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gram Review Documentation\Demographics by Major UG for Website 2022\"/>
    </mc:Choice>
  </mc:AlternateContent>
  <bookViews>
    <workbookView xWindow="-105" yWindow="-105" windowWidth="23250" windowHeight="12570" tabRatio="861" firstSheet="1" activeTab="1"/>
  </bookViews>
  <sheets>
    <sheet name="PeerCost&amp;CrHr PSY" sheetId="1" state="hidden" r:id="rId1"/>
    <sheet name="Summary PSY B.A" sheetId="7" r:id="rId2"/>
    <sheet name="Table 1 PSY Minor" sheetId="9" state="hidden" r:id="rId3"/>
  </sheets>
  <definedNames>
    <definedName name="_xlnm.Print_Area" localSheetId="0">'PeerCost&amp;CrHr PSY'!$A$1:$Y$110</definedName>
    <definedName name="_xlnm.Print_Area" localSheetId="1">'Summary PSY B.A'!$A$1:$Y$43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0" i="7" l="1"/>
  <c r="X33" i="7"/>
  <c r="X21" i="7"/>
  <c r="X11" i="7"/>
  <c r="W40" i="7"/>
  <c r="W33" i="7"/>
  <c r="W21" i="7"/>
  <c r="W11" i="7"/>
  <c r="V40" i="7" l="1"/>
  <c r="V33" i="7"/>
  <c r="V21" i="7"/>
  <c r="V11" i="7"/>
  <c r="U40" i="7" l="1"/>
  <c r="U33" i="7"/>
  <c r="U21" i="7"/>
  <c r="U11" i="7"/>
  <c r="T40" i="7" l="1"/>
  <c r="T33" i="7"/>
  <c r="T21" i="7"/>
  <c r="T11" i="7"/>
  <c r="S40" i="7" l="1"/>
  <c r="S33" i="7"/>
  <c r="S21" i="7"/>
  <c r="S11" i="7"/>
  <c r="R40" i="7" l="1"/>
  <c r="R33" i="7"/>
  <c r="R21" i="7"/>
  <c r="R11" i="7"/>
  <c r="Q40" i="7" l="1"/>
  <c r="Q33" i="7"/>
  <c r="Q21" i="7"/>
  <c r="Q11" i="7"/>
  <c r="P40" i="7" l="1"/>
  <c r="P33" i="7"/>
  <c r="P21" i="7"/>
  <c r="P11" i="7"/>
  <c r="I46" i="9" l="1"/>
  <c r="I45" i="9"/>
  <c r="I44" i="9"/>
  <c r="I43" i="9"/>
  <c r="I42" i="9"/>
  <c r="I41" i="9"/>
  <c r="I40" i="9"/>
  <c r="I39" i="9"/>
  <c r="I38" i="9"/>
  <c r="G35" i="9"/>
  <c r="F35" i="9"/>
  <c r="D35" i="9"/>
  <c r="G34" i="9"/>
  <c r="F34" i="9"/>
  <c r="D34" i="9"/>
  <c r="G33" i="9"/>
  <c r="F33" i="9" s="1"/>
  <c r="G32" i="9"/>
  <c r="D32" i="9" s="1"/>
  <c r="G31" i="9"/>
  <c r="F31" i="9" s="1"/>
  <c r="D31" i="9"/>
  <c r="G30" i="9"/>
  <c r="F30" i="9" s="1"/>
  <c r="G29" i="9"/>
  <c r="F29" i="9" s="1"/>
  <c r="G25" i="9"/>
  <c r="G24" i="9"/>
  <c r="G23" i="9"/>
  <c r="G22" i="9"/>
  <c r="G21" i="9"/>
  <c r="G20" i="9"/>
  <c r="G19" i="9"/>
  <c r="G15" i="9"/>
  <c r="F15" i="9" s="1"/>
  <c r="D15" i="9"/>
  <c r="G14" i="9"/>
  <c r="F14" i="9"/>
  <c r="D14" i="9"/>
  <c r="G13" i="9"/>
  <c r="F13" i="9" s="1"/>
  <c r="G12" i="9"/>
  <c r="F12" i="9"/>
  <c r="D12" i="9"/>
  <c r="G11" i="9"/>
  <c r="F11" i="9" s="1"/>
  <c r="G10" i="9"/>
  <c r="F10" i="9" s="1"/>
  <c r="G9" i="9"/>
  <c r="F9" i="9"/>
  <c r="D9" i="9"/>
  <c r="F32" i="9" l="1"/>
  <c r="D11" i="9"/>
  <c r="D10" i="9"/>
  <c r="D30" i="9"/>
  <c r="D33" i="9"/>
  <c r="D13" i="9"/>
  <c r="D29" i="9"/>
  <c r="O40" i="7"/>
  <c r="O33" i="7"/>
  <c r="O21" i="7"/>
  <c r="O11" i="7"/>
  <c r="N40" i="7" l="1"/>
  <c r="N33" i="7"/>
  <c r="N21" i="7"/>
  <c r="N11" i="7"/>
  <c r="M40" i="7"/>
  <c r="M33" i="7"/>
  <c r="M21" i="7"/>
  <c r="M11" i="7"/>
  <c r="Y40" i="7"/>
  <c r="Y33" i="7"/>
  <c r="Y21" i="7"/>
  <c r="Y11" i="7"/>
  <c r="L33" i="7"/>
  <c r="L21" i="7"/>
  <c r="L40" i="7"/>
  <c r="L11" i="7"/>
  <c r="K40" i="7"/>
  <c r="K33" i="7"/>
  <c r="K21" i="7"/>
  <c r="K11" i="7"/>
  <c r="J40" i="7"/>
  <c r="J33" i="7"/>
  <c r="J21" i="7"/>
  <c r="J11" i="7"/>
  <c r="I40" i="7"/>
  <c r="I33" i="7"/>
  <c r="I11" i="7"/>
  <c r="I21" i="7"/>
  <c r="X54" i="1"/>
  <c r="X47" i="1"/>
  <c r="X48" i="1"/>
  <c r="X98" i="1" s="1"/>
  <c r="X49" i="1"/>
  <c r="X99" i="1" s="1"/>
  <c r="X50" i="1"/>
  <c r="X51" i="1"/>
  <c r="X101" i="1" s="1"/>
  <c r="X52" i="1"/>
  <c r="X102" i="1" s="1"/>
  <c r="X53" i="1"/>
  <c r="X103" i="1" s="1"/>
  <c r="X55" i="1"/>
  <c r="X105" i="1" s="1"/>
  <c r="X56" i="1"/>
  <c r="X106" i="1" s="1"/>
  <c r="X57" i="1"/>
  <c r="X107" i="1" s="1"/>
  <c r="X58" i="1"/>
  <c r="W47" i="1"/>
  <c r="W97" i="1" s="1"/>
  <c r="W48" i="1"/>
  <c r="W98" i="1" s="1"/>
  <c r="W49" i="1"/>
  <c r="W99" i="1" s="1"/>
  <c r="W50" i="1"/>
  <c r="W100" i="1" s="1"/>
  <c r="W51" i="1"/>
  <c r="W52" i="1"/>
  <c r="W53" i="1"/>
  <c r="W103" i="1" s="1"/>
  <c r="W54" i="1"/>
  <c r="W104" i="1" s="1"/>
  <c r="W55" i="1"/>
  <c r="W105" i="1" s="1"/>
  <c r="Y105" i="1" s="1"/>
  <c r="W56" i="1"/>
  <c r="W106" i="1" s="1"/>
  <c r="W57" i="1"/>
  <c r="W107" i="1" s="1"/>
  <c r="W58" i="1"/>
  <c r="W108" i="1" s="1"/>
  <c r="Y86" i="1"/>
  <c r="Y87" i="1"/>
  <c r="Y88" i="1"/>
  <c r="Y89" i="1"/>
  <c r="X90" i="1"/>
  <c r="W90" i="1"/>
  <c r="Y85" i="1"/>
  <c r="U54" i="1"/>
  <c r="U104" i="1"/>
  <c r="U47" i="1"/>
  <c r="U48" i="1"/>
  <c r="U49" i="1"/>
  <c r="U99" i="1" s="1"/>
  <c r="U50" i="1"/>
  <c r="U51" i="1"/>
  <c r="U101" i="1" s="1"/>
  <c r="U52" i="1"/>
  <c r="U53" i="1"/>
  <c r="U103" i="1" s="1"/>
  <c r="U55" i="1"/>
  <c r="U56" i="1"/>
  <c r="U57" i="1"/>
  <c r="U107" i="1"/>
  <c r="U58" i="1"/>
  <c r="U108" i="1" s="1"/>
  <c r="T47" i="1"/>
  <c r="T97" i="1" s="1"/>
  <c r="T48" i="1"/>
  <c r="T98" i="1" s="1"/>
  <c r="T49" i="1"/>
  <c r="T99" i="1" s="1"/>
  <c r="T50" i="1"/>
  <c r="T100" i="1" s="1"/>
  <c r="T51" i="1"/>
  <c r="T101" i="1"/>
  <c r="T52" i="1"/>
  <c r="T102" i="1" s="1"/>
  <c r="T53" i="1"/>
  <c r="T103" i="1" s="1"/>
  <c r="T54" i="1"/>
  <c r="T104" i="1" s="1"/>
  <c r="T55" i="1"/>
  <c r="T105" i="1" s="1"/>
  <c r="T56" i="1"/>
  <c r="T106" i="1" s="1"/>
  <c r="T57" i="1"/>
  <c r="T107" i="1" s="1"/>
  <c r="T58" i="1"/>
  <c r="T108" i="1" s="1"/>
  <c r="V86" i="1"/>
  <c r="V87" i="1"/>
  <c r="V88" i="1"/>
  <c r="V89" i="1"/>
  <c r="U90" i="1"/>
  <c r="T90" i="1"/>
  <c r="V85" i="1"/>
  <c r="R54" i="1"/>
  <c r="R104" i="1" s="1"/>
  <c r="R47" i="1"/>
  <c r="R97" i="1" s="1"/>
  <c r="R48" i="1"/>
  <c r="R49" i="1"/>
  <c r="R50" i="1"/>
  <c r="S50" i="1" s="1"/>
  <c r="R100" i="1"/>
  <c r="R51" i="1"/>
  <c r="R52" i="1"/>
  <c r="R102" i="1"/>
  <c r="R53" i="1"/>
  <c r="R55" i="1"/>
  <c r="R105" i="1"/>
  <c r="R56" i="1"/>
  <c r="R106" i="1" s="1"/>
  <c r="R57" i="1"/>
  <c r="R58" i="1"/>
  <c r="R108" i="1" s="1"/>
  <c r="Q47" i="1"/>
  <c r="Q97" i="1" s="1"/>
  <c r="Q48" i="1"/>
  <c r="Q49" i="1"/>
  <c r="Q99" i="1"/>
  <c r="Q50" i="1"/>
  <c r="Q100" i="1" s="1"/>
  <c r="S100" i="1" s="1"/>
  <c r="Q51" i="1"/>
  <c r="Q101" i="1" s="1"/>
  <c r="Q52" i="1"/>
  <c r="Q102" i="1" s="1"/>
  <c r="S52" i="1"/>
  <c r="Q53" i="1"/>
  <c r="Q103" i="1" s="1"/>
  <c r="Q54" i="1"/>
  <c r="Q104" i="1" s="1"/>
  <c r="Q55" i="1"/>
  <c r="S55" i="1" s="1"/>
  <c r="Q56" i="1"/>
  <c r="Q106" i="1"/>
  <c r="Q57" i="1"/>
  <c r="Q107" i="1" s="1"/>
  <c r="Q58" i="1"/>
  <c r="S86" i="1"/>
  <c r="S87" i="1"/>
  <c r="S88" i="1"/>
  <c r="S89" i="1"/>
  <c r="R90" i="1"/>
  <c r="Q90" i="1"/>
  <c r="S85" i="1"/>
  <c r="O47" i="1"/>
  <c r="O97" i="1" s="1"/>
  <c r="O48" i="1"/>
  <c r="O49" i="1"/>
  <c r="O50" i="1"/>
  <c r="O100" i="1" s="1"/>
  <c r="O51" i="1"/>
  <c r="O101" i="1" s="1"/>
  <c r="O52" i="1"/>
  <c r="O53" i="1"/>
  <c r="O54" i="1"/>
  <c r="O104" i="1" s="1"/>
  <c r="O55" i="1"/>
  <c r="O105" i="1" s="1"/>
  <c r="O56" i="1"/>
  <c r="O57" i="1"/>
  <c r="O58" i="1"/>
  <c r="N47" i="1"/>
  <c r="N97" i="1" s="1"/>
  <c r="N48" i="1"/>
  <c r="N49" i="1"/>
  <c r="N99" i="1" s="1"/>
  <c r="N50" i="1"/>
  <c r="N100" i="1" s="1"/>
  <c r="P100" i="1" s="1"/>
  <c r="N51" i="1"/>
  <c r="N101" i="1" s="1"/>
  <c r="N52" i="1"/>
  <c r="N102" i="1" s="1"/>
  <c r="N53" i="1"/>
  <c r="N103" i="1" s="1"/>
  <c r="N54" i="1"/>
  <c r="N55" i="1"/>
  <c r="N105" i="1" s="1"/>
  <c r="N56" i="1"/>
  <c r="N106" i="1" s="1"/>
  <c r="N57" i="1"/>
  <c r="N107" i="1" s="1"/>
  <c r="N58" i="1"/>
  <c r="P86" i="1"/>
  <c r="P87" i="1"/>
  <c r="P88" i="1"/>
  <c r="P89" i="1"/>
  <c r="O90" i="1"/>
  <c r="N90" i="1"/>
  <c r="P85" i="1"/>
  <c r="L47" i="1"/>
  <c r="L97" i="1" s="1"/>
  <c r="L48" i="1"/>
  <c r="L49" i="1"/>
  <c r="L99" i="1" s="1"/>
  <c r="L50" i="1"/>
  <c r="L100" i="1" s="1"/>
  <c r="L51" i="1"/>
  <c r="L101" i="1" s="1"/>
  <c r="L52" i="1"/>
  <c r="L102" i="1" s="1"/>
  <c r="L53" i="1"/>
  <c r="L103" i="1" s="1"/>
  <c r="L54" i="1"/>
  <c r="L104" i="1" s="1"/>
  <c r="L55" i="1"/>
  <c r="L105" i="1" s="1"/>
  <c r="L56" i="1"/>
  <c r="L106" i="1" s="1"/>
  <c r="L57" i="1"/>
  <c r="L107" i="1" s="1"/>
  <c r="L58" i="1"/>
  <c r="L108" i="1" s="1"/>
  <c r="K47" i="1"/>
  <c r="K97" i="1" s="1"/>
  <c r="K48" i="1"/>
  <c r="K98" i="1" s="1"/>
  <c r="K49" i="1"/>
  <c r="K99" i="1" s="1"/>
  <c r="K50" i="1"/>
  <c r="K100" i="1" s="1"/>
  <c r="M100" i="1" s="1"/>
  <c r="K51" i="1"/>
  <c r="K101" i="1" s="1"/>
  <c r="K52" i="1"/>
  <c r="K102" i="1" s="1"/>
  <c r="K53" i="1"/>
  <c r="M53" i="1" s="1"/>
  <c r="K54" i="1"/>
  <c r="K55" i="1"/>
  <c r="K56" i="1"/>
  <c r="K106" i="1" s="1"/>
  <c r="K57" i="1"/>
  <c r="K107" i="1" s="1"/>
  <c r="K58" i="1"/>
  <c r="M58" i="1" s="1"/>
  <c r="M86" i="1"/>
  <c r="M87" i="1"/>
  <c r="M88" i="1"/>
  <c r="M89" i="1"/>
  <c r="L90" i="1"/>
  <c r="K90" i="1"/>
  <c r="M85" i="1"/>
  <c r="I47" i="1"/>
  <c r="I48" i="1"/>
  <c r="I49" i="1"/>
  <c r="I50" i="1"/>
  <c r="I51" i="1"/>
  <c r="I52" i="1"/>
  <c r="I102" i="1" s="1"/>
  <c r="I53" i="1"/>
  <c r="I103" i="1" s="1"/>
  <c r="I54" i="1"/>
  <c r="I104" i="1" s="1"/>
  <c r="I55" i="1"/>
  <c r="I105" i="1" s="1"/>
  <c r="J105" i="1" s="1"/>
  <c r="I56" i="1"/>
  <c r="I106" i="1" s="1"/>
  <c r="I57" i="1"/>
  <c r="J57" i="1" s="1"/>
  <c r="I58" i="1"/>
  <c r="I108" i="1" s="1"/>
  <c r="H47" i="1"/>
  <c r="H97" i="1" s="1"/>
  <c r="H48" i="1"/>
  <c r="H98" i="1" s="1"/>
  <c r="H49" i="1"/>
  <c r="H99" i="1"/>
  <c r="H50" i="1"/>
  <c r="H100" i="1" s="1"/>
  <c r="H51" i="1"/>
  <c r="H101" i="1" s="1"/>
  <c r="H52" i="1"/>
  <c r="H53" i="1"/>
  <c r="H103" i="1" s="1"/>
  <c r="H54" i="1"/>
  <c r="H104" i="1" s="1"/>
  <c r="H55" i="1"/>
  <c r="H105" i="1" s="1"/>
  <c r="H56" i="1"/>
  <c r="H106" i="1" s="1"/>
  <c r="H57" i="1"/>
  <c r="H107" i="1"/>
  <c r="H58" i="1"/>
  <c r="H108" i="1" s="1"/>
  <c r="J86" i="1"/>
  <c r="J87" i="1"/>
  <c r="J88" i="1"/>
  <c r="J89" i="1"/>
  <c r="I90" i="1"/>
  <c r="H90" i="1"/>
  <c r="J85" i="1"/>
  <c r="F47" i="1"/>
  <c r="F48" i="1"/>
  <c r="F98" i="1"/>
  <c r="F49" i="1"/>
  <c r="F99" i="1" s="1"/>
  <c r="F50" i="1"/>
  <c r="F51" i="1"/>
  <c r="F101" i="1" s="1"/>
  <c r="G101" i="1" s="1"/>
  <c r="F52" i="1"/>
  <c r="F53" i="1"/>
  <c r="F54" i="1"/>
  <c r="F104" i="1" s="1"/>
  <c r="F55" i="1"/>
  <c r="F105" i="1" s="1"/>
  <c r="F56" i="1"/>
  <c r="F57" i="1"/>
  <c r="F107" i="1" s="1"/>
  <c r="G107" i="1" s="1"/>
  <c r="F58" i="1"/>
  <c r="E47" i="1"/>
  <c r="E48" i="1"/>
  <c r="E98" i="1" s="1"/>
  <c r="E49" i="1"/>
  <c r="E99" i="1" s="1"/>
  <c r="E50" i="1"/>
  <c r="E51" i="1"/>
  <c r="E101" i="1" s="1"/>
  <c r="E52" i="1"/>
  <c r="E102" i="1" s="1"/>
  <c r="E53" i="1"/>
  <c r="E54" i="1"/>
  <c r="E104" i="1" s="1"/>
  <c r="E55" i="1"/>
  <c r="E105" i="1" s="1"/>
  <c r="E56" i="1"/>
  <c r="E106" i="1" s="1"/>
  <c r="E57" i="1"/>
  <c r="E107" i="1" s="1"/>
  <c r="E58" i="1"/>
  <c r="E108" i="1" s="1"/>
  <c r="G86" i="1"/>
  <c r="G87" i="1"/>
  <c r="G88" i="1"/>
  <c r="G89" i="1"/>
  <c r="F90" i="1"/>
  <c r="E90" i="1"/>
  <c r="G90" i="1" s="1"/>
  <c r="G85" i="1"/>
  <c r="C56" i="1"/>
  <c r="B56" i="1"/>
  <c r="B106" i="1" s="1"/>
  <c r="B57" i="1"/>
  <c r="B107" i="1" s="1"/>
  <c r="C57" i="1"/>
  <c r="C107" i="1" s="1"/>
  <c r="B58" i="1"/>
  <c r="B108" i="1" s="1"/>
  <c r="C58" i="1"/>
  <c r="C108" i="1" s="1"/>
  <c r="C55" i="1"/>
  <c r="C105" i="1" s="1"/>
  <c r="B55" i="1"/>
  <c r="B105" i="1" s="1"/>
  <c r="C54" i="1"/>
  <c r="D54" i="1"/>
  <c r="C104" i="1"/>
  <c r="B54" i="1"/>
  <c r="B53" i="1"/>
  <c r="B103" i="1" s="1"/>
  <c r="C53" i="1"/>
  <c r="C52" i="1"/>
  <c r="C102" i="1" s="1"/>
  <c r="B52" i="1"/>
  <c r="B102" i="1" s="1"/>
  <c r="B48" i="1"/>
  <c r="C48" i="1"/>
  <c r="B49" i="1"/>
  <c r="B99" i="1" s="1"/>
  <c r="C49" i="1"/>
  <c r="C99" i="1" s="1"/>
  <c r="B50" i="1"/>
  <c r="B100" i="1" s="1"/>
  <c r="C50" i="1"/>
  <c r="C100" i="1" s="1"/>
  <c r="B51" i="1"/>
  <c r="B101" i="1" s="1"/>
  <c r="C51" i="1"/>
  <c r="C101" i="1" s="1"/>
  <c r="C47" i="1"/>
  <c r="B47" i="1"/>
  <c r="B97" i="1" s="1"/>
  <c r="D86" i="1"/>
  <c r="D87" i="1"/>
  <c r="D88" i="1"/>
  <c r="D89" i="1"/>
  <c r="C90" i="1"/>
  <c r="B90" i="1"/>
  <c r="D85" i="1"/>
  <c r="H40" i="7"/>
  <c r="G40" i="7"/>
  <c r="F40" i="7"/>
  <c r="E40" i="7"/>
  <c r="D40" i="7"/>
  <c r="C40" i="7"/>
  <c r="B40" i="7"/>
  <c r="H33" i="7"/>
  <c r="G33" i="7"/>
  <c r="F33" i="7"/>
  <c r="E33" i="7"/>
  <c r="D33" i="7"/>
  <c r="C33" i="7"/>
  <c r="B33" i="7"/>
  <c r="H18" i="7"/>
  <c r="H21" i="7" s="1"/>
  <c r="G21" i="7"/>
  <c r="F18" i="7"/>
  <c r="F21" i="7" s="1"/>
  <c r="E18" i="7"/>
  <c r="E21" i="7" s="1"/>
  <c r="D18" i="7"/>
  <c r="D21" i="7" s="1"/>
  <c r="C18" i="7"/>
  <c r="C21" i="7" s="1"/>
  <c r="B18" i="7"/>
  <c r="B21" i="7" s="1"/>
  <c r="H11" i="7"/>
  <c r="G11" i="7"/>
  <c r="F11" i="7"/>
  <c r="E11" i="7"/>
  <c r="D11" i="7"/>
  <c r="C11" i="7"/>
  <c r="B11" i="7"/>
  <c r="X21" i="1"/>
  <c r="X40" i="1"/>
  <c r="W21" i="1"/>
  <c r="W40" i="1"/>
  <c r="Y48" i="1"/>
  <c r="Y67" i="1"/>
  <c r="Y68" i="1"/>
  <c r="Y69" i="1"/>
  <c r="Y70" i="1"/>
  <c r="Y71" i="1"/>
  <c r="Y72" i="1"/>
  <c r="Y73" i="1"/>
  <c r="Y74" i="1"/>
  <c r="Y75" i="1"/>
  <c r="Y76" i="1"/>
  <c r="Y77" i="1"/>
  <c r="X78" i="1"/>
  <c r="W78" i="1"/>
  <c r="Y66" i="1"/>
  <c r="Y29" i="1"/>
  <c r="Y30" i="1"/>
  <c r="Y31" i="1"/>
  <c r="Y32" i="1"/>
  <c r="Y33" i="1"/>
  <c r="Y34" i="1"/>
  <c r="Y35" i="1"/>
  <c r="Y36" i="1"/>
  <c r="Y37" i="1"/>
  <c r="Y38" i="1"/>
  <c r="Y39" i="1"/>
  <c r="Y28" i="1"/>
  <c r="Y11" i="1"/>
  <c r="Y12" i="1"/>
  <c r="Y13" i="1"/>
  <c r="Y14" i="1"/>
  <c r="Y15" i="1"/>
  <c r="Y16" i="1"/>
  <c r="Y17" i="1"/>
  <c r="Y18" i="1"/>
  <c r="Y19" i="1"/>
  <c r="Y20" i="1"/>
  <c r="Y10" i="1"/>
  <c r="U21" i="1"/>
  <c r="U40" i="1"/>
  <c r="T21" i="1"/>
  <c r="T40" i="1"/>
  <c r="V40" i="1" s="1"/>
  <c r="V67" i="1"/>
  <c r="V68" i="1"/>
  <c r="V69" i="1"/>
  <c r="V70" i="1"/>
  <c r="V71" i="1"/>
  <c r="V72" i="1"/>
  <c r="V73" i="1"/>
  <c r="V74" i="1"/>
  <c r="V75" i="1"/>
  <c r="V76" i="1"/>
  <c r="V77" i="1"/>
  <c r="U78" i="1"/>
  <c r="V78" i="1" s="1"/>
  <c r="T78" i="1"/>
  <c r="V66" i="1"/>
  <c r="V29" i="1"/>
  <c r="V30" i="1"/>
  <c r="V31" i="1"/>
  <c r="V32" i="1"/>
  <c r="V33" i="1"/>
  <c r="V34" i="1"/>
  <c r="V35" i="1"/>
  <c r="V36" i="1"/>
  <c r="V37" i="1"/>
  <c r="V38" i="1"/>
  <c r="V39" i="1"/>
  <c r="V28" i="1"/>
  <c r="V11" i="1"/>
  <c r="V12" i="1"/>
  <c r="V13" i="1"/>
  <c r="V14" i="1"/>
  <c r="V15" i="1"/>
  <c r="V16" i="1"/>
  <c r="V17" i="1"/>
  <c r="V18" i="1"/>
  <c r="V19" i="1"/>
  <c r="V20" i="1"/>
  <c r="V10" i="1"/>
  <c r="S54" i="1"/>
  <c r="R21" i="1"/>
  <c r="S21" i="1" s="1"/>
  <c r="R40" i="1"/>
  <c r="Q21" i="1"/>
  <c r="Q40" i="1"/>
  <c r="O21" i="1"/>
  <c r="P21" i="1" s="1"/>
  <c r="O40" i="1"/>
  <c r="P40" i="1" s="1"/>
  <c r="N21" i="1"/>
  <c r="N40" i="1"/>
  <c r="L21" i="1"/>
  <c r="M21" i="1" s="1"/>
  <c r="L40" i="1"/>
  <c r="K21" i="1"/>
  <c r="K40" i="1"/>
  <c r="I21" i="1"/>
  <c r="I40" i="1"/>
  <c r="H21" i="1"/>
  <c r="H40" i="1"/>
  <c r="J54" i="1"/>
  <c r="F21" i="1"/>
  <c r="F40" i="1"/>
  <c r="E21" i="1"/>
  <c r="G21" i="1" s="1"/>
  <c r="E40" i="1"/>
  <c r="G47" i="1"/>
  <c r="B21" i="1"/>
  <c r="B40" i="1"/>
  <c r="C21" i="1"/>
  <c r="C40" i="1"/>
  <c r="S67" i="1"/>
  <c r="S68" i="1"/>
  <c r="S69" i="1"/>
  <c r="S70" i="1"/>
  <c r="S71" i="1"/>
  <c r="S72" i="1"/>
  <c r="S73" i="1"/>
  <c r="S74" i="1"/>
  <c r="S75" i="1"/>
  <c r="S76" i="1"/>
  <c r="S77" i="1"/>
  <c r="R78" i="1"/>
  <c r="Q78" i="1"/>
  <c r="S66" i="1"/>
  <c r="S29" i="1"/>
  <c r="S30" i="1"/>
  <c r="S31" i="1"/>
  <c r="S32" i="1"/>
  <c r="S33" i="1"/>
  <c r="S34" i="1"/>
  <c r="S35" i="1"/>
  <c r="S36" i="1"/>
  <c r="S37" i="1"/>
  <c r="S38" i="1"/>
  <c r="S39" i="1"/>
  <c r="S28" i="1"/>
  <c r="S11" i="1"/>
  <c r="S12" i="1"/>
  <c r="S13" i="1"/>
  <c r="S14" i="1"/>
  <c r="S15" i="1"/>
  <c r="S16" i="1"/>
  <c r="S17" i="1"/>
  <c r="S18" i="1"/>
  <c r="S19" i="1"/>
  <c r="S20" i="1"/>
  <c r="S10" i="1"/>
  <c r="P67" i="1"/>
  <c r="P68" i="1"/>
  <c r="P69" i="1"/>
  <c r="P70" i="1"/>
  <c r="P71" i="1"/>
  <c r="P72" i="1"/>
  <c r="P73" i="1"/>
  <c r="P74" i="1"/>
  <c r="P75" i="1"/>
  <c r="P76" i="1"/>
  <c r="P77" i="1"/>
  <c r="O78" i="1"/>
  <c r="N78" i="1"/>
  <c r="P66" i="1"/>
  <c r="P29" i="1"/>
  <c r="P30" i="1"/>
  <c r="P31" i="1"/>
  <c r="P32" i="1"/>
  <c r="P33" i="1"/>
  <c r="P34" i="1"/>
  <c r="P35" i="1"/>
  <c r="P36" i="1"/>
  <c r="P37" i="1"/>
  <c r="P38" i="1"/>
  <c r="P39" i="1"/>
  <c r="P28" i="1"/>
  <c r="P11" i="1"/>
  <c r="P12" i="1"/>
  <c r="P13" i="1"/>
  <c r="P14" i="1"/>
  <c r="P15" i="1"/>
  <c r="P17" i="1"/>
  <c r="P18" i="1"/>
  <c r="P19" i="1"/>
  <c r="P20" i="1"/>
  <c r="P10" i="1"/>
  <c r="M67" i="1"/>
  <c r="M68" i="1"/>
  <c r="M69" i="1"/>
  <c r="M70" i="1"/>
  <c r="M71" i="1"/>
  <c r="M72" i="1"/>
  <c r="M73" i="1"/>
  <c r="M74" i="1"/>
  <c r="M75" i="1"/>
  <c r="M76" i="1"/>
  <c r="M77" i="1"/>
  <c r="L78" i="1"/>
  <c r="K78" i="1"/>
  <c r="M66" i="1"/>
  <c r="M29" i="1"/>
  <c r="M30" i="1"/>
  <c r="M31" i="1"/>
  <c r="M32" i="1"/>
  <c r="M33" i="1"/>
  <c r="M34" i="1"/>
  <c r="M35" i="1"/>
  <c r="M36" i="1"/>
  <c r="M37" i="1"/>
  <c r="M38" i="1"/>
  <c r="M39" i="1"/>
  <c r="M28" i="1"/>
  <c r="M11" i="1"/>
  <c r="M12" i="1"/>
  <c r="M13" i="1"/>
  <c r="M14" i="1"/>
  <c r="M15" i="1"/>
  <c r="M17" i="1"/>
  <c r="M18" i="1"/>
  <c r="M19" i="1"/>
  <c r="M20" i="1"/>
  <c r="M10" i="1"/>
  <c r="J67" i="1"/>
  <c r="J68" i="1"/>
  <c r="J69" i="1"/>
  <c r="J70" i="1"/>
  <c r="J71" i="1"/>
  <c r="J72" i="1"/>
  <c r="J73" i="1"/>
  <c r="J74" i="1"/>
  <c r="J75" i="1"/>
  <c r="J76" i="1"/>
  <c r="J77" i="1"/>
  <c r="I78" i="1"/>
  <c r="H78" i="1"/>
  <c r="J66" i="1"/>
  <c r="J29" i="1"/>
  <c r="J30" i="1"/>
  <c r="J31" i="1"/>
  <c r="J32" i="1"/>
  <c r="J33" i="1"/>
  <c r="J34" i="1"/>
  <c r="J35" i="1"/>
  <c r="J36" i="1"/>
  <c r="J37" i="1"/>
  <c r="J38" i="1"/>
  <c r="J39" i="1"/>
  <c r="J28" i="1"/>
  <c r="J11" i="1"/>
  <c r="J12" i="1"/>
  <c r="J13" i="1"/>
  <c r="J14" i="1"/>
  <c r="J15" i="1"/>
  <c r="J17" i="1"/>
  <c r="J18" i="1"/>
  <c r="J19" i="1"/>
  <c r="J20" i="1"/>
  <c r="J10" i="1"/>
  <c r="G67" i="1"/>
  <c r="G68" i="1"/>
  <c r="G69" i="1"/>
  <c r="G70" i="1"/>
  <c r="G71" i="1"/>
  <c r="G72" i="1"/>
  <c r="G73" i="1"/>
  <c r="G74" i="1"/>
  <c r="G75" i="1"/>
  <c r="G76" i="1"/>
  <c r="G77" i="1"/>
  <c r="F78" i="1"/>
  <c r="E78" i="1"/>
  <c r="G66" i="1"/>
  <c r="G29" i="1"/>
  <c r="G30" i="1"/>
  <c r="G31" i="1"/>
  <c r="G32" i="1"/>
  <c r="G33" i="1"/>
  <c r="G34" i="1"/>
  <c r="G35" i="1"/>
  <c r="G36" i="1"/>
  <c r="G37" i="1"/>
  <c r="G38" i="1"/>
  <c r="G39" i="1"/>
  <c r="G28" i="1"/>
  <c r="G11" i="1"/>
  <c r="G12" i="1"/>
  <c r="G13" i="1"/>
  <c r="G14" i="1"/>
  <c r="G15" i="1"/>
  <c r="G17" i="1"/>
  <c r="G18" i="1"/>
  <c r="G19" i="1"/>
  <c r="G20" i="1"/>
  <c r="G10" i="1"/>
  <c r="D67" i="1"/>
  <c r="D68" i="1"/>
  <c r="D69" i="1"/>
  <c r="D70" i="1"/>
  <c r="D71" i="1"/>
  <c r="D72" i="1"/>
  <c r="D73" i="1"/>
  <c r="D74" i="1"/>
  <c r="D75" i="1"/>
  <c r="D76" i="1"/>
  <c r="D77" i="1"/>
  <c r="C78" i="1"/>
  <c r="B78" i="1"/>
  <c r="D66" i="1"/>
  <c r="D29" i="1"/>
  <c r="D30" i="1"/>
  <c r="D31" i="1"/>
  <c r="D32" i="1"/>
  <c r="D33" i="1"/>
  <c r="D34" i="1"/>
  <c r="D35" i="1"/>
  <c r="D36" i="1"/>
  <c r="D37" i="1"/>
  <c r="D38" i="1"/>
  <c r="D39" i="1"/>
  <c r="D28" i="1"/>
  <c r="D11" i="1"/>
  <c r="D12" i="1"/>
  <c r="D13" i="1"/>
  <c r="D14" i="1"/>
  <c r="D15" i="1"/>
  <c r="D17" i="1"/>
  <c r="D18" i="1"/>
  <c r="D19" i="1"/>
  <c r="D20" i="1"/>
  <c r="D10" i="1"/>
  <c r="E103" i="1"/>
  <c r="O98" i="1"/>
  <c r="D50" i="1"/>
  <c r="F97" i="1"/>
  <c r="B104" i="1"/>
  <c r="D104" i="1" s="1"/>
  <c r="F100" i="1"/>
  <c r="C98" i="1"/>
  <c r="M57" i="1"/>
  <c r="M52" i="1"/>
  <c r="G52" i="1"/>
  <c r="F102" i="1"/>
  <c r="G48" i="1"/>
  <c r="U97" i="1"/>
  <c r="U100" i="1"/>
  <c r="V100" i="1" s="1"/>
  <c r="P50" i="1"/>
  <c r="J58" i="1"/>
  <c r="O106" i="1"/>
  <c r="J53" i="1"/>
  <c r="O108" i="1"/>
  <c r="X108" i="1"/>
  <c r="K104" i="1"/>
  <c r="R99" i="1"/>
  <c r="V97" i="1"/>
  <c r="Y40" i="1" l="1"/>
  <c r="D90" i="1"/>
  <c r="S97" i="1"/>
  <c r="D52" i="1"/>
  <c r="D56" i="1"/>
  <c r="S58" i="1"/>
  <c r="P58" i="1"/>
  <c r="V104" i="1"/>
  <c r="I107" i="1"/>
  <c r="D40" i="1"/>
  <c r="S106" i="1"/>
  <c r="G54" i="1"/>
  <c r="M54" i="1"/>
  <c r="P90" i="1"/>
  <c r="P54" i="1"/>
  <c r="Y49" i="1"/>
  <c r="J48" i="1"/>
  <c r="P49" i="1"/>
  <c r="Y90" i="1"/>
  <c r="M99" i="1"/>
  <c r="G40" i="1"/>
  <c r="D99" i="1"/>
  <c r="D108" i="1"/>
  <c r="M90" i="1"/>
  <c r="Y107" i="1"/>
  <c r="M97" i="1"/>
  <c r="P57" i="1"/>
  <c r="Y106" i="1"/>
  <c r="C59" i="1"/>
  <c r="S78" i="1"/>
  <c r="J40" i="1"/>
  <c r="M49" i="1"/>
  <c r="P56" i="1"/>
  <c r="Y58" i="1"/>
  <c r="Y50" i="1"/>
  <c r="Y54" i="1"/>
  <c r="J55" i="1"/>
  <c r="D21" i="1"/>
  <c r="G104" i="1"/>
  <c r="G53" i="1"/>
  <c r="M107" i="1"/>
  <c r="S49" i="1"/>
  <c r="I98" i="1"/>
  <c r="J98" i="1" s="1"/>
  <c r="M78" i="1"/>
  <c r="M47" i="1"/>
  <c r="M40" i="1"/>
  <c r="D48" i="1"/>
  <c r="N104" i="1"/>
  <c r="P104" i="1" s="1"/>
  <c r="Q105" i="1"/>
  <c r="S105" i="1" s="1"/>
  <c r="Q59" i="1"/>
  <c r="S57" i="1"/>
  <c r="S104" i="1"/>
  <c r="V55" i="1"/>
  <c r="J104" i="1"/>
  <c r="D105" i="1"/>
  <c r="V108" i="1"/>
  <c r="S51" i="1"/>
  <c r="D49" i="1"/>
  <c r="O99" i="1"/>
  <c r="P99" i="1" s="1"/>
  <c r="R107" i="1"/>
  <c r="S107" i="1" s="1"/>
  <c r="R101" i="1"/>
  <c r="S101" i="1" s="1"/>
  <c r="U105" i="1"/>
  <c r="D78" i="1"/>
  <c r="G78" i="1"/>
  <c r="J78" i="1"/>
  <c r="P78" i="1"/>
  <c r="G55" i="1"/>
  <c r="J21" i="1"/>
  <c r="D47" i="1"/>
  <c r="G49" i="1"/>
  <c r="J108" i="1"/>
  <c r="J103" i="1"/>
  <c r="J51" i="1"/>
  <c r="M102" i="1"/>
  <c r="N108" i="1"/>
  <c r="P108" i="1" s="1"/>
  <c r="S56" i="1"/>
  <c r="S53" i="1"/>
  <c r="S48" i="1"/>
  <c r="T109" i="1"/>
  <c r="V107" i="1"/>
  <c r="V103" i="1"/>
  <c r="V50" i="1"/>
  <c r="Y52" i="1"/>
  <c r="M50" i="1"/>
  <c r="Q98" i="1"/>
  <c r="K59" i="1"/>
  <c r="P106" i="1"/>
  <c r="V54" i="1"/>
  <c r="D58" i="1"/>
  <c r="G102" i="1"/>
  <c r="G57" i="1"/>
  <c r="O107" i="1"/>
  <c r="P107" i="1" s="1"/>
  <c r="Y56" i="1"/>
  <c r="B98" i="1"/>
  <c r="B109" i="1" s="1"/>
  <c r="G105" i="1"/>
  <c r="F103" i="1"/>
  <c r="J107" i="1"/>
  <c r="J50" i="1"/>
  <c r="K108" i="1"/>
  <c r="M108" i="1" s="1"/>
  <c r="M56" i="1"/>
  <c r="S90" i="1"/>
  <c r="S99" i="1"/>
  <c r="S102" i="1"/>
  <c r="V90" i="1"/>
  <c r="V57" i="1"/>
  <c r="X104" i="1"/>
  <c r="Y104" i="1" s="1"/>
  <c r="Y98" i="1"/>
  <c r="D101" i="1"/>
  <c r="V58" i="1"/>
  <c r="M104" i="1"/>
  <c r="Y108" i="1"/>
  <c r="R59" i="1"/>
  <c r="D55" i="1"/>
  <c r="J47" i="1"/>
  <c r="S40" i="1"/>
  <c r="V21" i="1"/>
  <c r="Y21" i="1"/>
  <c r="D102" i="1"/>
  <c r="K103" i="1"/>
  <c r="M103" i="1" s="1"/>
  <c r="L59" i="1"/>
  <c r="P47" i="1"/>
  <c r="V51" i="1"/>
  <c r="Y53" i="1"/>
  <c r="Y103" i="1"/>
  <c r="X100" i="1"/>
  <c r="Y100" i="1" s="1"/>
  <c r="J106" i="1"/>
  <c r="I59" i="1"/>
  <c r="O102" i="1"/>
  <c r="P102" i="1" s="1"/>
  <c r="P52" i="1"/>
  <c r="U98" i="1"/>
  <c r="V48" i="1"/>
  <c r="P55" i="1"/>
  <c r="N59" i="1"/>
  <c r="M51" i="1"/>
  <c r="D57" i="1"/>
  <c r="J56" i="1"/>
  <c r="M101" i="1"/>
  <c r="P101" i="1"/>
  <c r="S47" i="1"/>
  <c r="H59" i="1"/>
  <c r="G99" i="1"/>
  <c r="B59" i="1"/>
  <c r="C97" i="1"/>
  <c r="D51" i="1"/>
  <c r="V105" i="1"/>
  <c r="Y78" i="1"/>
  <c r="D107" i="1"/>
  <c r="F106" i="1"/>
  <c r="G106" i="1" s="1"/>
  <c r="G56" i="1"/>
  <c r="N98" i="1"/>
  <c r="P48" i="1"/>
  <c r="P105" i="1"/>
  <c r="V52" i="1"/>
  <c r="U102" i="1"/>
  <c r="V102" i="1" s="1"/>
  <c r="P97" i="1"/>
  <c r="Y57" i="1"/>
  <c r="F108" i="1"/>
  <c r="G108" i="1" s="1"/>
  <c r="G58" i="1"/>
  <c r="M106" i="1"/>
  <c r="I100" i="1"/>
  <c r="J100" i="1" s="1"/>
  <c r="U59" i="1"/>
  <c r="C103" i="1"/>
  <c r="D103" i="1" s="1"/>
  <c r="D53" i="1"/>
  <c r="O59" i="1"/>
  <c r="Y55" i="1"/>
  <c r="R98" i="1"/>
  <c r="S98" i="1" s="1"/>
  <c r="P51" i="1"/>
  <c r="V49" i="1"/>
  <c r="D100" i="1"/>
  <c r="E100" i="1"/>
  <c r="G100" i="1" s="1"/>
  <c r="G50" i="1"/>
  <c r="J90" i="1"/>
  <c r="H102" i="1"/>
  <c r="J102" i="1" s="1"/>
  <c r="J52" i="1"/>
  <c r="V101" i="1"/>
  <c r="I99" i="1"/>
  <c r="J99" i="1" s="1"/>
  <c r="J49" i="1"/>
  <c r="M48" i="1"/>
  <c r="L98" i="1"/>
  <c r="V99" i="1"/>
  <c r="Y51" i="1"/>
  <c r="W101" i="1"/>
  <c r="F59" i="1"/>
  <c r="W59" i="1"/>
  <c r="E59" i="1"/>
  <c r="G98" i="1"/>
  <c r="K105" i="1"/>
  <c r="M105" i="1" s="1"/>
  <c r="M55" i="1"/>
  <c r="O103" i="1"/>
  <c r="P103" i="1" s="1"/>
  <c r="P53" i="1"/>
  <c r="V56" i="1"/>
  <c r="U106" i="1"/>
  <c r="V106" i="1" s="1"/>
  <c r="Y99" i="1"/>
  <c r="X97" i="1"/>
  <c r="Y47" i="1"/>
  <c r="X59" i="1"/>
  <c r="Y59" i="1" s="1"/>
  <c r="C106" i="1"/>
  <c r="D106" i="1" s="1"/>
  <c r="E97" i="1"/>
  <c r="G51" i="1"/>
  <c r="I101" i="1"/>
  <c r="J101" i="1" s="1"/>
  <c r="V47" i="1"/>
  <c r="I97" i="1"/>
  <c r="Q108" i="1"/>
  <c r="S108" i="1" s="1"/>
  <c r="R103" i="1"/>
  <c r="S103" i="1" s="1"/>
  <c r="V53" i="1"/>
  <c r="W102" i="1"/>
  <c r="Y102" i="1" s="1"/>
  <c r="T59" i="1"/>
  <c r="M59" i="1" l="1"/>
  <c r="D98" i="1"/>
  <c r="F109" i="1"/>
  <c r="G103" i="1"/>
  <c r="S59" i="1"/>
  <c r="J59" i="1"/>
  <c r="N109" i="1"/>
  <c r="D59" i="1"/>
  <c r="G59" i="1"/>
  <c r="P59" i="1"/>
  <c r="P98" i="1"/>
  <c r="E109" i="1"/>
  <c r="G109" i="1" s="1"/>
  <c r="G97" i="1"/>
  <c r="O109" i="1"/>
  <c r="P109" i="1" s="1"/>
  <c r="Y97" i="1"/>
  <c r="X109" i="1"/>
  <c r="L109" i="1"/>
  <c r="M98" i="1"/>
  <c r="C109" i="1"/>
  <c r="D109" i="1" s="1"/>
  <c r="D97" i="1"/>
  <c r="V98" i="1"/>
  <c r="U109" i="1"/>
  <c r="V109" i="1" s="1"/>
  <c r="K109" i="1"/>
  <c r="J97" i="1"/>
  <c r="I109" i="1"/>
  <c r="W109" i="1"/>
  <c r="Y101" i="1"/>
  <c r="H109" i="1"/>
  <c r="V59" i="1"/>
  <c r="Q109" i="1"/>
  <c r="R109" i="1"/>
  <c r="J109" i="1" l="1"/>
  <c r="Y109" i="1"/>
  <c r="S109" i="1"/>
  <c r="M109" i="1"/>
</calcChain>
</file>

<file path=xl/sharedStrings.xml><?xml version="1.0" encoding="utf-8"?>
<sst xmlns="http://schemas.openxmlformats.org/spreadsheetml/2006/main" count="426" uniqueCount="118">
  <si>
    <t>Credit Hours Generated and Cost per Credit Hour</t>
  </si>
  <si>
    <t>FY 1997- FY 2004</t>
  </si>
  <si>
    <t>Lower Division</t>
  </si>
  <si>
    <t>FY 1997</t>
  </si>
  <si>
    <t>FY 1998</t>
  </si>
  <si>
    <t>FY 1999</t>
  </si>
  <si>
    <t>FY 2000</t>
  </si>
  <si>
    <t>FY 2001</t>
  </si>
  <si>
    <t>FY 2002</t>
  </si>
  <si>
    <t>FY 2003</t>
  </si>
  <si>
    <t>FY 2004</t>
  </si>
  <si>
    <t>CrHrs</t>
  </si>
  <si>
    <t>Cost</t>
  </si>
  <si>
    <t>Cost/Cr Hr</t>
  </si>
  <si>
    <t>Cr Hrs</t>
  </si>
  <si>
    <t>Cost/Crhr</t>
  </si>
  <si>
    <t>CSU</t>
  </si>
  <si>
    <t>EIU</t>
  </si>
  <si>
    <t>NEIU</t>
  </si>
  <si>
    <t>WIU</t>
  </si>
  <si>
    <t>ISU</t>
  </si>
  <si>
    <t>NIU</t>
  </si>
  <si>
    <t>UI-S</t>
  </si>
  <si>
    <t>--</t>
  </si>
  <si>
    <t>SIUC</t>
  </si>
  <si>
    <t>SIUE</t>
  </si>
  <si>
    <t>UI-CC</t>
  </si>
  <si>
    <t>UI-UC</t>
  </si>
  <si>
    <t>TOTAL</t>
  </si>
  <si>
    <t>Upper Division</t>
  </si>
  <si>
    <t>GSU</t>
  </si>
  <si>
    <t>Undergraduate</t>
  </si>
  <si>
    <t>Graduate</t>
  </si>
  <si>
    <t>Note: Cost per Credit Hour, Instructor Less Physical Plant data are displayed.</t>
  </si>
  <si>
    <t>Psychology</t>
  </si>
  <si>
    <t>Illinois Board of Education:Disicpline Code 33, Psychology</t>
  </si>
  <si>
    <t>Table 1</t>
  </si>
  <si>
    <t>Semester</t>
  </si>
  <si>
    <t>Males</t>
  </si>
  <si>
    <t>Females</t>
  </si>
  <si>
    <t>Total</t>
  </si>
  <si>
    <t>Fall 1998</t>
  </si>
  <si>
    <t>Fall 1999</t>
  </si>
  <si>
    <t>Fall 2000</t>
  </si>
  <si>
    <t>Fall 2001</t>
  </si>
  <si>
    <t>Fall 2002</t>
  </si>
  <si>
    <t>Fall 2003</t>
  </si>
  <si>
    <t>Fall 2004</t>
  </si>
  <si>
    <t>Fall 2005</t>
  </si>
  <si>
    <t xml:space="preserve">Semester </t>
  </si>
  <si>
    <t>Hispanic</t>
  </si>
  <si>
    <t>Black</t>
  </si>
  <si>
    <t>Asian</t>
  </si>
  <si>
    <t xml:space="preserve">White </t>
  </si>
  <si>
    <t>Other</t>
  </si>
  <si>
    <t>Part-Time</t>
  </si>
  <si>
    <t>Full-Time</t>
  </si>
  <si>
    <t>Unknown</t>
  </si>
  <si>
    <t>18-21</t>
  </si>
  <si>
    <t>22-29</t>
  </si>
  <si>
    <t>30-39</t>
  </si>
  <si>
    <t>40-49</t>
  </si>
  <si>
    <t>50-64</t>
  </si>
  <si>
    <t>65+</t>
  </si>
  <si>
    <t>Program Majors by Status, Race/Ethnicity, Gender, and Age</t>
  </si>
  <si>
    <t>Status</t>
  </si>
  <si>
    <t>Black, Non Hispanic</t>
  </si>
  <si>
    <t>White, Non Hispanic</t>
  </si>
  <si>
    <t>Unknown Race/Ethnicity</t>
  </si>
  <si>
    <t>Less than 20</t>
  </si>
  <si>
    <t>20-21</t>
  </si>
  <si>
    <t>22-24</t>
  </si>
  <si>
    <t>25-29</t>
  </si>
  <si>
    <t>30-34</t>
  </si>
  <si>
    <t>35-39</t>
  </si>
  <si>
    <t>65 and Over</t>
  </si>
  <si>
    <t>Unknown Age</t>
  </si>
  <si>
    <t xml:space="preserve">Mean </t>
  </si>
  <si>
    <t>Standard Deviation</t>
  </si>
  <si>
    <t>Gender</t>
  </si>
  <si>
    <t>Male</t>
  </si>
  <si>
    <t>Female</t>
  </si>
  <si>
    <t>Graduate II</t>
  </si>
  <si>
    <t>Total, All Levels</t>
  </si>
  <si>
    <t>Fall 2006</t>
  </si>
  <si>
    <t>Fall 2007</t>
  </si>
  <si>
    <t>Fall 2008</t>
  </si>
  <si>
    <t>SOURCE:  Census day files used for IBHE and IPEDS reporting were the sources for race/ethnicity, age, and gender.  The annual UIS Headcount/FTE Enrollment Reports were the sources for the status variable, where 12 credit hours is considered full-time at the undergraduate level.</t>
  </si>
  <si>
    <t>Fall 2009</t>
  </si>
  <si>
    <t>Fall 2010</t>
  </si>
  <si>
    <t>Multi Race</t>
  </si>
  <si>
    <t>Asian/Pacific Islander/Native Hawaiian</t>
  </si>
  <si>
    <t>American Indian/Alaskan Native</t>
  </si>
  <si>
    <t>Student Demographic Data</t>
  </si>
  <si>
    <t>Fall 2011</t>
  </si>
  <si>
    <t>Fall 2012</t>
  </si>
  <si>
    <t>Fall 2013</t>
  </si>
  <si>
    <t>Psychology, Minor</t>
  </si>
  <si>
    <t>Minors by Gender</t>
  </si>
  <si>
    <t>Minors by Ethnic Group</t>
  </si>
  <si>
    <t>Minors by Part-time/Full-time Status</t>
  </si>
  <si>
    <t>Minors by Age</t>
  </si>
  <si>
    <t>Fall 2014</t>
  </si>
  <si>
    <t>Fall 2015</t>
  </si>
  <si>
    <t>Fall 2016</t>
  </si>
  <si>
    <t>Fall 2017</t>
  </si>
  <si>
    <t>Fall 2018</t>
  </si>
  <si>
    <t>Fall 2019</t>
  </si>
  <si>
    <t>Race/Ethnicity</t>
  </si>
  <si>
    <t>Age (Categorically)*</t>
  </si>
  <si>
    <t>Average Age*</t>
  </si>
  <si>
    <t xml:space="preserve">* Age is based on the fall term census date for each given year. </t>
  </si>
  <si>
    <t>Fall 2020</t>
  </si>
  <si>
    <t>Psychology, B.A.</t>
  </si>
  <si>
    <t>Fall 2021</t>
  </si>
  <si>
    <t>Fall 2022</t>
  </si>
  <si>
    <t>2015-2022</t>
  </si>
  <si>
    <t>US Nonresident (International)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</si>
</sst>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"/>
    <numFmt numFmtId="165" formatCode="&quot;$&quot;#,##0.00"/>
  </numFmts>
  <fonts count="10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u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164" fontId="0" fillId="0" borderId="0" xfId="0" applyNumberFormat="1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/>
    <xf numFmtId="3" fontId="4" fillId="0" borderId="1" xfId="0" applyNumberFormat="1" applyFont="1" applyBorder="1" applyAlignment="1">
      <alignment horizontal="right" indent="1"/>
    </xf>
    <xf numFmtId="164" fontId="4" fillId="0" borderId="1" xfId="0" applyNumberFormat="1" applyFont="1" applyBorder="1" applyAlignment="1">
      <alignment horizontal="right" indent="1"/>
    </xf>
    <xf numFmtId="165" fontId="4" fillId="0" borderId="1" xfId="0" applyNumberFormat="1" applyFont="1" applyBorder="1" applyAlignment="1">
      <alignment horizontal="right" indent="1"/>
    </xf>
    <xf numFmtId="0" fontId="4" fillId="0" borderId="0" xfId="0" applyFont="1" applyAlignment="1">
      <alignment horizontal="right" indent="1"/>
    </xf>
    <xf numFmtId="0" fontId="0" fillId="0" borderId="0" xfId="0" applyAlignment="1">
      <alignment horizontal="right" indent="1"/>
    </xf>
    <xf numFmtId="3" fontId="4" fillId="0" borderId="1" xfId="0" quotePrefix="1" applyNumberFormat="1" applyFont="1" applyBorder="1" applyAlignment="1">
      <alignment horizontal="right" indent="1"/>
    </xf>
    <xf numFmtId="164" fontId="4" fillId="0" borderId="1" xfId="0" quotePrefix="1" applyNumberFormat="1" applyFont="1" applyBorder="1" applyAlignment="1">
      <alignment horizontal="right" indent="1"/>
    </xf>
    <xf numFmtId="0" fontId="0" fillId="0" borderId="1" xfId="0" applyBorder="1" applyAlignment="1">
      <alignment horizontal="left"/>
    </xf>
    <xf numFmtId="165" fontId="4" fillId="0" borderId="1" xfId="0" quotePrefix="1" applyNumberFormat="1" applyFont="1" applyBorder="1" applyAlignment="1">
      <alignment horizontal="right" inden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8" fillId="0" borderId="0" xfId="0" applyFont="1" applyAlignment="1">
      <alignment horizontal="center"/>
    </xf>
    <xf numFmtId="0" fontId="0" fillId="2" borderId="3" xfId="0" applyFill="1" applyBorder="1" applyAlignment="1">
      <alignment horizontal="left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/>
    <xf numFmtId="0" fontId="8" fillId="2" borderId="6" xfId="0" applyFont="1" applyFill="1" applyBorder="1"/>
    <xf numFmtId="0" fontId="8" fillId="2" borderId="7" xfId="0" applyFont="1" applyFill="1" applyBorder="1"/>
    <xf numFmtId="0" fontId="0" fillId="0" borderId="8" xfId="0" applyBorder="1" applyAlignment="1">
      <alignment horizontal="left" indent="1"/>
    </xf>
    <xf numFmtId="0" fontId="0" fillId="0" borderId="8" xfId="0" applyBorder="1" applyAlignment="1">
      <alignment horizontal="right"/>
    </xf>
    <xf numFmtId="0" fontId="0" fillId="0" borderId="2" xfId="0" quotePrefix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center"/>
    </xf>
    <xf numFmtId="0" fontId="6" fillId="0" borderId="0" xfId="0" applyFont="1" applyAlignment="1">
      <alignment horizontal="center"/>
    </xf>
    <xf numFmtId="0" fontId="8" fillId="2" borderId="7" xfId="0" applyFont="1" applyFill="1" applyBorder="1" applyAlignment="1">
      <alignment horizontal="left"/>
    </xf>
    <xf numFmtId="9" fontId="0" fillId="0" borderId="0" xfId="0" applyNumberFormat="1" applyAlignment="1">
      <alignment horizontal="center"/>
    </xf>
    <xf numFmtId="2" fontId="0" fillId="0" borderId="12" xfId="0" applyNumberFormat="1" applyBorder="1" applyAlignment="1">
      <alignment horizontal="center"/>
    </xf>
    <xf numFmtId="0" fontId="8" fillId="2" borderId="6" xfId="0" applyFont="1" applyFill="1" applyBorder="1" applyAlignment="1">
      <alignment horizontal="left"/>
    </xf>
    <xf numFmtId="0" fontId="8" fillId="2" borderId="13" xfId="0" applyFont="1" applyFill="1" applyBorder="1" applyAlignment="1">
      <alignment horizontal="center"/>
    </xf>
    <xf numFmtId="0" fontId="8" fillId="2" borderId="2" xfId="0" applyFont="1" applyFill="1" applyBorder="1"/>
    <xf numFmtId="0" fontId="8" fillId="2" borderId="14" xfId="0" applyFont="1" applyFill="1" applyBorder="1" applyAlignment="1">
      <alignment horizontal="center"/>
    </xf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0" fillId="0" borderId="2" xfId="0" applyBorder="1" applyAlignment="1">
      <alignment horizontal="right" indent="2"/>
    </xf>
    <xf numFmtId="0" fontId="0" fillId="0" borderId="9" xfId="0" applyBorder="1" applyAlignment="1">
      <alignment horizontal="right" indent="2"/>
    </xf>
    <xf numFmtId="0" fontId="0" fillId="0" borderId="6" xfId="0" applyBorder="1" applyAlignment="1">
      <alignment horizontal="right" indent="2"/>
    </xf>
    <xf numFmtId="0" fontId="0" fillId="0" borderId="7" xfId="0" applyBorder="1" applyAlignment="1">
      <alignment horizontal="right" indent="2"/>
    </xf>
    <xf numFmtId="0" fontId="0" fillId="3" borderId="2" xfId="0" applyFill="1" applyBorder="1" applyAlignment="1">
      <alignment horizontal="right" indent="2"/>
    </xf>
    <xf numFmtId="0" fontId="0" fillId="3" borderId="6" xfId="0" applyFill="1" applyBorder="1" applyAlignment="1">
      <alignment horizontal="right" indent="2"/>
    </xf>
    <xf numFmtId="0" fontId="0" fillId="0" borderId="2" xfId="0" quotePrefix="1" applyBorder="1" applyAlignment="1">
      <alignment horizontal="right" indent="2"/>
    </xf>
    <xf numFmtId="0" fontId="0" fillId="0" borderId="6" xfId="0" quotePrefix="1" applyBorder="1" applyAlignment="1">
      <alignment horizontal="right" indent="2"/>
    </xf>
    <xf numFmtId="0" fontId="0" fillId="0" borderId="11" xfId="0" applyBorder="1" applyAlignment="1">
      <alignment horizontal="right" indent="2"/>
    </xf>
    <xf numFmtId="0" fontId="0" fillId="0" borderId="15" xfId="0" applyBorder="1" applyAlignment="1">
      <alignment horizontal="right" indent="2"/>
    </xf>
    <xf numFmtId="0" fontId="0" fillId="0" borderId="16" xfId="0" applyBorder="1" applyAlignment="1">
      <alignment horizontal="right" indent="2"/>
    </xf>
    <xf numFmtId="0" fontId="7" fillId="0" borderId="0" xfId="0" applyFont="1" applyAlignment="1">
      <alignment horizontal="left"/>
    </xf>
    <xf numFmtId="0" fontId="0" fillId="0" borderId="0" xfId="0" applyAlignment="1">
      <alignment horizontal="right" indent="3"/>
    </xf>
    <xf numFmtId="2" fontId="0" fillId="0" borderId="6" xfId="0" applyNumberFormat="1" applyBorder="1" applyAlignment="1">
      <alignment horizontal="right" indent="1"/>
    </xf>
    <xf numFmtId="2" fontId="0" fillId="0" borderId="2" xfId="0" applyNumberFormat="1" applyBorder="1" applyAlignment="1">
      <alignment horizontal="right" indent="1"/>
    </xf>
    <xf numFmtId="2" fontId="0" fillId="0" borderId="7" xfId="0" applyNumberFormat="1" applyBorder="1" applyAlignment="1">
      <alignment horizontal="right" indent="1"/>
    </xf>
    <xf numFmtId="0" fontId="8" fillId="2" borderId="21" xfId="0" applyFont="1" applyFill="1" applyBorder="1" applyAlignment="1">
      <alignment horizontal="center"/>
    </xf>
    <xf numFmtId="0" fontId="0" fillId="0" borderId="12" xfId="0" applyBorder="1" applyAlignment="1">
      <alignment horizontal="right" indent="2"/>
    </xf>
    <xf numFmtId="2" fontId="0" fillId="0" borderId="12" xfId="0" applyNumberFormat="1" applyBorder="1" applyAlignment="1">
      <alignment horizontal="right" indent="1"/>
    </xf>
    <xf numFmtId="0" fontId="0" fillId="0" borderId="22" xfId="0" applyBorder="1" applyAlignment="1">
      <alignment horizontal="right" indent="2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center"/>
    </xf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2" borderId="8" xfId="0" applyFont="1" applyFill="1" applyBorder="1"/>
    <xf numFmtId="0" fontId="8" fillId="2" borderId="2" xfId="0" applyFont="1" applyFill="1" applyBorder="1"/>
    <xf numFmtId="0" fontId="8" fillId="2" borderId="9" xfId="0" applyFont="1" applyFill="1" applyBorder="1"/>
    <xf numFmtId="0" fontId="1" fillId="0" borderId="0" xfId="0" applyFont="1"/>
    <xf numFmtId="0" fontId="0" fillId="0" borderId="0" xfId="0" applyAlignment="1">
      <alignment wrapText="1"/>
    </xf>
    <xf numFmtId="0" fontId="8" fillId="2" borderId="20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left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0"/>
  <sheetViews>
    <sheetView topLeftCell="J44" zoomScaleNormal="100" workbookViewId="0">
      <selection activeCell="AB72" sqref="AB72"/>
    </sheetView>
  </sheetViews>
  <sheetFormatPr defaultRowHeight="12.75" x14ac:dyDescent="0.2"/>
  <cols>
    <col min="2" max="2" width="9.7109375" customWidth="1"/>
    <col min="3" max="3" width="12.5703125" style="1" hidden="1" customWidth="1"/>
    <col min="4" max="5" width="9.7109375" customWidth="1"/>
    <col min="6" max="6" width="12.28515625" style="1" hidden="1" customWidth="1"/>
    <col min="7" max="8" width="9.7109375" customWidth="1"/>
    <col min="9" max="9" width="12.7109375" style="1" hidden="1" customWidth="1"/>
    <col min="10" max="11" width="9.7109375" customWidth="1"/>
    <col min="12" max="12" width="12.5703125" hidden="1" customWidth="1"/>
    <col min="13" max="14" width="9.7109375" customWidth="1"/>
    <col min="15" max="15" width="12.7109375" style="1" hidden="1" customWidth="1"/>
    <col min="16" max="17" width="9.7109375" customWidth="1"/>
    <col min="18" max="18" width="14.42578125" style="1" hidden="1" customWidth="1"/>
    <col min="19" max="20" width="9.7109375" customWidth="1"/>
    <col min="21" max="21" width="12.5703125" style="1" hidden="1" customWidth="1"/>
    <col min="22" max="23" width="9.7109375" customWidth="1"/>
    <col min="24" max="24" width="12.7109375" style="1" hidden="1" customWidth="1"/>
    <col min="25" max="25" width="9.7109375" customWidth="1"/>
  </cols>
  <sheetData>
    <row r="1" spans="1:28" ht="15" x14ac:dyDescent="0.25">
      <c r="A1" s="63" t="s">
        <v>35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</row>
    <row r="2" spans="1:28" ht="15" x14ac:dyDescent="0.25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</row>
    <row r="3" spans="1:28" ht="15" x14ac:dyDescent="0.25">
      <c r="A3" s="63" t="s">
        <v>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</row>
    <row r="5" spans="1:28" ht="15" x14ac:dyDescent="0.25">
      <c r="A5" s="64" t="s">
        <v>34</v>
      </c>
      <c r="B5" s="62"/>
      <c r="C5" s="62"/>
      <c r="D5" s="62"/>
    </row>
    <row r="7" spans="1:28" ht="14.25" x14ac:dyDescent="0.2">
      <c r="A7" s="66" t="s">
        <v>2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8"/>
    </row>
    <row r="8" spans="1:28" x14ac:dyDescent="0.2">
      <c r="A8" s="2"/>
      <c r="B8" s="65" t="s">
        <v>3</v>
      </c>
      <c r="C8" s="65"/>
      <c r="D8" s="65"/>
      <c r="E8" s="65" t="s">
        <v>4</v>
      </c>
      <c r="F8" s="65"/>
      <c r="G8" s="65"/>
      <c r="H8" s="65" t="s">
        <v>5</v>
      </c>
      <c r="I8" s="65"/>
      <c r="J8" s="65"/>
      <c r="K8" s="65" t="s">
        <v>6</v>
      </c>
      <c r="L8" s="65"/>
      <c r="M8" s="65"/>
      <c r="N8" s="65" t="s">
        <v>7</v>
      </c>
      <c r="O8" s="65"/>
      <c r="P8" s="65"/>
      <c r="Q8" s="65" t="s">
        <v>8</v>
      </c>
      <c r="R8" s="65"/>
      <c r="S8" s="65"/>
      <c r="T8" s="65" t="s">
        <v>9</v>
      </c>
      <c r="U8" s="65"/>
      <c r="V8" s="65"/>
      <c r="W8" s="65" t="s">
        <v>10</v>
      </c>
      <c r="X8" s="65"/>
      <c r="Y8" s="65"/>
      <c r="Z8" s="62"/>
      <c r="AA8" s="62"/>
      <c r="AB8" s="62"/>
    </row>
    <row r="9" spans="1:28" s="6" customFormat="1" x14ac:dyDescent="0.2">
      <c r="A9" s="3"/>
      <c r="B9" s="4" t="s">
        <v>11</v>
      </c>
      <c r="C9" s="5" t="s">
        <v>12</v>
      </c>
      <c r="D9" s="4" t="s">
        <v>13</v>
      </c>
      <c r="E9" s="4" t="s">
        <v>14</v>
      </c>
      <c r="F9" s="5" t="s">
        <v>12</v>
      </c>
      <c r="G9" s="4" t="s">
        <v>15</v>
      </c>
      <c r="H9" s="4" t="s">
        <v>14</v>
      </c>
      <c r="I9" s="5" t="s">
        <v>12</v>
      </c>
      <c r="J9" s="4" t="s">
        <v>15</v>
      </c>
      <c r="K9" s="4" t="s">
        <v>14</v>
      </c>
      <c r="L9" s="4" t="s">
        <v>12</v>
      </c>
      <c r="M9" s="4" t="s">
        <v>15</v>
      </c>
      <c r="N9" s="4" t="s">
        <v>14</v>
      </c>
      <c r="O9" s="5" t="s">
        <v>12</v>
      </c>
      <c r="P9" s="4" t="s">
        <v>15</v>
      </c>
      <c r="Q9" s="4" t="s">
        <v>14</v>
      </c>
      <c r="R9" s="5" t="s">
        <v>12</v>
      </c>
      <c r="S9" s="4" t="s">
        <v>15</v>
      </c>
      <c r="T9" s="4" t="s">
        <v>14</v>
      </c>
      <c r="U9" s="5" t="s">
        <v>12</v>
      </c>
      <c r="V9" s="4" t="s">
        <v>15</v>
      </c>
      <c r="W9" s="4" t="s">
        <v>14</v>
      </c>
      <c r="X9" s="5" t="s">
        <v>12</v>
      </c>
      <c r="Y9" s="4" t="s">
        <v>15</v>
      </c>
    </row>
    <row r="10" spans="1:28" s="11" customFormat="1" x14ac:dyDescent="0.2">
      <c r="A10" s="3" t="s">
        <v>16</v>
      </c>
      <c r="B10" s="7">
        <v>4795</v>
      </c>
      <c r="C10" s="8">
        <v>391297</v>
      </c>
      <c r="D10" s="9">
        <f>C10/B10</f>
        <v>81.605213764337847</v>
      </c>
      <c r="E10" s="7">
        <v>4584</v>
      </c>
      <c r="F10" s="8">
        <v>505170</v>
      </c>
      <c r="G10" s="9">
        <f>F10/E10</f>
        <v>110.20287958115183</v>
      </c>
      <c r="H10" s="7">
        <v>5705</v>
      </c>
      <c r="I10" s="8">
        <v>686485</v>
      </c>
      <c r="J10" s="9">
        <f>I10/H10</f>
        <v>120.33041191936897</v>
      </c>
      <c r="K10" s="7">
        <v>4084</v>
      </c>
      <c r="L10" s="8">
        <v>615010</v>
      </c>
      <c r="M10" s="9">
        <f>L10/K10</f>
        <v>150.59010773751226</v>
      </c>
      <c r="N10" s="7">
        <v>3874</v>
      </c>
      <c r="O10" s="8">
        <v>641787</v>
      </c>
      <c r="P10" s="9">
        <f>O10/N10</f>
        <v>165.6652039235932</v>
      </c>
      <c r="Q10" s="7">
        <v>4034</v>
      </c>
      <c r="R10" s="8">
        <v>633648</v>
      </c>
      <c r="S10" s="9">
        <f>R10/Q10</f>
        <v>157.07684680218145</v>
      </c>
      <c r="T10" s="7">
        <v>4035</v>
      </c>
      <c r="U10" s="8">
        <v>723880</v>
      </c>
      <c r="V10" s="9">
        <f>U10/T10</f>
        <v>179.40024783147459</v>
      </c>
      <c r="W10" s="7">
        <v>4320</v>
      </c>
      <c r="X10" s="8">
        <v>598416</v>
      </c>
      <c r="Y10" s="9">
        <f>X10/W10</f>
        <v>138.52222222222221</v>
      </c>
      <c r="Z10" s="10"/>
      <c r="AA10" s="10"/>
      <c r="AB10" s="10"/>
    </row>
    <row r="11" spans="1:28" s="11" customFormat="1" x14ac:dyDescent="0.2">
      <c r="A11" s="3" t="s">
        <v>17</v>
      </c>
      <c r="B11" s="12">
        <v>5183</v>
      </c>
      <c r="C11" s="13">
        <v>410091</v>
      </c>
      <c r="D11" s="9">
        <f t="shared" ref="D11:D20" si="0">C11/B11</f>
        <v>79.122322978969706</v>
      </c>
      <c r="E11" s="12">
        <v>4533</v>
      </c>
      <c r="F11" s="13">
        <v>376403</v>
      </c>
      <c r="G11" s="9">
        <f t="shared" ref="G11:G21" si="1">F11/E11</f>
        <v>83.036179130818439</v>
      </c>
      <c r="H11" s="12">
        <v>4675</v>
      </c>
      <c r="I11" s="13">
        <v>443738</v>
      </c>
      <c r="J11" s="9">
        <f t="shared" ref="J11:J21" si="2">I11/H11</f>
        <v>94.917219251336903</v>
      </c>
      <c r="K11" s="12">
        <v>4521</v>
      </c>
      <c r="L11" s="13">
        <v>461226</v>
      </c>
      <c r="M11" s="9">
        <f t="shared" ref="M11:M21" si="3">L11/K11</f>
        <v>102.0185799601858</v>
      </c>
      <c r="N11" s="12">
        <v>4928</v>
      </c>
      <c r="O11" s="13">
        <v>553232</v>
      </c>
      <c r="P11" s="9">
        <f t="shared" ref="P11:P21" si="4">O11/N11</f>
        <v>112.26298701298701</v>
      </c>
      <c r="Q11" s="12">
        <v>4261</v>
      </c>
      <c r="R11" s="13">
        <v>565295</v>
      </c>
      <c r="S11" s="9">
        <f t="shared" ref="S11:S21" si="5">R11/Q11</f>
        <v>132.66721426895094</v>
      </c>
      <c r="T11" s="12">
        <v>5392</v>
      </c>
      <c r="U11" s="13">
        <v>660962</v>
      </c>
      <c r="V11" s="9">
        <f t="shared" ref="V11:V21" si="6">U11/T11</f>
        <v>122.58197329376854</v>
      </c>
      <c r="W11" s="12">
        <v>6086</v>
      </c>
      <c r="X11" s="13">
        <v>764526</v>
      </c>
      <c r="Y11" s="9">
        <f t="shared" ref="Y11:Y21" si="7">X11/W11</f>
        <v>125.62044035491292</v>
      </c>
      <c r="Z11" s="10"/>
      <c r="AA11" s="10"/>
      <c r="AB11" s="10"/>
    </row>
    <row r="12" spans="1:28" s="11" customFormat="1" x14ac:dyDescent="0.2">
      <c r="A12" s="3" t="s">
        <v>18</v>
      </c>
      <c r="B12" s="7">
        <v>2139</v>
      </c>
      <c r="C12" s="8">
        <v>327371</v>
      </c>
      <c r="D12" s="9">
        <f t="shared" si="0"/>
        <v>153.04862085086489</v>
      </c>
      <c r="E12" s="7">
        <v>2694</v>
      </c>
      <c r="F12" s="8">
        <v>425078</v>
      </c>
      <c r="G12" s="9">
        <f t="shared" si="1"/>
        <v>157.78693392724574</v>
      </c>
      <c r="H12" s="7">
        <v>2738</v>
      </c>
      <c r="I12" s="8">
        <v>382016</v>
      </c>
      <c r="J12" s="9">
        <f t="shared" si="2"/>
        <v>139.52373995617239</v>
      </c>
      <c r="K12" s="7">
        <v>2733</v>
      </c>
      <c r="L12" s="8">
        <v>374531</v>
      </c>
      <c r="M12" s="9">
        <f t="shared" si="3"/>
        <v>137.04024881083058</v>
      </c>
      <c r="N12" s="7">
        <v>2474</v>
      </c>
      <c r="O12" s="8">
        <v>408202</v>
      </c>
      <c r="P12" s="9">
        <f t="shared" si="4"/>
        <v>164.99676637025061</v>
      </c>
      <c r="Q12" s="7">
        <v>2389</v>
      </c>
      <c r="R12" s="8">
        <v>411021</v>
      </c>
      <c r="S12" s="9">
        <f t="shared" si="5"/>
        <v>172.04730012557556</v>
      </c>
      <c r="T12" s="7">
        <v>2559</v>
      </c>
      <c r="U12" s="8">
        <v>383277</v>
      </c>
      <c r="V12" s="9">
        <f t="shared" si="6"/>
        <v>149.77608440797187</v>
      </c>
      <c r="W12" s="7">
        <v>2068</v>
      </c>
      <c r="X12" s="8">
        <v>370999</v>
      </c>
      <c r="Y12" s="9">
        <f t="shared" si="7"/>
        <v>179.39990328820116</v>
      </c>
      <c r="Z12" s="10"/>
      <c r="AA12" s="10"/>
      <c r="AB12" s="10"/>
    </row>
    <row r="13" spans="1:28" s="11" customFormat="1" x14ac:dyDescent="0.2">
      <c r="A13" s="2" t="s">
        <v>19</v>
      </c>
      <c r="B13" s="7">
        <v>5019</v>
      </c>
      <c r="C13" s="8">
        <v>560785</v>
      </c>
      <c r="D13" s="9">
        <f t="shared" si="0"/>
        <v>111.73241681609882</v>
      </c>
      <c r="E13" s="7">
        <v>5465</v>
      </c>
      <c r="F13" s="8">
        <v>581681</v>
      </c>
      <c r="G13" s="9">
        <f t="shared" si="1"/>
        <v>106.43751143641354</v>
      </c>
      <c r="H13" s="7">
        <v>5668</v>
      </c>
      <c r="I13" s="8">
        <v>716067</v>
      </c>
      <c r="J13" s="9">
        <f t="shared" si="2"/>
        <v>126.33503881439661</v>
      </c>
      <c r="K13" s="7">
        <v>6135</v>
      </c>
      <c r="L13" s="8">
        <v>682569</v>
      </c>
      <c r="M13" s="9">
        <f t="shared" si="3"/>
        <v>111.25819070904646</v>
      </c>
      <c r="N13" s="7">
        <v>6447</v>
      </c>
      <c r="O13" s="8">
        <v>870640</v>
      </c>
      <c r="P13" s="9">
        <f t="shared" si="4"/>
        <v>135.0457577167675</v>
      </c>
      <c r="Q13" s="7">
        <v>6367</v>
      </c>
      <c r="R13" s="8">
        <v>838480</v>
      </c>
      <c r="S13" s="9">
        <f t="shared" si="5"/>
        <v>131.69153447463484</v>
      </c>
      <c r="T13" s="7">
        <v>7169</v>
      </c>
      <c r="U13" s="8">
        <v>871811</v>
      </c>
      <c r="V13" s="9">
        <f t="shared" si="6"/>
        <v>121.60845306179384</v>
      </c>
      <c r="W13" s="7">
        <v>6518</v>
      </c>
      <c r="X13" s="8">
        <v>776655</v>
      </c>
      <c r="Y13" s="9">
        <f t="shared" si="7"/>
        <v>119.15541577170912</v>
      </c>
    </row>
    <row r="14" spans="1:28" s="11" customFormat="1" x14ac:dyDescent="0.2">
      <c r="A14" s="2" t="s">
        <v>20</v>
      </c>
      <c r="B14" s="12">
        <v>12915</v>
      </c>
      <c r="C14" s="13">
        <v>954392</v>
      </c>
      <c r="D14" s="9">
        <f t="shared" si="0"/>
        <v>73.897948122338363</v>
      </c>
      <c r="E14" s="12">
        <v>13325</v>
      </c>
      <c r="F14" s="13">
        <v>1040482</v>
      </c>
      <c r="G14" s="9">
        <f t="shared" si="1"/>
        <v>78.08495309568481</v>
      </c>
      <c r="H14" s="12">
        <v>11731</v>
      </c>
      <c r="I14" s="13">
        <v>1228563</v>
      </c>
      <c r="J14" s="9">
        <f t="shared" si="2"/>
        <v>104.72790043474555</v>
      </c>
      <c r="K14" s="12">
        <v>9075</v>
      </c>
      <c r="L14" s="13">
        <v>1092580</v>
      </c>
      <c r="M14" s="9">
        <f t="shared" si="3"/>
        <v>120.39449035812672</v>
      </c>
      <c r="N14" s="12">
        <v>10414</v>
      </c>
      <c r="O14" s="13">
        <v>1243494</v>
      </c>
      <c r="P14" s="9">
        <f t="shared" si="4"/>
        <v>119.40599193393508</v>
      </c>
      <c r="Q14" s="12">
        <v>12492</v>
      </c>
      <c r="R14" s="13">
        <v>1506895</v>
      </c>
      <c r="S14" s="9">
        <f t="shared" si="5"/>
        <v>120.62880243355748</v>
      </c>
      <c r="T14" s="7">
        <v>13185</v>
      </c>
      <c r="U14" s="8">
        <v>1373232</v>
      </c>
      <c r="V14" s="9">
        <f t="shared" si="6"/>
        <v>104.15108077360637</v>
      </c>
      <c r="W14" s="12">
        <v>14227</v>
      </c>
      <c r="X14" s="13">
        <v>1419802</v>
      </c>
      <c r="Y14" s="9">
        <f t="shared" si="7"/>
        <v>99.796302804526604</v>
      </c>
    </row>
    <row r="15" spans="1:28" s="11" customFormat="1" x14ac:dyDescent="0.2">
      <c r="A15" s="2" t="s">
        <v>21</v>
      </c>
      <c r="B15" s="7">
        <v>9302</v>
      </c>
      <c r="C15" s="8">
        <v>738933</v>
      </c>
      <c r="D15" s="9">
        <f t="shared" si="0"/>
        <v>79.438077832724147</v>
      </c>
      <c r="E15" s="7">
        <v>10012</v>
      </c>
      <c r="F15" s="8">
        <v>739888</v>
      </c>
      <c r="G15" s="9">
        <f t="shared" si="1"/>
        <v>73.900119856172594</v>
      </c>
      <c r="H15" s="7">
        <v>10622</v>
      </c>
      <c r="I15" s="8">
        <v>773034</v>
      </c>
      <c r="J15" s="9">
        <f t="shared" si="2"/>
        <v>72.776689888909814</v>
      </c>
      <c r="K15" s="7">
        <v>10261</v>
      </c>
      <c r="L15" s="8">
        <v>930858</v>
      </c>
      <c r="M15" s="9">
        <f t="shared" si="3"/>
        <v>90.718058668745741</v>
      </c>
      <c r="N15" s="7">
        <v>10379</v>
      </c>
      <c r="O15" s="8">
        <v>1050988</v>
      </c>
      <c r="P15" s="9">
        <f t="shared" si="4"/>
        <v>101.26100780422006</v>
      </c>
      <c r="Q15" s="7">
        <v>10512</v>
      </c>
      <c r="R15" s="8">
        <v>1081735</v>
      </c>
      <c r="S15" s="9">
        <f t="shared" si="5"/>
        <v>102.90477549467275</v>
      </c>
      <c r="T15" s="7">
        <v>10847</v>
      </c>
      <c r="U15" s="8">
        <v>1019618</v>
      </c>
      <c r="V15" s="9">
        <f t="shared" si="6"/>
        <v>94</v>
      </c>
      <c r="W15" s="7">
        <v>12874</v>
      </c>
      <c r="X15" s="8">
        <v>1251032</v>
      </c>
      <c r="Y15" s="9">
        <f t="shared" si="7"/>
        <v>97.175081559732789</v>
      </c>
    </row>
    <row r="16" spans="1:28" s="11" customFormat="1" x14ac:dyDescent="0.2">
      <c r="A16" s="2" t="s">
        <v>22</v>
      </c>
      <c r="B16" s="12" t="s">
        <v>23</v>
      </c>
      <c r="C16" s="12" t="s">
        <v>23</v>
      </c>
      <c r="D16" s="12" t="s">
        <v>23</v>
      </c>
      <c r="E16" s="12" t="s">
        <v>23</v>
      </c>
      <c r="F16" s="12" t="s">
        <v>23</v>
      </c>
      <c r="G16" s="12" t="s">
        <v>23</v>
      </c>
      <c r="H16" s="12" t="s">
        <v>23</v>
      </c>
      <c r="I16" s="12" t="s">
        <v>23</v>
      </c>
      <c r="J16" s="12" t="s">
        <v>23</v>
      </c>
      <c r="K16" s="12" t="s">
        <v>23</v>
      </c>
      <c r="L16" s="12" t="s">
        <v>23</v>
      </c>
      <c r="M16" s="12" t="s">
        <v>23</v>
      </c>
      <c r="N16" s="12" t="s">
        <v>23</v>
      </c>
      <c r="O16" s="12" t="s">
        <v>23</v>
      </c>
      <c r="P16" s="12" t="s">
        <v>23</v>
      </c>
      <c r="Q16" s="12">
        <v>69</v>
      </c>
      <c r="R16" s="13">
        <v>16508</v>
      </c>
      <c r="S16" s="9">
        <f t="shared" si="5"/>
        <v>239.24637681159419</v>
      </c>
      <c r="T16" s="7">
        <v>80</v>
      </c>
      <c r="U16" s="8">
        <v>27774</v>
      </c>
      <c r="V16" s="9">
        <f t="shared" si="6"/>
        <v>347.17500000000001</v>
      </c>
      <c r="W16" s="12">
        <v>231</v>
      </c>
      <c r="X16" s="13">
        <v>41887</v>
      </c>
      <c r="Y16" s="9">
        <f t="shared" si="7"/>
        <v>181.32900432900433</v>
      </c>
    </row>
    <row r="17" spans="1:25" s="11" customFormat="1" x14ac:dyDescent="0.2">
      <c r="A17" s="2" t="s">
        <v>24</v>
      </c>
      <c r="B17" s="7">
        <v>7684</v>
      </c>
      <c r="C17" s="8">
        <v>572718</v>
      </c>
      <c r="D17" s="9">
        <f t="shared" si="0"/>
        <v>74.533836543466947</v>
      </c>
      <c r="E17" s="7">
        <v>7037</v>
      </c>
      <c r="F17" s="8">
        <v>527001</v>
      </c>
      <c r="G17" s="9">
        <f t="shared" si="1"/>
        <v>74.890009947420779</v>
      </c>
      <c r="H17" s="7">
        <v>6787</v>
      </c>
      <c r="I17" s="8">
        <v>563604</v>
      </c>
      <c r="J17" s="9">
        <f t="shared" si="2"/>
        <v>83.041697362604978</v>
      </c>
      <c r="K17" s="7">
        <v>7636</v>
      </c>
      <c r="L17" s="8">
        <v>663960</v>
      </c>
      <c r="M17" s="9">
        <f t="shared" si="3"/>
        <v>86.951283394447358</v>
      </c>
      <c r="N17" s="7">
        <v>6781</v>
      </c>
      <c r="O17" s="8">
        <v>763712</v>
      </c>
      <c r="P17" s="9">
        <f t="shared" si="4"/>
        <v>112.62527650788969</v>
      </c>
      <c r="Q17" s="7">
        <v>7035</v>
      </c>
      <c r="R17" s="8">
        <v>747566</v>
      </c>
      <c r="S17" s="9">
        <f t="shared" si="5"/>
        <v>106.2638237384506</v>
      </c>
      <c r="T17" s="7">
        <v>7945</v>
      </c>
      <c r="U17" s="8">
        <v>778392</v>
      </c>
      <c r="V17" s="9">
        <f t="shared" si="6"/>
        <v>97.972561359345505</v>
      </c>
      <c r="W17" s="7">
        <v>8611</v>
      </c>
      <c r="X17" s="8">
        <v>898091</v>
      </c>
      <c r="Y17" s="9">
        <f t="shared" si="7"/>
        <v>104.295784461735</v>
      </c>
    </row>
    <row r="18" spans="1:25" s="11" customFormat="1" x14ac:dyDescent="0.2">
      <c r="A18" s="2" t="s">
        <v>25</v>
      </c>
      <c r="B18" s="7">
        <v>4145</v>
      </c>
      <c r="C18" s="8">
        <v>361553</v>
      </c>
      <c r="D18" s="9">
        <f t="shared" si="0"/>
        <v>87.226296743063926</v>
      </c>
      <c r="E18" s="7">
        <v>3969</v>
      </c>
      <c r="F18" s="8">
        <v>329337</v>
      </c>
      <c r="G18" s="9">
        <f t="shared" si="1"/>
        <v>82.977324263038554</v>
      </c>
      <c r="H18" s="7">
        <v>4824</v>
      </c>
      <c r="I18" s="8">
        <v>383439</v>
      </c>
      <c r="J18" s="9">
        <f t="shared" si="2"/>
        <v>79.485696517412933</v>
      </c>
      <c r="K18" s="7">
        <v>4351</v>
      </c>
      <c r="L18" s="8">
        <v>369333</v>
      </c>
      <c r="M18" s="9">
        <f t="shared" si="3"/>
        <v>84.884624224316255</v>
      </c>
      <c r="N18" s="7">
        <v>4230</v>
      </c>
      <c r="O18" s="8">
        <v>408659</v>
      </c>
      <c r="P18" s="9">
        <f t="shared" si="4"/>
        <v>96.609692671394797</v>
      </c>
      <c r="Q18" s="7">
        <v>5008</v>
      </c>
      <c r="R18" s="8">
        <v>465227</v>
      </c>
      <c r="S18" s="9">
        <f t="shared" si="5"/>
        <v>92.896765175718855</v>
      </c>
      <c r="T18" s="7">
        <v>5187</v>
      </c>
      <c r="U18" s="8">
        <v>517969</v>
      </c>
      <c r="V18" s="9">
        <f t="shared" si="6"/>
        <v>99.8590707538076</v>
      </c>
      <c r="W18" s="7">
        <v>5821</v>
      </c>
      <c r="X18" s="8">
        <v>551019</v>
      </c>
      <c r="Y18" s="9">
        <f t="shared" si="7"/>
        <v>94.660539426215422</v>
      </c>
    </row>
    <row r="19" spans="1:25" s="11" customFormat="1" x14ac:dyDescent="0.2">
      <c r="A19" s="2" t="s">
        <v>26</v>
      </c>
      <c r="B19" s="12">
        <v>10859</v>
      </c>
      <c r="C19" s="13">
        <v>627617</v>
      </c>
      <c r="D19" s="9">
        <f t="shared" si="0"/>
        <v>57.796942628234646</v>
      </c>
      <c r="E19" s="12">
        <v>11228</v>
      </c>
      <c r="F19" s="13">
        <v>604754</v>
      </c>
      <c r="G19" s="9">
        <f t="shared" si="1"/>
        <v>53.861239757748486</v>
      </c>
      <c r="H19" s="12">
        <v>11905</v>
      </c>
      <c r="I19" s="13">
        <v>697245</v>
      </c>
      <c r="J19" s="9">
        <f t="shared" si="2"/>
        <v>58.567408651826966</v>
      </c>
      <c r="K19" s="12">
        <v>10772</v>
      </c>
      <c r="L19" s="13">
        <v>695249</v>
      </c>
      <c r="M19" s="9">
        <f t="shared" si="3"/>
        <v>64.542239138507242</v>
      </c>
      <c r="N19" s="12">
        <v>11296</v>
      </c>
      <c r="O19" s="13">
        <v>707579</v>
      </c>
      <c r="P19" s="9">
        <f t="shared" si="4"/>
        <v>62.63978399433428</v>
      </c>
      <c r="Q19" s="12">
        <v>11395</v>
      </c>
      <c r="R19" s="13">
        <v>838519</v>
      </c>
      <c r="S19" s="9">
        <f t="shared" si="5"/>
        <v>73.586573058358923</v>
      </c>
      <c r="T19" s="7">
        <v>12538</v>
      </c>
      <c r="U19" s="8">
        <v>861016</v>
      </c>
      <c r="V19" s="9">
        <f t="shared" si="6"/>
        <v>68.67251555271973</v>
      </c>
      <c r="W19" s="12">
        <v>11689</v>
      </c>
      <c r="X19" s="13">
        <v>842297</v>
      </c>
      <c r="Y19" s="9">
        <f t="shared" si="7"/>
        <v>72.058944306613057</v>
      </c>
    </row>
    <row r="20" spans="1:25" s="11" customFormat="1" x14ac:dyDescent="0.2">
      <c r="A20" s="2" t="s">
        <v>27</v>
      </c>
      <c r="B20" s="7">
        <v>19769</v>
      </c>
      <c r="C20" s="8">
        <v>1200848</v>
      </c>
      <c r="D20" s="9">
        <f t="shared" si="0"/>
        <v>60.743993120542264</v>
      </c>
      <c r="E20" s="7">
        <v>19383</v>
      </c>
      <c r="F20" s="8">
        <v>1462876</v>
      </c>
      <c r="G20" s="9">
        <f t="shared" si="1"/>
        <v>75.472114739720368</v>
      </c>
      <c r="H20" s="7">
        <v>20280</v>
      </c>
      <c r="I20" s="8">
        <v>1471505</v>
      </c>
      <c r="J20" s="9">
        <f t="shared" si="2"/>
        <v>72.559418145956613</v>
      </c>
      <c r="K20" s="7">
        <v>19667</v>
      </c>
      <c r="L20" s="8">
        <v>1552668</v>
      </c>
      <c r="M20" s="9">
        <f t="shared" si="3"/>
        <v>78.947882239284084</v>
      </c>
      <c r="N20" s="7">
        <v>18903</v>
      </c>
      <c r="O20" s="8">
        <v>1795287</v>
      </c>
      <c r="P20" s="9">
        <f t="shared" si="4"/>
        <v>94.973654975400734</v>
      </c>
      <c r="Q20" s="7">
        <v>17931</v>
      </c>
      <c r="R20" s="8">
        <v>1858449</v>
      </c>
      <c r="S20" s="9">
        <f t="shared" si="5"/>
        <v>103.64447047013552</v>
      </c>
      <c r="T20" s="7">
        <v>20466</v>
      </c>
      <c r="U20" s="8">
        <v>2016244</v>
      </c>
      <c r="V20" s="9">
        <f t="shared" si="6"/>
        <v>98.516759503566888</v>
      </c>
      <c r="W20" s="7">
        <v>21528</v>
      </c>
      <c r="X20" s="8">
        <v>2376763</v>
      </c>
      <c r="Y20" s="9">
        <f t="shared" si="7"/>
        <v>110.40333519137867</v>
      </c>
    </row>
    <row r="21" spans="1:25" s="11" customFormat="1" x14ac:dyDescent="0.2">
      <c r="A21" s="2" t="s">
        <v>28</v>
      </c>
      <c r="B21" s="7">
        <f>SUM(B10:B20)</f>
        <v>81810</v>
      </c>
      <c r="C21" s="8">
        <f>SUM(C10:C20)</f>
        <v>6145605</v>
      </c>
      <c r="D21" s="9">
        <f>C21/B21</f>
        <v>75.120462046204622</v>
      </c>
      <c r="E21" s="7">
        <f>SUM(E10:E20)</f>
        <v>82230</v>
      </c>
      <c r="F21" s="8">
        <f>SUM(F10:F20)</f>
        <v>6592670</v>
      </c>
      <c r="G21" s="9">
        <f t="shared" si="1"/>
        <v>80.17353763833151</v>
      </c>
      <c r="H21" s="7">
        <f>SUM(H10:H20)</f>
        <v>84935</v>
      </c>
      <c r="I21" s="8">
        <f>SUM(I10:I20)</f>
        <v>7345696</v>
      </c>
      <c r="J21" s="9">
        <f t="shared" si="2"/>
        <v>86.48608936245364</v>
      </c>
      <c r="K21" s="7">
        <f>SUM(K10:K20)</f>
        <v>79235</v>
      </c>
      <c r="L21" s="8">
        <f>SUM(L10:L20)</f>
        <v>7437984</v>
      </c>
      <c r="M21" s="9">
        <f t="shared" si="3"/>
        <v>93.872455354325737</v>
      </c>
      <c r="N21" s="7">
        <f>SUM(N10:N20)</f>
        <v>79726</v>
      </c>
      <c r="O21" s="8">
        <f>SUM(O10:O20)</f>
        <v>8443580</v>
      </c>
      <c r="P21" s="9">
        <f t="shared" si="4"/>
        <v>105.90748312971928</v>
      </c>
      <c r="Q21" s="7">
        <f>SUM(Q10:Q20)</f>
        <v>81493</v>
      </c>
      <c r="R21" s="8">
        <f>SUM(R10:R20)</f>
        <v>8963343</v>
      </c>
      <c r="S21" s="9">
        <f t="shared" si="5"/>
        <v>109.98911562956327</v>
      </c>
      <c r="T21" s="7">
        <f>SUM(T10:T20)</f>
        <v>89403</v>
      </c>
      <c r="U21" s="8">
        <f>SUM(U10:U20)</f>
        <v>9234175</v>
      </c>
      <c r="V21" s="9">
        <f t="shared" si="6"/>
        <v>103.28708208896794</v>
      </c>
      <c r="W21" s="7">
        <f>SUM(W10:W20)</f>
        <v>93973</v>
      </c>
      <c r="X21" s="8">
        <f>SUM(X10:X20)</f>
        <v>9891487</v>
      </c>
      <c r="Y21" s="9">
        <f t="shared" si="7"/>
        <v>105.25881902248518</v>
      </c>
    </row>
    <row r="22" spans="1:25" x14ac:dyDescent="0.2">
      <c r="A22" s="62" t="s">
        <v>33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</row>
    <row r="23" spans="1:25" x14ac:dyDescent="0.2">
      <c r="C23"/>
      <c r="F23"/>
      <c r="I23"/>
      <c r="O23"/>
      <c r="R23"/>
      <c r="U23"/>
      <c r="X23"/>
    </row>
    <row r="25" spans="1:25" ht="14.25" x14ac:dyDescent="0.2">
      <c r="A25" s="66" t="s">
        <v>29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8"/>
    </row>
    <row r="26" spans="1:25" x14ac:dyDescent="0.2">
      <c r="A26" s="2"/>
      <c r="B26" s="65" t="s">
        <v>3</v>
      </c>
      <c r="C26" s="65"/>
      <c r="D26" s="65"/>
      <c r="E26" s="65" t="s">
        <v>4</v>
      </c>
      <c r="F26" s="65"/>
      <c r="G26" s="65"/>
      <c r="H26" s="65" t="s">
        <v>5</v>
      </c>
      <c r="I26" s="65"/>
      <c r="J26" s="65"/>
      <c r="K26" s="65" t="s">
        <v>6</v>
      </c>
      <c r="L26" s="65"/>
      <c r="M26" s="65"/>
      <c r="N26" s="65" t="s">
        <v>7</v>
      </c>
      <c r="O26" s="65"/>
      <c r="P26" s="65"/>
      <c r="Q26" s="65" t="s">
        <v>8</v>
      </c>
      <c r="R26" s="65"/>
      <c r="S26" s="65"/>
      <c r="T26" s="65" t="s">
        <v>9</v>
      </c>
      <c r="U26" s="65"/>
      <c r="V26" s="65"/>
      <c r="W26" s="65" t="s">
        <v>10</v>
      </c>
      <c r="X26" s="65"/>
      <c r="Y26" s="65"/>
    </row>
    <row r="27" spans="1:25" s="6" customFormat="1" x14ac:dyDescent="0.2">
      <c r="A27" s="3"/>
      <c r="B27" s="4" t="s">
        <v>11</v>
      </c>
      <c r="C27" s="5" t="s">
        <v>12</v>
      </c>
      <c r="D27" s="4" t="s">
        <v>13</v>
      </c>
      <c r="E27" s="4" t="s">
        <v>14</v>
      </c>
      <c r="F27" s="5" t="s">
        <v>12</v>
      </c>
      <c r="G27" s="4" t="s">
        <v>15</v>
      </c>
      <c r="H27" s="4" t="s">
        <v>14</v>
      </c>
      <c r="I27" s="5" t="s">
        <v>12</v>
      </c>
      <c r="J27" s="4" t="s">
        <v>15</v>
      </c>
      <c r="K27" s="4" t="s">
        <v>14</v>
      </c>
      <c r="L27" s="4" t="s">
        <v>12</v>
      </c>
      <c r="M27" s="4" t="s">
        <v>15</v>
      </c>
      <c r="N27" s="4" t="s">
        <v>14</v>
      </c>
      <c r="O27" s="5" t="s">
        <v>12</v>
      </c>
      <c r="P27" s="4" t="s">
        <v>15</v>
      </c>
      <c r="Q27" s="4" t="s">
        <v>14</v>
      </c>
      <c r="R27" s="5" t="s">
        <v>12</v>
      </c>
      <c r="S27" s="4" t="s">
        <v>15</v>
      </c>
      <c r="T27" s="4" t="s">
        <v>14</v>
      </c>
      <c r="U27" s="5" t="s">
        <v>12</v>
      </c>
      <c r="V27" s="4" t="s">
        <v>15</v>
      </c>
      <c r="W27" s="4" t="s">
        <v>14</v>
      </c>
      <c r="X27" s="5" t="s">
        <v>12</v>
      </c>
      <c r="Y27" s="4" t="s">
        <v>15</v>
      </c>
    </row>
    <row r="28" spans="1:25" s="11" customFormat="1" x14ac:dyDescent="0.2">
      <c r="A28" s="14" t="s">
        <v>16</v>
      </c>
      <c r="B28" s="12">
        <v>8919</v>
      </c>
      <c r="C28" s="8">
        <v>961969</v>
      </c>
      <c r="D28" s="15">
        <f>C28/B28</f>
        <v>107.85614979257764</v>
      </c>
      <c r="E28" s="7">
        <v>8616</v>
      </c>
      <c r="F28" s="8">
        <v>957878</v>
      </c>
      <c r="G28" s="9">
        <f>F28/E28</f>
        <v>111.17432683379758</v>
      </c>
      <c r="H28" s="7">
        <v>7440</v>
      </c>
      <c r="I28" s="8">
        <v>813657</v>
      </c>
      <c r="J28" s="9">
        <f>I28/H28</f>
        <v>109.3625</v>
      </c>
      <c r="K28" s="7">
        <v>7183</v>
      </c>
      <c r="L28" s="8">
        <v>1064007</v>
      </c>
      <c r="M28" s="9">
        <f>L28/K28</f>
        <v>148.12849784212725</v>
      </c>
      <c r="N28" s="7">
        <v>6158</v>
      </c>
      <c r="O28" s="8">
        <v>1035730</v>
      </c>
      <c r="P28" s="9">
        <f>O28/N28</f>
        <v>168.19259499837611</v>
      </c>
      <c r="Q28" s="7">
        <v>6475</v>
      </c>
      <c r="R28" s="8">
        <v>1192097</v>
      </c>
      <c r="S28" s="9">
        <f>R28/Q28</f>
        <v>184.1076447876448</v>
      </c>
      <c r="T28" s="7">
        <v>6671</v>
      </c>
      <c r="U28" s="8">
        <v>1127195</v>
      </c>
      <c r="V28" s="9">
        <f>U28/T28</f>
        <v>168.9694198770799</v>
      </c>
      <c r="W28" s="12">
        <v>6117</v>
      </c>
      <c r="X28" s="8">
        <v>1162078</v>
      </c>
      <c r="Y28" s="15">
        <f>X28/W28</f>
        <v>189.97515121791727</v>
      </c>
    </row>
    <row r="29" spans="1:25" s="11" customFormat="1" x14ac:dyDescent="0.2">
      <c r="A29" s="14" t="s">
        <v>17</v>
      </c>
      <c r="B29" s="12">
        <v>9517</v>
      </c>
      <c r="C29" s="13">
        <v>1083920</v>
      </c>
      <c r="D29" s="15">
        <f t="shared" ref="D29:D40" si="8">C29/B29</f>
        <v>113.89303351896606</v>
      </c>
      <c r="E29" s="12">
        <v>8812</v>
      </c>
      <c r="F29" s="13">
        <v>1048823</v>
      </c>
      <c r="G29" s="9">
        <f t="shared" ref="G29:G40" si="9">F29/E29</f>
        <v>119.02212891511576</v>
      </c>
      <c r="H29" s="12">
        <v>7956</v>
      </c>
      <c r="I29" s="13">
        <v>1147740</v>
      </c>
      <c r="J29" s="9">
        <f t="shared" ref="J29:J40" si="10">I29/H29</f>
        <v>144.26093514328809</v>
      </c>
      <c r="K29" s="12">
        <v>8346</v>
      </c>
      <c r="L29" s="13">
        <v>1232865</v>
      </c>
      <c r="M29" s="9">
        <f t="shared" ref="M29:M40" si="11">L29/K29</f>
        <v>147.71926671459383</v>
      </c>
      <c r="N29" s="12">
        <v>8626</v>
      </c>
      <c r="O29" s="13">
        <v>1364530</v>
      </c>
      <c r="P29" s="9">
        <f t="shared" ref="P29:P40" si="12">O29/N29</f>
        <v>158.18803616971945</v>
      </c>
      <c r="Q29" s="12">
        <v>7666</v>
      </c>
      <c r="R29" s="13">
        <v>1418532</v>
      </c>
      <c r="S29" s="9">
        <f t="shared" ref="S29:S40" si="13">R29/Q29</f>
        <v>185.04200365249153</v>
      </c>
      <c r="T29" s="12">
        <v>7251</v>
      </c>
      <c r="U29" s="13">
        <v>1322884</v>
      </c>
      <c r="V29" s="9">
        <f t="shared" ref="V29:V40" si="14">U29/T29</f>
        <v>182.44159426286029</v>
      </c>
      <c r="W29" s="12">
        <v>7143</v>
      </c>
      <c r="X29" s="13">
        <v>1278900</v>
      </c>
      <c r="Y29" s="15">
        <f t="shared" ref="Y29:Y40" si="15">X29/W29</f>
        <v>179.04241915161697</v>
      </c>
    </row>
    <row r="30" spans="1:25" s="11" customFormat="1" x14ac:dyDescent="0.2">
      <c r="A30" s="14" t="s">
        <v>30</v>
      </c>
      <c r="B30" s="7">
        <v>6433</v>
      </c>
      <c r="C30" s="8">
        <v>1000089</v>
      </c>
      <c r="D30" s="15">
        <f t="shared" si="8"/>
        <v>155.46230374630809</v>
      </c>
      <c r="E30" s="7">
        <v>6276</v>
      </c>
      <c r="F30" s="8">
        <v>1094866</v>
      </c>
      <c r="G30" s="9">
        <f t="shared" si="9"/>
        <v>174.45283620140216</v>
      </c>
      <c r="H30" s="7">
        <v>7109</v>
      </c>
      <c r="I30" s="8">
        <v>1216858</v>
      </c>
      <c r="J30" s="9">
        <f t="shared" si="10"/>
        <v>171.17147278098184</v>
      </c>
      <c r="K30" s="7">
        <v>6996</v>
      </c>
      <c r="L30" s="8">
        <v>1359362</v>
      </c>
      <c r="M30" s="9">
        <f t="shared" si="11"/>
        <v>194.30560320182963</v>
      </c>
      <c r="N30" s="7">
        <v>7195</v>
      </c>
      <c r="O30" s="8">
        <v>1442496</v>
      </c>
      <c r="P30" s="9">
        <f t="shared" si="12"/>
        <v>200.48589298123696</v>
      </c>
      <c r="Q30" s="7">
        <v>6532</v>
      </c>
      <c r="R30" s="8">
        <v>1413698</v>
      </c>
      <c r="S30" s="9">
        <f t="shared" si="13"/>
        <v>216.42651561543173</v>
      </c>
      <c r="T30" s="7">
        <v>5819</v>
      </c>
      <c r="U30" s="8">
        <v>1113902</v>
      </c>
      <c r="V30" s="9">
        <f t="shared" si="14"/>
        <v>191.42498711118748</v>
      </c>
      <c r="W30" s="7">
        <v>5791</v>
      </c>
      <c r="X30" s="8">
        <v>1258754</v>
      </c>
      <c r="Y30" s="15">
        <f t="shared" si="15"/>
        <v>217.36384044206528</v>
      </c>
    </row>
    <row r="31" spans="1:25" s="11" customFormat="1" x14ac:dyDescent="0.2">
      <c r="A31" s="14" t="s">
        <v>18</v>
      </c>
      <c r="B31" s="7">
        <v>3431</v>
      </c>
      <c r="C31" s="8">
        <v>662290</v>
      </c>
      <c r="D31" s="15">
        <f t="shared" si="8"/>
        <v>193.03118624307783</v>
      </c>
      <c r="E31" s="7">
        <v>3954</v>
      </c>
      <c r="F31" s="8">
        <v>752906</v>
      </c>
      <c r="G31" s="9">
        <f t="shared" si="9"/>
        <v>190.41628730399594</v>
      </c>
      <c r="H31" s="7">
        <v>3780</v>
      </c>
      <c r="I31" s="8">
        <v>898608</v>
      </c>
      <c r="J31" s="9">
        <f t="shared" si="10"/>
        <v>237.72698412698412</v>
      </c>
      <c r="K31" s="7">
        <v>4088</v>
      </c>
      <c r="L31" s="8">
        <v>871793</v>
      </c>
      <c r="M31" s="9">
        <f t="shared" si="11"/>
        <v>213.25660469667318</v>
      </c>
      <c r="N31" s="7">
        <v>3713</v>
      </c>
      <c r="O31" s="8">
        <v>994430</v>
      </c>
      <c r="P31" s="9">
        <f t="shared" si="12"/>
        <v>267.82386210611367</v>
      </c>
      <c r="Q31" s="7">
        <v>4059</v>
      </c>
      <c r="R31" s="8">
        <v>1172366</v>
      </c>
      <c r="S31" s="9">
        <f t="shared" si="13"/>
        <v>288.83123922148314</v>
      </c>
      <c r="T31" s="7">
        <v>4006</v>
      </c>
      <c r="U31" s="8">
        <v>977081</v>
      </c>
      <c r="V31" s="9">
        <f t="shared" si="14"/>
        <v>243.90439340988516</v>
      </c>
      <c r="W31" s="7">
        <v>4257</v>
      </c>
      <c r="X31" s="8">
        <v>1077737</v>
      </c>
      <c r="Y31" s="15">
        <f t="shared" si="15"/>
        <v>253.16819356354239</v>
      </c>
    </row>
    <row r="32" spans="1:25" s="11" customFormat="1" x14ac:dyDescent="0.2">
      <c r="A32" s="14" t="s">
        <v>19</v>
      </c>
      <c r="B32" s="7">
        <v>5635</v>
      </c>
      <c r="C32" s="8">
        <v>1024571</v>
      </c>
      <c r="D32" s="15">
        <f t="shared" si="8"/>
        <v>181.82271517302573</v>
      </c>
      <c r="E32" s="7">
        <v>5426</v>
      </c>
      <c r="F32" s="8">
        <v>1049794</v>
      </c>
      <c r="G32" s="9">
        <f t="shared" si="9"/>
        <v>193.47475119793586</v>
      </c>
      <c r="H32" s="7">
        <v>5516</v>
      </c>
      <c r="I32" s="8">
        <v>1170169</v>
      </c>
      <c r="J32" s="9">
        <f t="shared" si="10"/>
        <v>212.14086294416245</v>
      </c>
      <c r="K32" s="7">
        <v>6314</v>
      </c>
      <c r="L32" s="8">
        <v>1216896</v>
      </c>
      <c r="M32" s="9">
        <f t="shared" si="11"/>
        <v>192.72980677858726</v>
      </c>
      <c r="N32" s="7">
        <v>5987</v>
      </c>
      <c r="O32" s="8">
        <v>1197244</v>
      </c>
      <c r="P32" s="9">
        <f t="shared" si="12"/>
        <v>199.97394354434607</v>
      </c>
      <c r="Q32" s="7">
        <v>6461</v>
      </c>
      <c r="R32" s="8">
        <v>1331207</v>
      </c>
      <c r="S32" s="9">
        <f t="shared" si="13"/>
        <v>206.03730072744156</v>
      </c>
      <c r="T32" s="7">
        <v>6384</v>
      </c>
      <c r="U32" s="8">
        <v>1255635</v>
      </c>
      <c r="V32" s="9">
        <f t="shared" si="14"/>
        <v>196.68468045112783</v>
      </c>
      <c r="W32" s="7">
        <v>6124</v>
      </c>
      <c r="X32" s="8">
        <v>1305148</v>
      </c>
      <c r="Y32" s="15">
        <f t="shared" si="15"/>
        <v>213.12018288700196</v>
      </c>
    </row>
    <row r="33" spans="1:25" s="11" customFormat="1" x14ac:dyDescent="0.2">
      <c r="A33" s="14" t="s">
        <v>20</v>
      </c>
      <c r="B33" s="12">
        <v>14838</v>
      </c>
      <c r="C33" s="13">
        <v>1922815</v>
      </c>
      <c r="D33" s="15">
        <f t="shared" si="8"/>
        <v>129.58720851866829</v>
      </c>
      <c r="E33" s="12">
        <v>15138</v>
      </c>
      <c r="F33" s="13">
        <v>2055058</v>
      </c>
      <c r="G33" s="9">
        <f t="shared" si="9"/>
        <v>135.75492138987977</v>
      </c>
      <c r="H33" s="12">
        <v>16423</v>
      </c>
      <c r="I33" s="13">
        <v>2534871</v>
      </c>
      <c r="J33" s="9">
        <f t="shared" si="10"/>
        <v>154.34884004140534</v>
      </c>
      <c r="K33" s="12">
        <v>16654</v>
      </c>
      <c r="L33" s="13">
        <v>2202808</v>
      </c>
      <c r="M33" s="9">
        <f t="shared" si="11"/>
        <v>132.26900444337696</v>
      </c>
      <c r="N33" s="12">
        <v>15949</v>
      </c>
      <c r="O33" s="13">
        <v>2371206</v>
      </c>
      <c r="P33" s="9">
        <f t="shared" si="12"/>
        <v>148.67427424916923</v>
      </c>
      <c r="Q33" s="12">
        <v>16033</v>
      </c>
      <c r="R33" s="13">
        <v>2305824</v>
      </c>
      <c r="S33" s="9">
        <f t="shared" si="13"/>
        <v>143.81737666063742</v>
      </c>
      <c r="T33" s="7">
        <v>16023</v>
      </c>
      <c r="U33" s="8">
        <v>2134520</v>
      </c>
      <c r="V33" s="9">
        <f t="shared" si="14"/>
        <v>133.21600199712913</v>
      </c>
      <c r="W33" s="12">
        <v>15656</v>
      </c>
      <c r="X33" s="13">
        <v>2278546</v>
      </c>
      <c r="Y33" s="15">
        <f t="shared" si="15"/>
        <v>145.5381962187021</v>
      </c>
    </row>
    <row r="34" spans="1:25" s="11" customFormat="1" x14ac:dyDescent="0.2">
      <c r="A34" s="14" t="s">
        <v>21</v>
      </c>
      <c r="B34" s="7">
        <v>9931</v>
      </c>
      <c r="C34" s="8">
        <v>1728699</v>
      </c>
      <c r="D34" s="15">
        <f t="shared" si="8"/>
        <v>174.07098982982581</v>
      </c>
      <c r="E34" s="7">
        <v>9632</v>
      </c>
      <c r="F34" s="8">
        <v>1598877</v>
      </c>
      <c r="G34" s="9">
        <f t="shared" si="9"/>
        <v>165.99636627906978</v>
      </c>
      <c r="H34" s="7">
        <v>9737</v>
      </c>
      <c r="I34" s="8">
        <v>1670506</v>
      </c>
      <c r="J34" s="9">
        <f t="shared" si="10"/>
        <v>171.56269898325974</v>
      </c>
      <c r="K34" s="7">
        <v>8831</v>
      </c>
      <c r="L34" s="8">
        <v>1710748</v>
      </c>
      <c r="M34" s="9">
        <f t="shared" si="11"/>
        <v>193.72075642622579</v>
      </c>
      <c r="N34" s="7">
        <v>8935</v>
      </c>
      <c r="O34" s="8">
        <v>1877312</v>
      </c>
      <c r="P34" s="9">
        <f t="shared" si="12"/>
        <v>210.1076664801343</v>
      </c>
      <c r="Q34" s="7">
        <v>9012</v>
      </c>
      <c r="R34" s="8">
        <v>1944539</v>
      </c>
      <c r="S34" s="9">
        <f t="shared" si="13"/>
        <v>215.77219263204617</v>
      </c>
      <c r="T34" s="12">
        <v>10006</v>
      </c>
      <c r="U34" s="13">
        <v>1832586</v>
      </c>
      <c r="V34" s="9">
        <f t="shared" si="14"/>
        <v>183.14871077353587</v>
      </c>
      <c r="W34" s="7">
        <v>14097</v>
      </c>
      <c r="X34" s="8">
        <v>2707845</v>
      </c>
      <c r="Y34" s="15">
        <f t="shared" si="15"/>
        <v>192.08661417322836</v>
      </c>
    </row>
    <row r="35" spans="1:25" s="11" customFormat="1" x14ac:dyDescent="0.2">
      <c r="A35" s="14" t="s">
        <v>22</v>
      </c>
      <c r="B35" s="7">
        <v>5503</v>
      </c>
      <c r="C35" s="8">
        <v>761829</v>
      </c>
      <c r="D35" s="15">
        <f t="shared" si="8"/>
        <v>138.43885153552608</v>
      </c>
      <c r="E35" s="7">
        <v>5102</v>
      </c>
      <c r="F35" s="8">
        <v>874897</v>
      </c>
      <c r="G35" s="9">
        <f t="shared" si="9"/>
        <v>171.4811838494708</v>
      </c>
      <c r="H35" s="7">
        <v>5239</v>
      </c>
      <c r="I35" s="8">
        <v>936998</v>
      </c>
      <c r="J35" s="9">
        <f t="shared" si="10"/>
        <v>178.85054399694599</v>
      </c>
      <c r="K35" s="7">
        <v>4988</v>
      </c>
      <c r="L35" s="8">
        <v>940462</v>
      </c>
      <c r="M35" s="9">
        <f t="shared" si="11"/>
        <v>188.5449077786688</v>
      </c>
      <c r="N35" s="7">
        <v>5307</v>
      </c>
      <c r="O35" s="8">
        <v>1019518</v>
      </c>
      <c r="P35" s="9">
        <f t="shared" si="12"/>
        <v>192.10815903523647</v>
      </c>
      <c r="Q35" s="7">
        <v>5753</v>
      </c>
      <c r="R35" s="8">
        <v>1127590</v>
      </c>
      <c r="S35" s="9">
        <f t="shared" si="13"/>
        <v>196.00034764470712</v>
      </c>
      <c r="T35" s="7">
        <v>5294</v>
      </c>
      <c r="U35" s="8">
        <v>969915</v>
      </c>
      <c r="V35" s="9">
        <f t="shared" si="14"/>
        <v>183.210238005289</v>
      </c>
      <c r="W35" s="7">
        <v>5299</v>
      </c>
      <c r="X35" s="8">
        <v>1011193</v>
      </c>
      <c r="Y35" s="15">
        <f t="shared" si="15"/>
        <v>190.8271371956973</v>
      </c>
    </row>
    <row r="36" spans="1:25" s="11" customFormat="1" x14ac:dyDescent="0.2">
      <c r="A36" s="14" t="s">
        <v>24</v>
      </c>
      <c r="B36" s="7">
        <v>13906</v>
      </c>
      <c r="C36" s="8">
        <v>1476764</v>
      </c>
      <c r="D36" s="15">
        <f t="shared" si="8"/>
        <v>106.19617431324608</v>
      </c>
      <c r="E36" s="7">
        <v>12200</v>
      </c>
      <c r="F36" s="8">
        <v>1304661</v>
      </c>
      <c r="G36" s="9">
        <f t="shared" si="9"/>
        <v>106.9394262295082</v>
      </c>
      <c r="H36" s="7">
        <v>11993</v>
      </c>
      <c r="I36" s="8">
        <v>1389476</v>
      </c>
      <c r="J36" s="9">
        <f t="shared" si="10"/>
        <v>115.85725006253648</v>
      </c>
      <c r="K36" s="7">
        <v>10139</v>
      </c>
      <c r="L36" s="8">
        <v>1349688</v>
      </c>
      <c r="M36" s="9">
        <f t="shared" si="11"/>
        <v>133.11845349640004</v>
      </c>
      <c r="N36" s="7">
        <v>9852</v>
      </c>
      <c r="O36" s="8">
        <v>1312557</v>
      </c>
      <c r="P36" s="9">
        <f t="shared" si="12"/>
        <v>133.22746650426311</v>
      </c>
      <c r="Q36" s="7">
        <v>10373</v>
      </c>
      <c r="R36" s="8">
        <v>1287386</v>
      </c>
      <c r="S36" s="9">
        <f t="shared" si="13"/>
        <v>124.10932227899355</v>
      </c>
      <c r="T36" s="7">
        <v>9865</v>
      </c>
      <c r="U36" s="8">
        <v>1197637</v>
      </c>
      <c r="V36" s="9">
        <f t="shared" si="14"/>
        <v>121.40263558033452</v>
      </c>
      <c r="W36" s="7">
        <v>12753</v>
      </c>
      <c r="X36" s="8">
        <v>1771979</v>
      </c>
      <c r="Y36" s="15">
        <f t="shared" si="15"/>
        <v>138.94605190935465</v>
      </c>
    </row>
    <row r="37" spans="1:25" s="11" customFormat="1" x14ac:dyDescent="0.2">
      <c r="A37" s="14" t="s">
        <v>25</v>
      </c>
      <c r="B37" s="7">
        <v>6388</v>
      </c>
      <c r="C37" s="8">
        <v>789591</v>
      </c>
      <c r="D37" s="15">
        <f t="shared" si="8"/>
        <v>123.60535378835316</v>
      </c>
      <c r="E37" s="7">
        <v>6106</v>
      </c>
      <c r="F37" s="8">
        <v>837007</v>
      </c>
      <c r="G37" s="9">
        <f t="shared" si="9"/>
        <v>137.0794300687848</v>
      </c>
      <c r="H37" s="7">
        <v>6795</v>
      </c>
      <c r="I37" s="8">
        <v>870186</v>
      </c>
      <c r="J37" s="9">
        <f t="shared" si="10"/>
        <v>128.06269315673291</v>
      </c>
      <c r="K37" s="7">
        <v>6152</v>
      </c>
      <c r="L37" s="8">
        <v>871081</v>
      </c>
      <c r="M37" s="9">
        <f t="shared" si="11"/>
        <v>141.59314044213264</v>
      </c>
      <c r="N37" s="7">
        <v>6212</v>
      </c>
      <c r="O37" s="8">
        <v>875335</v>
      </c>
      <c r="P37" s="9">
        <f t="shared" si="12"/>
        <v>140.91033483580168</v>
      </c>
      <c r="Q37" s="7">
        <v>6804</v>
      </c>
      <c r="R37" s="8">
        <v>989463</v>
      </c>
      <c r="S37" s="9">
        <f t="shared" si="13"/>
        <v>145.423721340388</v>
      </c>
      <c r="T37" s="7">
        <v>6867</v>
      </c>
      <c r="U37" s="8">
        <v>1044544</v>
      </c>
      <c r="V37" s="9">
        <f t="shared" si="14"/>
        <v>152.11067423911462</v>
      </c>
      <c r="W37" s="7">
        <v>7402</v>
      </c>
      <c r="X37" s="8">
        <v>1183649</v>
      </c>
      <c r="Y37" s="15">
        <f t="shared" si="15"/>
        <v>159.909348824642</v>
      </c>
    </row>
    <row r="38" spans="1:25" s="11" customFormat="1" x14ac:dyDescent="0.2">
      <c r="A38" s="14" t="s">
        <v>26</v>
      </c>
      <c r="B38" s="12">
        <v>14365</v>
      </c>
      <c r="C38" s="13">
        <v>1861726</v>
      </c>
      <c r="D38" s="15">
        <f t="shared" si="8"/>
        <v>129.60153150017405</v>
      </c>
      <c r="E38" s="12">
        <v>13102</v>
      </c>
      <c r="F38" s="13">
        <v>1418428</v>
      </c>
      <c r="G38" s="9">
        <f t="shared" si="9"/>
        <v>108.26041825675469</v>
      </c>
      <c r="H38" s="12">
        <v>13525</v>
      </c>
      <c r="I38" s="13">
        <v>1701763</v>
      </c>
      <c r="J38" s="9">
        <f t="shared" si="10"/>
        <v>125.82351201478743</v>
      </c>
      <c r="K38" s="12">
        <v>12827</v>
      </c>
      <c r="L38" s="13">
        <v>1698506</v>
      </c>
      <c r="M38" s="9">
        <f t="shared" si="11"/>
        <v>132.41646526857411</v>
      </c>
      <c r="N38" s="12">
        <v>12586</v>
      </c>
      <c r="O38" s="13">
        <v>1731968</v>
      </c>
      <c r="P38" s="9">
        <f t="shared" si="12"/>
        <v>137.61067853170189</v>
      </c>
      <c r="Q38" s="12">
        <v>12499</v>
      </c>
      <c r="R38" s="13">
        <v>1668636</v>
      </c>
      <c r="S38" s="9">
        <f t="shared" si="13"/>
        <v>133.50156012481</v>
      </c>
      <c r="T38" s="7">
        <v>12530</v>
      </c>
      <c r="U38" s="8">
        <v>1877617</v>
      </c>
      <c r="V38" s="9">
        <f t="shared" si="14"/>
        <v>149.84972067039106</v>
      </c>
      <c r="W38" s="12">
        <v>13055</v>
      </c>
      <c r="X38" s="13">
        <v>1726173</v>
      </c>
      <c r="Y38" s="15">
        <f t="shared" si="15"/>
        <v>132.22313289927231</v>
      </c>
    </row>
    <row r="39" spans="1:25" s="11" customFormat="1" x14ac:dyDescent="0.2">
      <c r="A39" s="14" t="s">
        <v>27</v>
      </c>
      <c r="B39" s="7">
        <v>20673</v>
      </c>
      <c r="C39" s="8">
        <v>3463590</v>
      </c>
      <c r="D39" s="15">
        <f t="shared" si="8"/>
        <v>167.5417210854738</v>
      </c>
      <c r="E39" s="7">
        <v>21498</v>
      </c>
      <c r="F39" s="8">
        <v>3532565</v>
      </c>
      <c r="G39" s="9">
        <f t="shared" si="9"/>
        <v>164.32063447762582</v>
      </c>
      <c r="H39" s="7">
        <v>21855</v>
      </c>
      <c r="I39" s="8">
        <v>3514212</v>
      </c>
      <c r="J39" s="9">
        <f t="shared" si="10"/>
        <v>160.79670555936858</v>
      </c>
      <c r="K39" s="7">
        <v>20188</v>
      </c>
      <c r="L39" s="8">
        <v>3698375</v>
      </c>
      <c r="M39" s="9">
        <f t="shared" si="11"/>
        <v>183.1967010105013</v>
      </c>
      <c r="N39" s="7">
        <v>19375</v>
      </c>
      <c r="O39" s="8">
        <v>3912353</v>
      </c>
      <c r="P39" s="9">
        <f t="shared" si="12"/>
        <v>201.92789677419356</v>
      </c>
      <c r="Q39" s="7">
        <v>21367</v>
      </c>
      <c r="R39" s="8">
        <v>4599175</v>
      </c>
      <c r="S39" s="9">
        <f t="shared" si="13"/>
        <v>215.24664201806524</v>
      </c>
      <c r="T39" s="7">
        <v>25565</v>
      </c>
      <c r="U39" s="8">
        <v>5775860</v>
      </c>
      <c r="V39" s="9">
        <f t="shared" si="14"/>
        <v>225.9284177586544</v>
      </c>
      <c r="W39" s="7">
        <v>24674</v>
      </c>
      <c r="X39" s="8">
        <v>6039769</v>
      </c>
      <c r="Y39" s="15">
        <f t="shared" si="15"/>
        <v>244.78272675691011</v>
      </c>
    </row>
    <row r="40" spans="1:25" s="11" customFormat="1" x14ac:dyDescent="0.2">
      <c r="A40" s="14" t="s">
        <v>28</v>
      </c>
      <c r="B40" s="7">
        <f>SUM(B28:B39)</f>
        <v>119539</v>
      </c>
      <c r="C40" s="8">
        <f>SUM(C28:C39)</f>
        <v>16737853</v>
      </c>
      <c r="D40" s="15">
        <f t="shared" si="8"/>
        <v>140.02001857134491</v>
      </c>
      <c r="E40" s="7">
        <f>SUM(E28:E39)</f>
        <v>115862</v>
      </c>
      <c r="F40" s="8">
        <f>SUM(F28:F39)</f>
        <v>16525760</v>
      </c>
      <c r="G40" s="9">
        <f t="shared" si="9"/>
        <v>142.63313251972173</v>
      </c>
      <c r="H40" s="7">
        <f>SUM(H28:H39)</f>
        <v>117368</v>
      </c>
      <c r="I40" s="8">
        <f>SUM(I28:I39)</f>
        <v>17865044</v>
      </c>
      <c r="J40" s="9">
        <f t="shared" si="10"/>
        <v>152.21392543112262</v>
      </c>
      <c r="K40" s="7">
        <f>SUM(K28:K39)</f>
        <v>112706</v>
      </c>
      <c r="L40" s="8">
        <f>SUM(L28:L39)</f>
        <v>18216591</v>
      </c>
      <c r="M40" s="9">
        <f t="shared" si="11"/>
        <v>161.62929214061364</v>
      </c>
      <c r="N40" s="7">
        <f>SUM(N28:N39)</f>
        <v>109895</v>
      </c>
      <c r="O40" s="8">
        <f>SUM(O28:O39)</f>
        <v>19134679</v>
      </c>
      <c r="P40" s="9">
        <f t="shared" si="12"/>
        <v>174.11783065653577</v>
      </c>
      <c r="Q40" s="7">
        <f>SUM(Q28:Q39)</f>
        <v>113034</v>
      </c>
      <c r="R40" s="8">
        <f>SUM(R28:R39)</f>
        <v>20450513</v>
      </c>
      <c r="S40" s="9">
        <f t="shared" si="13"/>
        <v>180.92355397491019</v>
      </c>
      <c r="T40" s="7">
        <f>SUM(T28:T39)</f>
        <v>116281</v>
      </c>
      <c r="U40" s="8">
        <f>SUM(U28:U39)</f>
        <v>20629376</v>
      </c>
      <c r="V40" s="9">
        <f t="shared" si="14"/>
        <v>177.40968859916924</v>
      </c>
      <c r="W40" s="7">
        <f>SUM(W28:W39)</f>
        <v>122368</v>
      </c>
      <c r="X40" s="8">
        <f>SUM(X28:X39)</f>
        <v>22801771</v>
      </c>
      <c r="Y40" s="15">
        <f t="shared" si="15"/>
        <v>186.33769449529288</v>
      </c>
    </row>
    <row r="41" spans="1:25" x14ac:dyDescent="0.2">
      <c r="A41" s="62" t="s">
        <v>33</v>
      </c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</row>
    <row r="42" spans="1:25" x14ac:dyDescent="0.2">
      <c r="C42"/>
      <c r="F42"/>
      <c r="I42"/>
      <c r="O42"/>
      <c r="R42"/>
      <c r="U42"/>
      <c r="X42"/>
    </row>
    <row r="44" spans="1:25" ht="14.25" x14ac:dyDescent="0.2">
      <c r="A44" s="66" t="s">
        <v>31</v>
      </c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8"/>
    </row>
    <row r="45" spans="1:25" x14ac:dyDescent="0.2">
      <c r="A45" s="2"/>
      <c r="B45" s="65" t="s">
        <v>3</v>
      </c>
      <c r="C45" s="65"/>
      <c r="D45" s="65"/>
      <c r="E45" s="65" t="s">
        <v>4</v>
      </c>
      <c r="F45" s="65"/>
      <c r="G45" s="65"/>
      <c r="H45" s="65" t="s">
        <v>5</v>
      </c>
      <c r="I45" s="65"/>
      <c r="J45" s="65"/>
      <c r="K45" s="65" t="s">
        <v>6</v>
      </c>
      <c r="L45" s="65"/>
      <c r="M45" s="65"/>
      <c r="N45" s="65" t="s">
        <v>7</v>
      </c>
      <c r="O45" s="65"/>
      <c r="P45" s="65"/>
      <c r="Q45" s="65" t="s">
        <v>8</v>
      </c>
      <c r="R45" s="65"/>
      <c r="S45" s="65"/>
      <c r="T45" s="65" t="s">
        <v>9</v>
      </c>
      <c r="U45" s="65"/>
      <c r="V45" s="65"/>
      <c r="W45" s="65" t="s">
        <v>10</v>
      </c>
      <c r="X45" s="65"/>
      <c r="Y45" s="65"/>
    </row>
    <row r="46" spans="1:25" s="6" customFormat="1" x14ac:dyDescent="0.2">
      <c r="A46" s="3"/>
      <c r="B46" s="4" t="s">
        <v>11</v>
      </c>
      <c r="C46" s="5" t="s">
        <v>12</v>
      </c>
      <c r="D46" s="4" t="s">
        <v>13</v>
      </c>
      <c r="E46" s="4" t="s">
        <v>14</v>
      </c>
      <c r="F46" s="5" t="s">
        <v>12</v>
      </c>
      <c r="G46" s="4" t="s">
        <v>15</v>
      </c>
      <c r="H46" s="4" t="s">
        <v>14</v>
      </c>
      <c r="I46" s="5" t="s">
        <v>12</v>
      </c>
      <c r="J46" s="4" t="s">
        <v>15</v>
      </c>
      <c r="K46" s="4" t="s">
        <v>14</v>
      </c>
      <c r="L46" s="4" t="s">
        <v>12</v>
      </c>
      <c r="M46" s="4" t="s">
        <v>15</v>
      </c>
      <c r="N46" s="4" t="s">
        <v>14</v>
      </c>
      <c r="O46" s="5" t="s">
        <v>12</v>
      </c>
      <c r="P46" s="4" t="s">
        <v>15</v>
      </c>
      <c r="Q46" s="4" t="s">
        <v>14</v>
      </c>
      <c r="R46" s="5" t="s">
        <v>12</v>
      </c>
      <c r="S46" s="4" t="s">
        <v>15</v>
      </c>
      <c r="T46" s="4" t="s">
        <v>14</v>
      </c>
      <c r="U46" s="5" t="s">
        <v>12</v>
      </c>
      <c r="V46" s="4" t="s">
        <v>15</v>
      </c>
      <c r="W46" s="4" t="s">
        <v>14</v>
      </c>
      <c r="X46" s="5" t="s">
        <v>12</v>
      </c>
      <c r="Y46" s="4" t="s">
        <v>15</v>
      </c>
    </row>
    <row r="47" spans="1:25" x14ac:dyDescent="0.2">
      <c r="A47" s="2" t="s">
        <v>16</v>
      </c>
      <c r="B47" s="12">
        <f>B10+B28</f>
        <v>13714</v>
      </c>
      <c r="C47" s="13">
        <f>C10+C28</f>
        <v>1353266</v>
      </c>
      <c r="D47" s="15">
        <f>C47/B47</f>
        <v>98.677701618783729</v>
      </c>
      <c r="E47" s="12">
        <f>E10+E28</f>
        <v>13200</v>
      </c>
      <c r="F47" s="13">
        <f>F10+F28</f>
        <v>1463048</v>
      </c>
      <c r="G47" s="15">
        <f>F47/E47</f>
        <v>110.8369696969697</v>
      </c>
      <c r="H47" s="12">
        <f>H10+H28</f>
        <v>13145</v>
      </c>
      <c r="I47" s="13">
        <f>I10+I28</f>
        <v>1500142</v>
      </c>
      <c r="J47" s="15">
        <f>I47/H47</f>
        <v>114.12263217953594</v>
      </c>
      <c r="K47" s="12">
        <f>K10+K28</f>
        <v>11267</v>
      </c>
      <c r="L47" s="13">
        <f>L10+L28</f>
        <v>1679017</v>
      </c>
      <c r="M47" s="15">
        <f>L47/K47</f>
        <v>149.02076861631312</v>
      </c>
      <c r="N47" s="12">
        <f>N10+N28</f>
        <v>10032</v>
      </c>
      <c r="O47" s="13">
        <f>O10+O28</f>
        <v>1677517</v>
      </c>
      <c r="P47" s="15">
        <f>O47/N47</f>
        <v>167.21660685805423</v>
      </c>
      <c r="Q47" s="12">
        <f>Q10+Q28</f>
        <v>10509</v>
      </c>
      <c r="R47" s="13">
        <f>R10+R28</f>
        <v>1825745</v>
      </c>
      <c r="S47" s="15">
        <f>R47/Q47</f>
        <v>173.73156342182889</v>
      </c>
      <c r="T47" s="12">
        <f>T10+T28</f>
        <v>10706</v>
      </c>
      <c r="U47" s="13">
        <f>U10+U28</f>
        <v>1851075</v>
      </c>
      <c r="V47" s="15">
        <f>U47/T47</f>
        <v>172.90070988230897</v>
      </c>
      <c r="W47" s="12">
        <f>W10+W28</f>
        <v>10437</v>
      </c>
      <c r="X47" s="13">
        <f>X10+X28</f>
        <v>1760494</v>
      </c>
      <c r="Y47" s="15">
        <f>X47/W47</f>
        <v>168.67816422343586</v>
      </c>
    </row>
    <row r="48" spans="1:25" x14ac:dyDescent="0.2">
      <c r="A48" s="2" t="s">
        <v>17</v>
      </c>
      <c r="B48" s="12">
        <f>B11+B29</f>
        <v>14700</v>
      </c>
      <c r="C48" s="13">
        <f>C11+C29</f>
        <v>1494011</v>
      </c>
      <c r="D48" s="15">
        <f>C48/B48</f>
        <v>101.63340136054421</v>
      </c>
      <c r="E48" s="12">
        <f>E11+E29</f>
        <v>13345</v>
      </c>
      <c r="F48" s="13">
        <f>F11+F29</f>
        <v>1425226</v>
      </c>
      <c r="G48" s="15">
        <f>F48/E48</f>
        <v>106.79850131135257</v>
      </c>
      <c r="H48" s="12">
        <f>H11+H29</f>
        <v>12631</v>
      </c>
      <c r="I48" s="13">
        <f>I11+I29</f>
        <v>1591478</v>
      </c>
      <c r="J48" s="15">
        <f>I48/H48</f>
        <v>125.99778323173146</v>
      </c>
      <c r="K48" s="12">
        <f>K11+K29</f>
        <v>12867</v>
      </c>
      <c r="L48" s="13">
        <f>L11+L29</f>
        <v>1694091</v>
      </c>
      <c r="M48" s="15">
        <f>L48/K48</f>
        <v>131.6616927022616</v>
      </c>
      <c r="N48" s="12">
        <f>N11+N29</f>
        <v>13554</v>
      </c>
      <c r="O48" s="13">
        <f>O11+O29</f>
        <v>1917762</v>
      </c>
      <c r="P48" s="15">
        <f>O48/N48</f>
        <v>141.49048251438688</v>
      </c>
      <c r="Q48" s="12">
        <f>Q11+Q29</f>
        <v>11927</v>
      </c>
      <c r="R48" s="13">
        <f>R11+R29</f>
        <v>1983827</v>
      </c>
      <c r="S48" s="15">
        <f>R48/Q48</f>
        <v>166.33076213632933</v>
      </c>
      <c r="T48" s="12">
        <f>T11+T29</f>
        <v>12643</v>
      </c>
      <c r="U48" s="13">
        <f>U11+U29</f>
        <v>1983846</v>
      </c>
      <c r="V48" s="15">
        <f>U48/T48</f>
        <v>156.91259985762872</v>
      </c>
      <c r="W48" s="12">
        <f>W11+W29</f>
        <v>13229</v>
      </c>
      <c r="X48" s="13">
        <f>X11+X29</f>
        <v>2043426</v>
      </c>
      <c r="Y48" s="15">
        <f>X48/W48</f>
        <v>154.46564366165242</v>
      </c>
    </row>
    <row r="49" spans="1:25" x14ac:dyDescent="0.2">
      <c r="A49" s="2" t="s">
        <v>30</v>
      </c>
      <c r="B49" s="12">
        <f>B30</f>
        <v>6433</v>
      </c>
      <c r="C49" s="13">
        <f>C30</f>
        <v>1000089</v>
      </c>
      <c r="D49" s="15">
        <f>C49/B49</f>
        <v>155.46230374630809</v>
      </c>
      <c r="E49" s="12">
        <f>E30</f>
        <v>6276</v>
      </c>
      <c r="F49" s="13">
        <f>F30</f>
        <v>1094866</v>
      </c>
      <c r="G49" s="15">
        <f>F49/E49</f>
        <v>174.45283620140216</v>
      </c>
      <c r="H49" s="12">
        <f>H30</f>
        <v>7109</v>
      </c>
      <c r="I49" s="13">
        <f>I30</f>
        <v>1216858</v>
      </c>
      <c r="J49" s="15">
        <f>I49/H49</f>
        <v>171.17147278098184</v>
      </c>
      <c r="K49" s="12">
        <f>K30</f>
        <v>6996</v>
      </c>
      <c r="L49" s="13">
        <f>L30</f>
        <v>1359362</v>
      </c>
      <c r="M49" s="15">
        <f>L49/K49</f>
        <v>194.30560320182963</v>
      </c>
      <c r="N49" s="12">
        <f>N30</f>
        <v>7195</v>
      </c>
      <c r="O49" s="13">
        <f>O30</f>
        <v>1442496</v>
      </c>
      <c r="P49" s="15">
        <f>O49/N49</f>
        <v>200.48589298123696</v>
      </c>
      <c r="Q49" s="12">
        <f>Q30</f>
        <v>6532</v>
      </c>
      <c r="R49" s="13">
        <f>R30</f>
        <v>1413698</v>
      </c>
      <c r="S49" s="15">
        <f>R49/Q49</f>
        <v>216.42651561543173</v>
      </c>
      <c r="T49" s="12">
        <f>T30</f>
        <v>5819</v>
      </c>
      <c r="U49" s="13">
        <f>U30</f>
        <v>1113902</v>
      </c>
      <c r="V49" s="15">
        <f>U49/T49</f>
        <v>191.42498711118748</v>
      </c>
      <c r="W49" s="12">
        <f>W30</f>
        <v>5791</v>
      </c>
      <c r="X49" s="13">
        <f>X30</f>
        <v>1258754</v>
      </c>
      <c r="Y49" s="15">
        <f>X49/W49</f>
        <v>217.36384044206528</v>
      </c>
    </row>
    <row r="50" spans="1:25" x14ac:dyDescent="0.2">
      <c r="A50" s="2" t="s">
        <v>18</v>
      </c>
      <c r="B50" s="12">
        <f t="shared" ref="B50:C53" si="16">B12+B31</f>
        <v>5570</v>
      </c>
      <c r="C50" s="13">
        <f t="shared" si="16"/>
        <v>989661</v>
      </c>
      <c r="D50" s="15">
        <f t="shared" ref="D50:D59" si="17">C50/B50</f>
        <v>177.67701974865349</v>
      </c>
      <c r="E50" s="12">
        <f t="shared" ref="E50:F53" si="18">E12+E31</f>
        <v>6648</v>
      </c>
      <c r="F50" s="13">
        <f t="shared" si="18"/>
        <v>1177984</v>
      </c>
      <c r="G50" s="15">
        <f t="shared" ref="G50:G59" si="19">F50/E50</f>
        <v>177.19374247894103</v>
      </c>
      <c r="H50" s="12">
        <f t="shared" ref="H50:I53" si="20">H12+H31</f>
        <v>6518</v>
      </c>
      <c r="I50" s="13">
        <f t="shared" si="20"/>
        <v>1280624</v>
      </c>
      <c r="J50" s="15">
        <f t="shared" ref="J50:J59" si="21">I50/H50</f>
        <v>196.47499232893526</v>
      </c>
      <c r="K50" s="12">
        <f t="shared" ref="K50:L53" si="22">K12+K31</f>
        <v>6821</v>
      </c>
      <c r="L50" s="13">
        <f t="shared" si="22"/>
        <v>1246324</v>
      </c>
      <c r="M50" s="15">
        <f t="shared" ref="M50:M59" si="23">L50/K50</f>
        <v>182.71866295264624</v>
      </c>
      <c r="N50" s="12">
        <f t="shared" ref="N50:O53" si="24">N12+N31</f>
        <v>6187</v>
      </c>
      <c r="O50" s="13">
        <f t="shared" si="24"/>
        <v>1402632</v>
      </c>
      <c r="P50" s="15">
        <f t="shared" ref="P50:P59" si="25">O50/N50</f>
        <v>226.70631970260223</v>
      </c>
      <c r="Q50" s="12">
        <f t="shared" ref="Q50:R58" si="26">Q12+Q31</f>
        <v>6448</v>
      </c>
      <c r="R50" s="13">
        <f t="shared" si="26"/>
        <v>1583387</v>
      </c>
      <c r="S50" s="15">
        <f t="shared" ref="S50:S59" si="27">R50/Q50</f>
        <v>245.5625</v>
      </c>
      <c r="T50" s="12">
        <f t="shared" ref="T50:U58" si="28">T12+T31</f>
        <v>6565</v>
      </c>
      <c r="U50" s="13">
        <f t="shared" si="28"/>
        <v>1360358</v>
      </c>
      <c r="V50" s="15">
        <f t="shared" ref="V50:V59" si="29">U50/T50</f>
        <v>207.21370906321403</v>
      </c>
      <c r="W50" s="12">
        <f t="shared" ref="W50:X58" si="30">W12+W31</f>
        <v>6325</v>
      </c>
      <c r="X50" s="13">
        <f t="shared" si="30"/>
        <v>1448736</v>
      </c>
      <c r="Y50" s="15">
        <f t="shared" ref="Y50:Y59" si="31">X50/W50</f>
        <v>229.0491699604743</v>
      </c>
    </row>
    <row r="51" spans="1:25" x14ac:dyDescent="0.2">
      <c r="A51" s="2" t="s">
        <v>19</v>
      </c>
      <c r="B51" s="12">
        <f t="shared" si="16"/>
        <v>10654</v>
      </c>
      <c r="C51" s="13">
        <f t="shared" si="16"/>
        <v>1585356</v>
      </c>
      <c r="D51" s="15">
        <f t="shared" si="17"/>
        <v>148.80382954758775</v>
      </c>
      <c r="E51" s="12">
        <f t="shared" si="18"/>
        <v>10891</v>
      </c>
      <c r="F51" s="13">
        <f t="shared" si="18"/>
        <v>1631475</v>
      </c>
      <c r="G51" s="15">
        <f t="shared" si="19"/>
        <v>149.80029382058581</v>
      </c>
      <c r="H51" s="12">
        <f t="shared" si="20"/>
        <v>11184</v>
      </c>
      <c r="I51" s="13">
        <f t="shared" si="20"/>
        <v>1886236</v>
      </c>
      <c r="J51" s="15">
        <f t="shared" si="21"/>
        <v>168.65486409155938</v>
      </c>
      <c r="K51" s="12">
        <f t="shared" si="22"/>
        <v>12449</v>
      </c>
      <c r="L51" s="13">
        <f t="shared" si="22"/>
        <v>1899465</v>
      </c>
      <c r="M51" s="15">
        <f t="shared" si="23"/>
        <v>152.5797252791389</v>
      </c>
      <c r="N51" s="12">
        <f t="shared" si="24"/>
        <v>12434</v>
      </c>
      <c r="O51" s="13">
        <f t="shared" si="24"/>
        <v>2067884</v>
      </c>
      <c r="P51" s="15">
        <f t="shared" si="25"/>
        <v>166.30883062570371</v>
      </c>
      <c r="Q51" s="12">
        <f t="shared" si="26"/>
        <v>12828</v>
      </c>
      <c r="R51" s="13">
        <f t="shared" si="26"/>
        <v>2169687</v>
      </c>
      <c r="S51" s="15">
        <f t="shared" si="27"/>
        <v>169.13681010289991</v>
      </c>
      <c r="T51" s="12">
        <f t="shared" si="28"/>
        <v>13553</v>
      </c>
      <c r="U51" s="13">
        <f t="shared" si="28"/>
        <v>2127446</v>
      </c>
      <c r="V51" s="15">
        <f t="shared" si="29"/>
        <v>156.97233084925847</v>
      </c>
      <c r="W51" s="12">
        <f t="shared" si="30"/>
        <v>12642</v>
      </c>
      <c r="X51" s="13">
        <f t="shared" si="30"/>
        <v>2081803</v>
      </c>
      <c r="Y51" s="15">
        <f t="shared" si="31"/>
        <v>164.6735484891631</v>
      </c>
    </row>
    <row r="52" spans="1:25" x14ac:dyDescent="0.2">
      <c r="A52" s="2" t="s">
        <v>20</v>
      </c>
      <c r="B52" s="12">
        <f t="shared" si="16"/>
        <v>27753</v>
      </c>
      <c r="C52" s="13">
        <f t="shared" si="16"/>
        <v>2877207</v>
      </c>
      <c r="D52" s="15">
        <f t="shared" si="17"/>
        <v>103.6719273592044</v>
      </c>
      <c r="E52" s="12">
        <f t="shared" si="18"/>
        <v>28463</v>
      </c>
      <c r="F52" s="13">
        <f t="shared" si="18"/>
        <v>3095540</v>
      </c>
      <c r="G52" s="15">
        <f t="shared" si="19"/>
        <v>108.75663141622458</v>
      </c>
      <c r="H52" s="12">
        <f t="shared" si="20"/>
        <v>28154</v>
      </c>
      <c r="I52" s="13">
        <f t="shared" si="20"/>
        <v>3763434</v>
      </c>
      <c r="J52" s="15">
        <f t="shared" si="21"/>
        <v>133.67315479150386</v>
      </c>
      <c r="K52" s="12">
        <f t="shared" si="22"/>
        <v>25729</v>
      </c>
      <c r="L52" s="13">
        <f t="shared" si="22"/>
        <v>3295388</v>
      </c>
      <c r="M52" s="15">
        <f t="shared" si="23"/>
        <v>128.08068716234598</v>
      </c>
      <c r="N52" s="12">
        <f t="shared" si="24"/>
        <v>26363</v>
      </c>
      <c r="O52" s="13">
        <f t="shared" si="24"/>
        <v>3614700</v>
      </c>
      <c r="P52" s="15">
        <f t="shared" si="25"/>
        <v>137.11261995979214</v>
      </c>
      <c r="Q52" s="12">
        <f t="shared" si="26"/>
        <v>28525</v>
      </c>
      <c r="R52" s="13">
        <f t="shared" si="26"/>
        <v>3812719</v>
      </c>
      <c r="S52" s="15">
        <f t="shared" si="27"/>
        <v>133.66236634531114</v>
      </c>
      <c r="T52" s="12">
        <f t="shared" si="28"/>
        <v>29208</v>
      </c>
      <c r="U52" s="13">
        <f t="shared" si="28"/>
        <v>3507752</v>
      </c>
      <c r="V52" s="15">
        <f t="shared" si="29"/>
        <v>120.09559024924678</v>
      </c>
      <c r="W52" s="12">
        <f t="shared" si="30"/>
        <v>29883</v>
      </c>
      <c r="X52" s="13">
        <f t="shared" si="30"/>
        <v>3698348</v>
      </c>
      <c r="Y52" s="15">
        <f t="shared" si="31"/>
        <v>123.76093431047752</v>
      </c>
    </row>
    <row r="53" spans="1:25" x14ac:dyDescent="0.2">
      <c r="A53" s="2" t="s">
        <v>21</v>
      </c>
      <c r="B53" s="12">
        <f t="shared" si="16"/>
        <v>19233</v>
      </c>
      <c r="C53" s="13">
        <f t="shared" si="16"/>
        <v>2467632</v>
      </c>
      <c r="D53" s="15">
        <f t="shared" si="17"/>
        <v>128.30198097020747</v>
      </c>
      <c r="E53" s="12">
        <f t="shared" si="18"/>
        <v>19644</v>
      </c>
      <c r="F53" s="13">
        <f t="shared" si="18"/>
        <v>2338765</v>
      </c>
      <c r="G53" s="15">
        <f t="shared" si="19"/>
        <v>119.05747301975158</v>
      </c>
      <c r="H53" s="12">
        <f t="shared" si="20"/>
        <v>20359</v>
      </c>
      <c r="I53" s="13">
        <f t="shared" si="20"/>
        <v>2443540</v>
      </c>
      <c r="J53" s="15">
        <f t="shared" si="21"/>
        <v>120.02259442998182</v>
      </c>
      <c r="K53" s="12">
        <f t="shared" si="22"/>
        <v>19092</v>
      </c>
      <c r="L53" s="13">
        <f t="shared" si="22"/>
        <v>2641606</v>
      </c>
      <c r="M53" s="15">
        <f t="shared" si="23"/>
        <v>138.361931699141</v>
      </c>
      <c r="N53" s="12">
        <f t="shared" si="24"/>
        <v>19314</v>
      </c>
      <c r="O53" s="13">
        <f t="shared" si="24"/>
        <v>2928300</v>
      </c>
      <c r="P53" s="15">
        <f t="shared" si="25"/>
        <v>151.61540851196023</v>
      </c>
      <c r="Q53" s="12">
        <f t="shared" si="26"/>
        <v>19524</v>
      </c>
      <c r="R53" s="13">
        <f t="shared" si="26"/>
        <v>3026274</v>
      </c>
      <c r="S53" s="15">
        <f t="shared" si="27"/>
        <v>155.00276582667487</v>
      </c>
      <c r="T53" s="12">
        <f t="shared" si="28"/>
        <v>20853</v>
      </c>
      <c r="U53" s="13">
        <f t="shared" si="28"/>
        <v>2852204</v>
      </c>
      <c r="V53" s="15">
        <f t="shared" si="29"/>
        <v>136.77667481897089</v>
      </c>
      <c r="W53" s="12">
        <f t="shared" si="30"/>
        <v>26971</v>
      </c>
      <c r="X53" s="13">
        <f t="shared" si="30"/>
        <v>3958877</v>
      </c>
      <c r="Y53" s="15">
        <f t="shared" si="31"/>
        <v>146.78272959845759</v>
      </c>
    </row>
    <row r="54" spans="1:25" x14ac:dyDescent="0.2">
      <c r="A54" s="2" t="s">
        <v>22</v>
      </c>
      <c r="B54" s="12">
        <f>B35</f>
        <v>5503</v>
      </c>
      <c r="C54" s="13">
        <f>C35</f>
        <v>761829</v>
      </c>
      <c r="D54" s="15">
        <f t="shared" si="17"/>
        <v>138.43885153552608</v>
      </c>
      <c r="E54" s="12">
        <f>E35</f>
        <v>5102</v>
      </c>
      <c r="F54" s="13">
        <f>F35</f>
        <v>874897</v>
      </c>
      <c r="G54" s="15">
        <f t="shared" si="19"/>
        <v>171.4811838494708</v>
      </c>
      <c r="H54" s="12">
        <f>H35</f>
        <v>5239</v>
      </c>
      <c r="I54" s="13">
        <f>I35</f>
        <v>936998</v>
      </c>
      <c r="J54" s="15">
        <f t="shared" si="21"/>
        <v>178.85054399694599</v>
      </c>
      <c r="K54" s="12">
        <f>K35</f>
        <v>4988</v>
      </c>
      <c r="L54" s="13">
        <f>L35</f>
        <v>940462</v>
      </c>
      <c r="M54" s="15">
        <f t="shared" si="23"/>
        <v>188.5449077786688</v>
      </c>
      <c r="N54" s="12">
        <f>N35</f>
        <v>5307</v>
      </c>
      <c r="O54" s="13">
        <f>O35</f>
        <v>1019518</v>
      </c>
      <c r="P54" s="15">
        <f t="shared" si="25"/>
        <v>192.10815903523647</v>
      </c>
      <c r="Q54" s="12">
        <f t="shared" si="26"/>
        <v>5822</v>
      </c>
      <c r="R54" s="13">
        <f t="shared" si="26"/>
        <v>1144098</v>
      </c>
      <c r="S54" s="15">
        <f>R54/Q54</f>
        <v>196.51288217107523</v>
      </c>
      <c r="T54" s="12">
        <f t="shared" si="28"/>
        <v>5374</v>
      </c>
      <c r="U54" s="13">
        <f t="shared" si="28"/>
        <v>997689</v>
      </c>
      <c r="V54" s="15">
        <f t="shared" si="29"/>
        <v>185.6510978786751</v>
      </c>
      <c r="W54" s="12">
        <f t="shared" si="30"/>
        <v>5530</v>
      </c>
      <c r="X54" s="13">
        <f t="shared" si="30"/>
        <v>1053080</v>
      </c>
      <c r="Y54" s="15">
        <f t="shared" si="31"/>
        <v>190.43037974683546</v>
      </c>
    </row>
    <row r="55" spans="1:25" x14ac:dyDescent="0.2">
      <c r="A55" s="2" t="s">
        <v>24</v>
      </c>
      <c r="B55" s="12">
        <f t="shared" ref="B55:C58" si="32">B17+B36</f>
        <v>21590</v>
      </c>
      <c r="C55" s="13">
        <f t="shared" si="32"/>
        <v>2049482</v>
      </c>
      <c r="D55" s="15">
        <f t="shared" si="17"/>
        <v>94.927373784159329</v>
      </c>
      <c r="E55" s="12">
        <f t="shared" ref="E55:F58" si="33">E17+E36</f>
        <v>19237</v>
      </c>
      <c r="F55" s="13">
        <f t="shared" si="33"/>
        <v>1831662</v>
      </c>
      <c r="G55" s="15">
        <f t="shared" si="19"/>
        <v>95.215574153974117</v>
      </c>
      <c r="H55" s="12">
        <f t="shared" ref="H55:I58" si="34">H17+H36</f>
        <v>18780</v>
      </c>
      <c r="I55" s="13">
        <f t="shared" si="34"/>
        <v>1953080</v>
      </c>
      <c r="J55" s="15">
        <f t="shared" si="21"/>
        <v>103.99787007454739</v>
      </c>
      <c r="K55" s="12">
        <f t="shared" ref="K55:L58" si="35">K17+K36</f>
        <v>17775</v>
      </c>
      <c r="L55" s="13">
        <f t="shared" si="35"/>
        <v>2013648</v>
      </c>
      <c r="M55" s="15">
        <f t="shared" si="23"/>
        <v>113.28540084388186</v>
      </c>
      <c r="N55" s="12">
        <f t="shared" ref="N55:O58" si="36">N17+N36</f>
        <v>16633</v>
      </c>
      <c r="O55" s="13">
        <f t="shared" si="36"/>
        <v>2076269</v>
      </c>
      <c r="P55" s="15">
        <f t="shared" si="25"/>
        <v>124.82829315216738</v>
      </c>
      <c r="Q55" s="12">
        <f t="shared" si="26"/>
        <v>17408</v>
      </c>
      <c r="R55" s="13">
        <f t="shared" si="26"/>
        <v>2034952</v>
      </c>
      <c r="S55" s="15">
        <f t="shared" si="27"/>
        <v>116.89751838235294</v>
      </c>
      <c r="T55" s="12">
        <f t="shared" si="28"/>
        <v>17810</v>
      </c>
      <c r="U55" s="13">
        <f t="shared" si="28"/>
        <v>1976029</v>
      </c>
      <c r="V55" s="15">
        <f t="shared" si="29"/>
        <v>110.95053340819764</v>
      </c>
      <c r="W55" s="12">
        <f t="shared" si="30"/>
        <v>21364</v>
      </c>
      <c r="X55" s="13">
        <f t="shared" si="30"/>
        <v>2670070</v>
      </c>
      <c r="Y55" s="15">
        <f t="shared" si="31"/>
        <v>124.97987268301816</v>
      </c>
    </row>
    <row r="56" spans="1:25" x14ac:dyDescent="0.2">
      <c r="A56" s="2" t="s">
        <v>25</v>
      </c>
      <c r="B56" s="12">
        <f t="shared" si="32"/>
        <v>10533</v>
      </c>
      <c r="C56" s="13">
        <f t="shared" si="32"/>
        <v>1151144</v>
      </c>
      <c r="D56" s="15">
        <f t="shared" si="17"/>
        <v>109.28928130637046</v>
      </c>
      <c r="E56" s="12">
        <f t="shared" si="33"/>
        <v>10075</v>
      </c>
      <c r="F56" s="13">
        <f t="shared" si="33"/>
        <v>1166344</v>
      </c>
      <c r="G56" s="15">
        <f t="shared" si="19"/>
        <v>115.76615384615384</v>
      </c>
      <c r="H56" s="12">
        <f t="shared" si="34"/>
        <v>11619</v>
      </c>
      <c r="I56" s="13">
        <f t="shared" si="34"/>
        <v>1253625</v>
      </c>
      <c r="J56" s="15">
        <f t="shared" si="21"/>
        <v>107.89439710818488</v>
      </c>
      <c r="K56" s="12">
        <f t="shared" si="35"/>
        <v>10503</v>
      </c>
      <c r="L56" s="13">
        <f t="shared" si="35"/>
        <v>1240414</v>
      </c>
      <c r="M56" s="15">
        <f t="shared" si="23"/>
        <v>118.10092354565363</v>
      </c>
      <c r="N56" s="12">
        <f t="shared" si="36"/>
        <v>10442</v>
      </c>
      <c r="O56" s="13">
        <f t="shared" si="36"/>
        <v>1283994</v>
      </c>
      <c r="P56" s="15">
        <f t="shared" si="25"/>
        <v>122.9643746408734</v>
      </c>
      <c r="Q56" s="12">
        <f t="shared" si="26"/>
        <v>11812</v>
      </c>
      <c r="R56" s="13">
        <f t="shared" si="26"/>
        <v>1454690</v>
      </c>
      <c r="S56" s="15">
        <f t="shared" si="27"/>
        <v>123.15357263799525</v>
      </c>
      <c r="T56" s="12">
        <f t="shared" si="28"/>
        <v>12054</v>
      </c>
      <c r="U56" s="13">
        <f t="shared" si="28"/>
        <v>1562513</v>
      </c>
      <c r="V56" s="15">
        <f t="shared" si="29"/>
        <v>129.62609922017589</v>
      </c>
      <c r="W56" s="12">
        <f t="shared" si="30"/>
        <v>13223</v>
      </c>
      <c r="X56" s="13">
        <f t="shared" si="30"/>
        <v>1734668</v>
      </c>
      <c r="Y56" s="15">
        <f t="shared" si="31"/>
        <v>131.18566134765183</v>
      </c>
    </row>
    <row r="57" spans="1:25" x14ac:dyDescent="0.2">
      <c r="A57" s="2" t="s">
        <v>26</v>
      </c>
      <c r="B57" s="12">
        <f t="shared" si="32"/>
        <v>25224</v>
      </c>
      <c r="C57" s="13">
        <f t="shared" si="32"/>
        <v>2489343</v>
      </c>
      <c r="D57" s="15">
        <f t="shared" si="17"/>
        <v>98.689462416745954</v>
      </c>
      <c r="E57" s="12">
        <f t="shared" si="33"/>
        <v>24330</v>
      </c>
      <c r="F57" s="13">
        <f t="shared" si="33"/>
        <v>2023182</v>
      </c>
      <c r="G57" s="15">
        <f t="shared" si="19"/>
        <v>83.155856966707773</v>
      </c>
      <c r="H57" s="12">
        <f t="shared" si="34"/>
        <v>25430</v>
      </c>
      <c r="I57" s="13">
        <f t="shared" si="34"/>
        <v>2399008</v>
      </c>
      <c r="J57" s="15">
        <f t="shared" si="21"/>
        <v>94.33771136453008</v>
      </c>
      <c r="K57" s="12">
        <f t="shared" si="35"/>
        <v>23599</v>
      </c>
      <c r="L57" s="13">
        <f t="shared" si="35"/>
        <v>2393755</v>
      </c>
      <c r="M57" s="15">
        <f t="shared" si="23"/>
        <v>101.43459468621552</v>
      </c>
      <c r="N57" s="12">
        <f t="shared" si="36"/>
        <v>23882</v>
      </c>
      <c r="O57" s="13">
        <f t="shared" si="36"/>
        <v>2439547</v>
      </c>
      <c r="P57" s="15">
        <f t="shared" si="25"/>
        <v>102.150029310778</v>
      </c>
      <c r="Q57" s="12">
        <f t="shared" si="26"/>
        <v>23894</v>
      </c>
      <c r="R57" s="13">
        <f t="shared" si="26"/>
        <v>2507155</v>
      </c>
      <c r="S57" s="15">
        <f t="shared" si="27"/>
        <v>104.92822465891018</v>
      </c>
      <c r="T57" s="12">
        <f t="shared" si="28"/>
        <v>25068</v>
      </c>
      <c r="U57" s="13">
        <f t="shared" si="28"/>
        <v>2738633</v>
      </c>
      <c r="V57" s="15">
        <f t="shared" si="29"/>
        <v>109.24816499122387</v>
      </c>
      <c r="W57" s="12">
        <f t="shared" si="30"/>
        <v>24744</v>
      </c>
      <c r="X57" s="13">
        <f t="shared" si="30"/>
        <v>2568470</v>
      </c>
      <c r="Y57" s="15">
        <f t="shared" si="31"/>
        <v>103.80172971225348</v>
      </c>
    </row>
    <row r="58" spans="1:25" x14ac:dyDescent="0.2">
      <c r="A58" s="2" t="s">
        <v>27</v>
      </c>
      <c r="B58" s="12">
        <f t="shared" si="32"/>
        <v>40442</v>
      </c>
      <c r="C58" s="13">
        <f t="shared" si="32"/>
        <v>4664438</v>
      </c>
      <c r="D58" s="15">
        <f t="shared" si="17"/>
        <v>115.33648187527818</v>
      </c>
      <c r="E58" s="12">
        <f t="shared" si="33"/>
        <v>40881</v>
      </c>
      <c r="F58" s="13">
        <f t="shared" si="33"/>
        <v>4995441</v>
      </c>
      <c r="G58" s="15">
        <f t="shared" si="19"/>
        <v>122.19468701841932</v>
      </c>
      <c r="H58" s="12">
        <f t="shared" si="34"/>
        <v>42135</v>
      </c>
      <c r="I58" s="13">
        <f t="shared" si="34"/>
        <v>4985717</v>
      </c>
      <c r="J58" s="15">
        <f t="shared" si="21"/>
        <v>118.32721015782603</v>
      </c>
      <c r="K58" s="12">
        <f t="shared" si="35"/>
        <v>39855</v>
      </c>
      <c r="L58" s="13">
        <f t="shared" si="35"/>
        <v>5251043</v>
      </c>
      <c r="M58" s="15">
        <f t="shared" si="23"/>
        <v>131.75368209760381</v>
      </c>
      <c r="N58" s="12">
        <f t="shared" si="36"/>
        <v>38278</v>
      </c>
      <c r="O58" s="13">
        <f t="shared" si="36"/>
        <v>5707640</v>
      </c>
      <c r="P58" s="15">
        <f t="shared" si="25"/>
        <v>149.11019384502848</v>
      </c>
      <c r="Q58" s="12">
        <f t="shared" si="26"/>
        <v>39298</v>
      </c>
      <c r="R58" s="13">
        <f t="shared" si="26"/>
        <v>6457624</v>
      </c>
      <c r="S58" s="15">
        <f t="shared" si="27"/>
        <v>164.32449488523588</v>
      </c>
      <c r="T58" s="12">
        <f t="shared" si="28"/>
        <v>46031</v>
      </c>
      <c r="U58" s="13">
        <f t="shared" si="28"/>
        <v>7792104</v>
      </c>
      <c r="V58" s="15">
        <f t="shared" si="29"/>
        <v>169.2794855640764</v>
      </c>
      <c r="W58" s="12">
        <f t="shared" si="30"/>
        <v>46202</v>
      </c>
      <c r="X58" s="13">
        <f t="shared" si="30"/>
        <v>8416532</v>
      </c>
      <c r="Y58" s="15">
        <f t="shared" si="31"/>
        <v>182.16813124972944</v>
      </c>
    </row>
    <row r="59" spans="1:25" x14ac:dyDescent="0.2">
      <c r="A59" s="2" t="s">
        <v>28</v>
      </c>
      <c r="B59" s="12">
        <f>SUM(B47:B58)</f>
        <v>201349</v>
      </c>
      <c r="C59" s="13">
        <f>SUM(C47:C58)</f>
        <v>22883458</v>
      </c>
      <c r="D59" s="15">
        <f t="shared" si="17"/>
        <v>113.65071592111209</v>
      </c>
      <c r="E59" s="12">
        <f>SUM(E47:E58)</f>
        <v>198092</v>
      </c>
      <c r="F59" s="13">
        <f>SUM(F47:F58)</f>
        <v>23118430</v>
      </c>
      <c r="G59" s="15">
        <f t="shared" si="19"/>
        <v>116.70552066716475</v>
      </c>
      <c r="H59" s="12">
        <f>SUM(H47:H58)</f>
        <v>202303</v>
      </c>
      <c r="I59" s="13">
        <f>SUM(I47:I58)</f>
        <v>25210740</v>
      </c>
      <c r="J59" s="15">
        <f t="shared" si="21"/>
        <v>124.61871549111976</v>
      </c>
      <c r="K59" s="12">
        <f>SUM(K47:K58)</f>
        <v>191941</v>
      </c>
      <c r="L59" s="13">
        <f>SUM(L47:L58)</f>
        <v>25654575</v>
      </c>
      <c r="M59" s="15">
        <f t="shared" si="23"/>
        <v>133.65865031441953</v>
      </c>
      <c r="N59" s="12">
        <f>SUM(N47:N58)</f>
        <v>189621</v>
      </c>
      <c r="O59" s="13">
        <f>SUM(O47:O58)</f>
        <v>27578259</v>
      </c>
      <c r="P59" s="15">
        <f t="shared" si="25"/>
        <v>145.43884379894632</v>
      </c>
      <c r="Q59" s="12">
        <f>SUM(Q47:Q58)</f>
        <v>194527</v>
      </c>
      <c r="R59" s="13">
        <f>SUM(R47:R58)</f>
        <v>29413856</v>
      </c>
      <c r="S59" s="15">
        <f t="shared" si="27"/>
        <v>151.20706123057468</v>
      </c>
      <c r="T59" s="12">
        <f>SUM(T47:T58)</f>
        <v>205684</v>
      </c>
      <c r="U59" s="13">
        <f>SUM(U47:U58)</f>
        <v>29863551</v>
      </c>
      <c r="V59" s="15">
        <f t="shared" si="29"/>
        <v>145.19141498609517</v>
      </c>
      <c r="W59" s="12">
        <f>SUM(W47:W58)</f>
        <v>216341</v>
      </c>
      <c r="X59" s="13">
        <f>SUM(X47:X58)</f>
        <v>32693258</v>
      </c>
      <c r="Y59" s="15">
        <f t="shared" si="31"/>
        <v>151.11910363731332</v>
      </c>
    </row>
    <row r="60" spans="1:25" x14ac:dyDescent="0.2">
      <c r="A60" s="62" t="s">
        <v>33</v>
      </c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</row>
    <row r="61" spans="1:25" x14ac:dyDescent="0.2">
      <c r="C61"/>
      <c r="F61"/>
      <c r="I61"/>
      <c r="O61"/>
      <c r="R61"/>
      <c r="U61"/>
      <c r="X61"/>
    </row>
    <row r="63" spans="1:25" ht="14.25" x14ac:dyDescent="0.2">
      <c r="A63" s="66" t="s">
        <v>32</v>
      </c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8"/>
    </row>
    <row r="64" spans="1:25" x14ac:dyDescent="0.2">
      <c r="A64" s="2"/>
      <c r="B64" s="65" t="s">
        <v>3</v>
      </c>
      <c r="C64" s="65"/>
      <c r="D64" s="65"/>
      <c r="E64" s="65" t="s">
        <v>4</v>
      </c>
      <c r="F64" s="65"/>
      <c r="G64" s="65"/>
      <c r="H64" s="65" t="s">
        <v>5</v>
      </c>
      <c r="I64" s="65"/>
      <c r="J64" s="65"/>
      <c r="K64" s="65" t="s">
        <v>6</v>
      </c>
      <c r="L64" s="65"/>
      <c r="M64" s="65"/>
      <c r="N64" s="65" t="s">
        <v>7</v>
      </c>
      <c r="O64" s="65"/>
      <c r="P64" s="65"/>
      <c r="Q64" s="65" t="s">
        <v>8</v>
      </c>
      <c r="R64" s="65"/>
      <c r="S64" s="65"/>
      <c r="T64" s="65" t="s">
        <v>9</v>
      </c>
      <c r="U64" s="65"/>
      <c r="V64" s="65"/>
      <c r="W64" s="65" t="s">
        <v>10</v>
      </c>
      <c r="X64" s="65"/>
      <c r="Y64" s="65"/>
    </row>
    <row r="65" spans="1:25" x14ac:dyDescent="0.2">
      <c r="A65" s="3"/>
      <c r="B65" s="4" t="s">
        <v>11</v>
      </c>
      <c r="C65" s="5" t="s">
        <v>12</v>
      </c>
      <c r="D65" s="4" t="s">
        <v>13</v>
      </c>
      <c r="E65" s="4" t="s">
        <v>14</v>
      </c>
      <c r="F65" s="5" t="s">
        <v>12</v>
      </c>
      <c r="G65" s="4" t="s">
        <v>15</v>
      </c>
      <c r="H65" s="4" t="s">
        <v>14</v>
      </c>
      <c r="I65" s="5" t="s">
        <v>12</v>
      </c>
      <c r="J65" s="4" t="s">
        <v>15</v>
      </c>
      <c r="K65" s="4" t="s">
        <v>14</v>
      </c>
      <c r="L65" s="4" t="s">
        <v>12</v>
      </c>
      <c r="M65" s="4" t="s">
        <v>15</v>
      </c>
      <c r="N65" s="4" t="s">
        <v>14</v>
      </c>
      <c r="O65" s="5" t="s">
        <v>12</v>
      </c>
      <c r="P65" s="4" t="s">
        <v>15</v>
      </c>
      <c r="Q65" s="4" t="s">
        <v>14</v>
      </c>
      <c r="R65" s="5" t="s">
        <v>12</v>
      </c>
      <c r="S65" s="4" t="s">
        <v>15</v>
      </c>
      <c r="T65" s="4" t="s">
        <v>14</v>
      </c>
      <c r="U65" s="5" t="s">
        <v>12</v>
      </c>
      <c r="V65" s="4" t="s">
        <v>15</v>
      </c>
      <c r="W65" s="4" t="s">
        <v>14</v>
      </c>
      <c r="X65" s="5" t="s">
        <v>12</v>
      </c>
      <c r="Y65" s="4" t="s">
        <v>15</v>
      </c>
    </row>
    <row r="66" spans="1:25" x14ac:dyDescent="0.2">
      <c r="A66" s="2" t="s">
        <v>16</v>
      </c>
      <c r="B66" s="12">
        <v>1336</v>
      </c>
      <c r="C66" s="13">
        <v>122407</v>
      </c>
      <c r="D66" s="15">
        <f>C66/B66</f>
        <v>91.622005988023957</v>
      </c>
      <c r="E66" s="12">
        <v>1457</v>
      </c>
      <c r="F66" s="13">
        <v>155040</v>
      </c>
      <c r="G66" s="15">
        <f>F66/E66</f>
        <v>106.41043239533288</v>
      </c>
      <c r="H66" s="12">
        <v>1034</v>
      </c>
      <c r="I66" s="13">
        <v>110985</v>
      </c>
      <c r="J66" s="15">
        <f>I66/H66</f>
        <v>107.33558994197293</v>
      </c>
      <c r="K66" s="12">
        <v>903</v>
      </c>
      <c r="L66" s="13">
        <v>118421</v>
      </c>
      <c r="M66" s="15">
        <f>L66/K66</f>
        <v>131.14174972314507</v>
      </c>
      <c r="N66" s="12">
        <v>864</v>
      </c>
      <c r="O66" s="13">
        <v>139704</v>
      </c>
      <c r="P66" s="15">
        <f>O66/N66</f>
        <v>161.69444444444446</v>
      </c>
      <c r="Q66" s="12">
        <v>1376</v>
      </c>
      <c r="R66" s="13">
        <v>215545</v>
      </c>
      <c r="S66" s="15">
        <f>R66/Q66</f>
        <v>156.64607558139534</v>
      </c>
      <c r="T66" s="12">
        <v>1701</v>
      </c>
      <c r="U66" s="13">
        <v>255122</v>
      </c>
      <c r="V66" s="15">
        <f>U66/T66</f>
        <v>149.98353909465021</v>
      </c>
      <c r="W66" s="12">
        <v>2970</v>
      </c>
      <c r="X66" s="13">
        <v>1008232</v>
      </c>
      <c r="Y66" s="15">
        <f>X66/W66</f>
        <v>339.47205387205389</v>
      </c>
    </row>
    <row r="67" spans="1:25" x14ac:dyDescent="0.2">
      <c r="A67" s="2" t="s">
        <v>17</v>
      </c>
      <c r="B67" s="12">
        <v>1661</v>
      </c>
      <c r="C67" s="13">
        <v>409329</v>
      </c>
      <c r="D67" s="15">
        <f t="shared" ref="D67:D78" si="37">C67/B67</f>
        <v>246.43527995183624</v>
      </c>
      <c r="E67" s="12">
        <v>1419</v>
      </c>
      <c r="F67" s="13">
        <v>410707</v>
      </c>
      <c r="G67" s="15">
        <f t="shared" ref="G67:G78" si="38">F67/E67</f>
        <v>289.4341085271318</v>
      </c>
      <c r="H67" s="12">
        <v>1200</v>
      </c>
      <c r="I67" s="13">
        <v>461286</v>
      </c>
      <c r="J67" s="15">
        <f t="shared" ref="J67:J78" si="39">I67/H67</f>
        <v>384.40499999999997</v>
      </c>
      <c r="K67" s="12">
        <v>1556</v>
      </c>
      <c r="L67" s="12">
        <v>561221</v>
      </c>
      <c r="M67" s="15">
        <f t="shared" ref="M67:M78" si="40">L67/K67</f>
        <v>360.68187660668383</v>
      </c>
      <c r="N67" s="12">
        <v>1450</v>
      </c>
      <c r="O67" s="13">
        <v>578120</v>
      </c>
      <c r="P67" s="15">
        <f t="shared" ref="P67:P78" si="41">O67/N67</f>
        <v>398.70344827586206</v>
      </c>
      <c r="Q67" s="12">
        <v>1457</v>
      </c>
      <c r="R67" s="13">
        <v>596732</v>
      </c>
      <c r="S67" s="15">
        <f t="shared" ref="S67:S78" si="42">R67/Q67</f>
        <v>409.5621139327385</v>
      </c>
      <c r="T67" s="12">
        <v>1501</v>
      </c>
      <c r="U67" s="13">
        <v>680190</v>
      </c>
      <c r="V67" s="15">
        <f t="shared" ref="V67:V78" si="43">U67/T67</f>
        <v>453.15789473684208</v>
      </c>
      <c r="W67" s="12">
        <v>1639</v>
      </c>
      <c r="X67" s="13">
        <v>651370</v>
      </c>
      <c r="Y67" s="15">
        <f t="shared" ref="Y67:Y78" si="44">X67/W67</f>
        <v>397.41915802318488</v>
      </c>
    </row>
    <row r="68" spans="1:25" x14ac:dyDescent="0.2">
      <c r="A68" s="2" t="s">
        <v>30</v>
      </c>
      <c r="B68" s="12">
        <v>7215</v>
      </c>
      <c r="C68" s="13">
        <v>1844510</v>
      </c>
      <c r="D68" s="15">
        <f t="shared" si="37"/>
        <v>255.64934164934164</v>
      </c>
      <c r="E68" s="12">
        <v>5482</v>
      </c>
      <c r="F68" s="13">
        <v>1882503</v>
      </c>
      <c r="G68" s="15">
        <f t="shared" si="38"/>
        <v>343.39711784020432</v>
      </c>
      <c r="H68" s="12">
        <v>5014</v>
      </c>
      <c r="I68" s="13">
        <v>1714898</v>
      </c>
      <c r="J68" s="15">
        <f t="shared" si="39"/>
        <v>342.02193857199842</v>
      </c>
      <c r="K68" s="12">
        <v>4876</v>
      </c>
      <c r="L68" s="13">
        <v>1974351</v>
      </c>
      <c r="M68" s="15">
        <f t="shared" si="40"/>
        <v>404.91201804757998</v>
      </c>
      <c r="N68" s="12">
        <v>4630</v>
      </c>
      <c r="O68" s="13">
        <v>1995951</v>
      </c>
      <c r="P68" s="15">
        <f t="shared" si="41"/>
        <v>431.09092872570193</v>
      </c>
      <c r="Q68" s="12">
        <v>4892</v>
      </c>
      <c r="R68" s="13">
        <v>2103903</v>
      </c>
      <c r="S68" s="15">
        <f t="shared" si="42"/>
        <v>430.07011447260834</v>
      </c>
      <c r="T68" s="12">
        <v>5351</v>
      </c>
      <c r="U68" s="13">
        <v>1932483</v>
      </c>
      <c r="V68" s="15">
        <f t="shared" si="43"/>
        <v>361.14427209867313</v>
      </c>
      <c r="W68" s="12">
        <v>4767</v>
      </c>
      <c r="X68" s="13">
        <v>1823927</v>
      </c>
      <c r="Y68" s="15">
        <f t="shared" si="44"/>
        <v>382.61527165932455</v>
      </c>
    </row>
    <row r="69" spans="1:25" x14ac:dyDescent="0.2">
      <c r="A69" s="2" t="s">
        <v>18</v>
      </c>
      <c r="B69" s="12">
        <v>260</v>
      </c>
      <c r="C69" s="13">
        <v>73548</v>
      </c>
      <c r="D69" s="15">
        <f t="shared" si="37"/>
        <v>282.87692307692305</v>
      </c>
      <c r="E69" s="12">
        <v>169</v>
      </c>
      <c r="F69" s="13">
        <v>48424</v>
      </c>
      <c r="G69" s="15">
        <f t="shared" si="38"/>
        <v>286.53254437869822</v>
      </c>
      <c r="H69" s="12">
        <v>184</v>
      </c>
      <c r="I69" s="13">
        <v>51122</v>
      </c>
      <c r="J69" s="15">
        <f t="shared" si="39"/>
        <v>277.83695652173913</v>
      </c>
      <c r="K69" s="12">
        <v>171</v>
      </c>
      <c r="L69" s="13">
        <v>39531</v>
      </c>
      <c r="M69" s="15">
        <f t="shared" si="40"/>
        <v>231.17543859649123</v>
      </c>
      <c r="N69" s="12">
        <v>99</v>
      </c>
      <c r="O69" s="13">
        <v>23710</v>
      </c>
      <c r="P69" s="15">
        <f t="shared" si="41"/>
        <v>239.49494949494951</v>
      </c>
      <c r="Q69" s="12">
        <v>223</v>
      </c>
      <c r="R69" s="13">
        <v>58883</v>
      </c>
      <c r="S69" s="15">
        <f t="shared" si="42"/>
        <v>264.04932735426007</v>
      </c>
      <c r="T69" s="12">
        <v>174</v>
      </c>
      <c r="U69" s="13">
        <v>29742</v>
      </c>
      <c r="V69" s="15">
        <f t="shared" si="43"/>
        <v>170.93103448275863</v>
      </c>
      <c r="W69" s="12">
        <v>163</v>
      </c>
      <c r="X69" s="13">
        <v>44142</v>
      </c>
      <c r="Y69" s="15">
        <f t="shared" si="44"/>
        <v>270.80981595092027</v>
      </c>
    </row>
    <row r="70" spans="1:25" x14ac:dyDescent="0.2">
      <c r="A70" s="2" t="s">
        <v>19</v>
      </c>
      <c r="B70" s="12">
        <v>1279</v>
      </c>
      <c r="C70" s="13">
        <v>526844</v>
      </c>
      <c r="D70" s="15">
        <f t="shared" si="37"/>
        <v>411.91868647380767</v>
      </c>
      <c r="E70" s="12">
        <v>1199</v>
      </c>
      <c r="F70" s="13">
        <v>502871</v>
      </c>
      <c r="G70" s="15">
        <f t="shared" si="38"/>
        <v>419.40867389491245</v>
      </c>
      <c r="H70" s="12">
        <v>1100</v>
      </c>
      <c r="I70" s="13">
        <v>526162</v>
      </c>
      <c r="J70" s="15">
        <f t="shared" si="39"/>
        <v>478.32909090909089</v>
      </c>
      <c r="K70" s="12">
        <v>1020</v>
      </c>
      <c r="L70" s="13">
        <v>533334</v>
      </c>
      <c r="M70" s="15">
        <f t="shared" si="40"/>
        <v>522.87647058823529</v>
      </c>
      <c r="N70" s="12">
        <v>1228</v>
      </c>
      <c r="O70" s="13">
        <v>589893</v>
      </c>
      <c r="P70" s="15">
        <f t="shared" si="41"/>
        <v>480.36889250814335</v>
      </c>
      <c r="Q70" s="12">
        <v>1210</v>
      </c>
      <c r="R70" s="13">
        <v>599867</v>
      </c>
      <c r="S70" s="15">
        <f t="shared" si="42"/>
        <v>495.75785123966944</v>
      </c>
      <c r="T70" s="12">
        <v>1359</v>
      </c>
      <c r="U70" s="13">
        <v>581699</v>
      </c>
      <c r="V70" s="15">
        <f t="shared" si="43"/>
        <v>428.03458425312732</v>
      </c>
      <c r="W70" s="12">
        <v>1383</v>
      </c>
      <c r="X70" s="13">
        <v>606553</v>
      </c>
      <c r="Y70" s="15">
        <f t="shared" si="44"/>
        <v>438.5777295733912</v>
      </c>
    </row>
    <row r="71" spans="1:25" x14ac:dyDescent="0.2">
      <c r="A71" s="2" t="s">
        <v>20</v>
      </c>
      <c r="B71" s="12">
        <v>3128</v>
      </c>
      <c r="C71" s="13">
        <v>707699</v>
      </c>
      <c r="D71" s="15">
        <f t="shared" si="37"/>
        <v>226.24648337595909</v>
      </c>
      <c r="E71" s="12">
        <v>2867</v>
      </c>
      <c r="F71" s="13">
        <v>732017</v>
      </c>
      <c r="G71" s="15">
        <f t="shared" si="38"/>
        <v>255.3250784792466</v>
      </c>
      <c r="H71" s="12">
        <v>2724</v>
      </c>
      <c r="I71" s="13">
        <v>605945</v>
      </c>
      <c r="J71" s="15">
        <f t="shared" si="39"/>
        <v>222.44676945668135</v>
      </c>
      <c r="K71" s="12">
        <v>2651</v>
      </c>
      <c r="L71" s="12">
        <v>721520</v>
      </c>
      <c r="M71" s="15">
        <f t="shared" si="40"/>
        <v>272.16899283289325</v>
      </c>
      <c r="N71" s="12">
        <v>2521</v>
      </c>
      <c r="O71" s="13">
        <v>656328</v>
      </c>
      <c r="P71" s="15">
        <f t="shared" si="41"/>
        <v>260.34430781435935</v>
      </c>
      <c r="Q71" s="12">
        <v>2401</v>
      </c>
      <c r="R71" s="13">
        <v>629291</v>
      </c>
      <c r="S71" s="15">
        <f t="shared" si="42"/>
        <v>262.09537692628072</v>
      </c>
      <c r="T71" s="12">
        <v>2309</v>
      </c>
      <c r="U71" s="13">
        <v>635565</v>
      </c>
      <c r="V71" s="15">
        <f t="shared" si="43"/>
        <v>275.25552187093979</v>
      </c>
      <c r="W71" s="12">
        <v>2242</v>
      </c>
      <c r="X71" s="13">
        <v>706139</v>
      </c>
      <c r="Y71" s="15">
        <f t="shared" si="44"/>
        <v>314.95941123996431</v>
      </c>
    </row>
    <row r="72" spans="1:25" x14ac:dyDescent="0.2">
      <c r="A72" s="2" t="s">
        <v>21</v>
      </c>
      <c r="B72" s="12">
        <v>1447</v>
      </c>
      <c r="C72" s="13">
        <v>501449</v>
      </c>
      <c r="D72" s="15">
        <f t="shared" si="37"/>
        <v>346.54388389771941</v>
      </c>
      <c r="E72" s="12">
        <v>1520</v>
      </c>
      <c r="F72" s="13">
        <v>493768</v>
      </c>
      <c r="G72" s="15">
        <f t="shared" si="38"/>
        <v>324.84736842105264</v>
      </c>
      <c r="H72" s="12">
        <v>1518</v>
      </c>
      <c r="I72" s="13">
        <v>515888</v>
      </c>
      <c r="J72" s="15">
        <f t="shared" si="39"/>
        <v>339.84716732542819</v>
      </c>
      <c r="K72" s="12">
        <v>1454</v>
      </c>
      <c r="L72" s="13">
        <v>644383</v>
      </c>
      <c r="M72" s="15">
        <f t="shared" si="40"/>
        <v>443.17950481430535</v>
      </c>
      <c r="N72" s="12">
        <v>1559</v>
      </c>
      <c r="O72" s="13">
        <v>754998</v>
      </c>
      <c r="P72" s="15">
        <f t="shared" si="41"/>
        <v>484.28351507376522</v>
      </c>
      <c r="Q72" s="12">
        <v>1645</v>
      </c>
      <c r="R72" s="13">
        <v>787177</v>
      </c>
      <c r="S72" s="15">
        <f t="shared" si="42"/>
        <v>478.52705167173252</v>
      </c>
      <c r="T72" s="12">
        <v>1927</v>
      </c>
      <c r="U72" s="13">
        <v>874364</v>
      </c>
      <c r="V72" s="15">
        <f t="shared" si="43"/>
        <v>453.7436429683446</v>
      </c>
      <c r="W72" s="12">
        <v>4901</v>
      </c>
      <c r="X72" s="13">
        <v>1259672</v>
      </c>
      <c r="Y72" s="15">
        <f t="shared" si="44"/>
        <v>257.02346459906141</v>
      </c>
    </row>
    <row r="73" spans="1:25" x14ac:dyDescent="0.2">
      <c r="A73" s="2" t="s">
        <v>22</v>
      </c>
      <c r="B73" s="12">
        <v>3188</v>
      </c>
      <c r="C73" s="13">
        <v>870264</v>
      </c>
      <c r="D73" s="15">
        <f t="shared" si="37"/>
        <v>272.98117942283562</v>
      </c>
      <c r="E73" s="12">
        <v>2613</v>
      </c>
      <c r="F73" s="13">
        <v>714036</v>
      </c>
      <c r="G73" s="15">
        <f t="shared" si="38"/>
        <v>273.2629161882893</v>
      </c>
      <c r="H73" s="12">
        <v>2307</v>
      </c>
      <c r="I73" s="13">
        <v>697246</v>
      </c>
      <c r="J73" s="15">
        <f t="shared" si="39"/>
        <v>302.23060251408754</v>
      </c>
      <c r="K73" s="12">
        <v>1888</v>
      </c>
      <c r="L73" s="13">
        <v>485083</v>
      </c>
      <c r="M73" s="15">
        <f t="shared" si="40"/>
        <v>256.92955508474574</v>
      </c>
      <c r="N73" s="12">
        <v>1602</v>
      </c>
      <c r="O73" s="13">
        <v>469272</v>
      </c>
      <c r="P73" s="15">
        <f t="shared" si="41"/>
        <v>292.92883895131087</v>
      </c>
      <c r="Q73" s="12">
        <v>1618</v>
      </c>
      <c r="R73" s="13">
        <v>496515</v>
      </c>
      <c r="S73" s="15">
        <f t="shared" si="42"/>
        <v>306.86959208899879</v>
      </c>
      <c r="T73" s="12">
        <v>1785</v>
      </c>
      <c r="U73" s="13">
        <v>473085</v>
      </c>
      <c r="V73" s="15">
        <f t="shared" si="43"/>
        <v>265.03361344537814</v>
      </c>
      <c r="W73" s="12">
        <v>1806</v>
      </c>
      <c r="X73" s="13">
        <v>411239</v>
      </c>
      <c r="Y73" s="15">
        <f t="shared" si="44"/>
        <v>227.70708748615726</v>
      </c>
    </row>
    <row r="74" spans="1:25" x14ac:dyDescent="0.2">
      <c r="A74" s="2" t="s">
        <v>24</v>
      </c>
      <c r="B74" s="12">
        <v>1638</v>
      </c>
      <c r="C74" s="13">
        <v>709434</v>
      </c>
      <c r="D74" s="15">
        <f t="shared" si="37"/>
        <v>433.1098901098901</v>
      </c>
      <c r="E74" s="12">
        <v>1727</v>
      </c>
      <c r="F74" s="13">
        <v>906744</v>
      </c>
      <c r="G74" s="15">
        <f t="shared" si="38"/>
        <v>525.0399536768964</v>
      </c>
      <c r="H74" s="12">
        <v>1385</v>
      </c>
      <c r="I74" s="13">
        <v>899681</v>
      </c>
      <c r="J74" s="15">
        <f t="shared" si="39"/>
        <v>649.58916967509026</v>
      </c>
      <c r="K74" s="12">
        <v>1559</v>
      </c>
      <c r="L74" s="13">
        <v>863794</v>
      </c>
      <c r="M74" s="15">
        <f t="shared" si="40"/>
        <v>554.06927517639508</v>
      </c>
      <c r="N74" s="12">
        <v>1566</v>
      </c>
      <c r="O74" s="13">
        <v>1107793</v>
      </c>
      <c r="P74" s="15">
        <f t="shared" si="41"/>
        <v>707.40293742017877</v>
      </c>
      <c r="Q74" s="12">
        <v>1483</v>
      </c>
      <c r="R74" s="13">
        <v>1074316</v>
      </c>
      <c r="S74" s="15">
        <f t="shared" si="42"/>
        <v>724.42076871207018</v>
      </c>
      <c r="T74" s="12">
        <v>1413</v>
      </c>
      <c r="U74" s="13">
        <v>912198</v>
      </c>
      <c r="V74" s="15">
        <f t="shared" si="43"/>
        <v>645.57537154989382</v>
      </c>
      <c r="W74" s="12">
        <v>3481</v>
      </c>
      <c r="X74" s="13">
        <v>1556884</v>
      </c>
      <c r="Y74" s="15">
        <f t="shared" si="44"/>
        <v>447.25193909796036</v>
      </c>
    </row>
    <row r="75" spans="1:25" x14ac:dyDescent="0.2">
      <c r="A75" s="2" t="s">
        <v>25</v>
      </c>
      <c r="B75" s="12">
        <v>1537</v>
      </c>
      <c r="C75" s="13">
        <v>600105</v>
      </c>
      <c r="D75" s="15">
        <f t="shared" si="37"/>
        <v>390.4391672088484</v>
      </c>
      <c r="E75" s="12">
        <v>1674</v>
      </c>
      <c r="F75" s="13">
        <v>594369</v>
      </c>
      <c r="G75" s="15">
        <f t="shared" si="38"/>
        <v>355.05913978494624</v>
      </c>
      <c r="H75" s="12">
        <v>1320</v>
      </c>
      <c r="I75" s="13">
        <v>643093</v>
      </c>
      <c r="J75" s="15">
        <f t="shared" si="39"/>
        <v>487.19166666666666</v>
      </c>
      <c r="K75" s="12">
        <v>1390</v>
      </c>
      <c r="L75" s="13">
        <v>707535</v>
      </c>
      <c r="M75" s="15">
        <f t="shared" si="40"/>
        <v>509.01798561151077</v>
      </c>
      <c r="N75" s="12">
        <v>1491</v>
      </c>
      <c r="O75" s="13">
        <v>737508</v>
      </c>
      <c r="P75" s="15">
        <f t="shared" si="41"/>
        <v>494.63983903420524</v>
      </c>
      <c r="Q75" s="12">
        <v>1415</v>
      </c>
      <c r="R75" s="13">
        <v>518475</v>
      </c>
      <c r="S75" s="15">
        <f t="shared" si="42"/>
        <v>366.41342756183747</v>
      </c>
      <c r="T75" s="12">
        <v>1560</v>
      </c>
      <c r="U75" s="13">
        <v>618543</v>
      </c>
      <c r="V75" s="15">
        <f t="shared" si="43"/>
        <v>396.50192307692305</v>
      </c>
      <c r="W75" s="12">
        <v>1540</v>
      </c>
      <c r="X75" s="13">
        <v>646716</v>
      </c>
      <c r="Y75" s="15">
        <f t="shared" si="44"/>
        <v>419.94545454545454</v>
      </c>
    </row>
    <row r="76" spans="1:25" x14ac:dyDescent="0.2">
      <c r="A76" s="2" t="s">
        <v>26</v>
      </c>
      <c r="B76" s="12">
        <v>907</v>
      </c>
      <c r="C76" s="13">
        <v>643960</v>
      </c>
      <c r="D76" s="15">
        <f t="shared" si="37"/>
        <v>709.9889746416759</v>
      </c>
      <c r="E76" s="12">
        <v>803</v>
      </c>
      <c r="F76" s="13">
        <v>697920</v>
      </c>
      <c r="G76" s="15">
        <f t="shared" si="38"/>
        <v>869.1407222914072</v>
      </c>
      <c r="H76" s="12">
        <v>734</v>
      </c>
      <c r="I76" s="13">
        <v>479590</v>
      </c>
      <c r="J76" s="15">
        <f t="shared" si="39"/>
        <v>653.39237057220703</v>
      </c>
      <c r="K76" s="12">
        <v>729</v>
      </c>
      <c r="L76" s="12">
        <v>369970</v>
      </c>
      <c r="M76" s="15">
        <f t="shared" si="40"/>
        <v>507.50342935528118</v>
      </c>
      <c r="N76" s="12">
        <v>844</v>
      </c>
      <c r="O76" s="13">
        <v>625809</v>
      </c>
      <c r="P76" s="15">
        <f t="shared" si="41"/>
        <v>741.47985781990519</v>
      </c>
      <c r="Q76" s="12">
        <v>998</v>
      </c>
      <c r="R76" s="13">
        <v>925373</v>
      </c>
      <c r="S76" s="15">
        <f t="shared" si="42"/>
        <v>927.22745490981958</v>
      </c>
      <c r="T76" s="12">
        <v>667</v>
      </c>
      <c r="U76" s="13">
        <v>437603</v>
      </c>
      <c r="V76" s="15">
        <f t="shared" si="43"/>
        <v>656.07646176911544</v>
      </c>
      <c r="W76" s="12">
        <v>934</v>
      </c>
      <c r="X76" s="13">
        <v>631461</v>
      </c>
      <c r="Y76" s="15">
        <f t="shared" si="44"/>
        <v>676.0824411134904</v>
      </c>
    </row>
    <row r="77" spans="1:25" x14ac:dyDescent="0.2">
      <c r="A77" s="2" t="s">
        <v>27</v>
      </c>
      <c r="B77" s="12">
        <v>2218</v>
      </c>
      <c r="C77" s="13">
        <v>987493</v>
      </c>
      <c r="D77" s="15">
        <f t="shared" si="37"/>
        <v>445.21776375112717</v>
      </c>
      <c r="E77" s="12">
        <v>2111</v>
      </c>
      <c r="F77" s="13">
        <v>758707</v>
      </c>
      <c r="G77" s="15">
        <f t="shared" si="38"/>
        <v>359.40644244433918</v>
      </c>
      <c r="H77" s="12">
        <v>2365</v>
      </c>
      <c r="I77" s="13">
        <v>862245</v>
      </c>
      <c r="J77" s="15">
        <f t="shared" si="39"/>
        <v>364.58562367864693</v>
      </c>
      <c r="K77" s="12">
        <v>2267</v>
      </c>
      <c r="L77" s="13">
        <v>1059573</v>
      </c>
      <c r="M77" s="15">
        <f t="shared" si="40"/>
        <v>467.38994265549184</v>
      </c>
      <c r="N77" s="12">
        <v>1066</v>
      </c>
      <c r="O77" s="13">
        <v>376416</v>
      </c>
      <c r="P77" s="15">
        <f t="shared" si="41"/>
        <v>353.11069418386489</v>
      </c>
      <c r="Q77" s="12">
        <v>1286</v>
      </c>
      <c r="R77" s="13">
        <v>215665</v>
      </c>
      <c r="S77" s="15">
        <f t="shared" si="42"/>
        <v>167.70217729393468</v>
      </c>
      <c r="T77" s="12">
        <v>3102</v>
      </c>
      <c r="U77" s="13">
        <v>925033</v>
      </c>
      <c r="V77" s="15">
        <f t="shared" si="43"/>
        <v>298.20535138620244</v>
      </c>
      <c r="W77" s="12">
        <v>2967</v>
      </c>
      <c r="X77" s="13">
        <v>1042089</v>
      </c>
      <c r="Y77" s="15">
        <f t="shared" si="44"/>
        <v>351.22649140546008</v>
      </c>
    </row>
    <row r="78" spans="1:25" x14ac:dyDescent="0.2">
      <c r="A78" s="2" t="s">
        <v>28</v>
      </c>
      <c r="B78" s="12">
        <f>SUM(B66:B77)</f>
        <v>25814</v>
      </c>
      <c r="C78" s="13">
        <f>SUM(C66:C77)</f>
        <v>7997042</v>
      </c>
      <c r="D78" s="15">
        <f t="shared" si="37"/>
        <v>309.79476253195941</v>
      </c>
      <c r="E78" s="12">
        <f>SUM(E66:E77)</f>
        <v>23041</v>
      </c>
      <c r="F78" s="13">
        <f>SUM(F66:F77)</f>
        <v>7897106</v>
      </c>
      <c r="G78" s="15">
        <f t="shared" si="38"/>
        <v>342.741460874094</v>
      </c>
      <c r="H78" s="12">
        <f>SUM(H66:H77)</f>
        <v>20885</v>
      </c>
      <c r="I78" s="13">
        <f>SUM(I66:I77)</f>
        <v>7568141</v>
      </c>
      <c r="J78" s="15">
        <f t="shared" si="39"/>
        <v>362.37208522863301</v>
      </c>
      <c r="K78" s="12">
        <f>SUM(K66:K77)</f>
        <v>20464</v>
      </c>
      <c r="L78" s="13">
        <f>SUM(L66:L77)</f>
        <v>8078716</v>
      </c>
      <c r="M78" s="15">
        <f t="shared" si="40"/>
        <v>394.77697419859265</v>
      </c>
      <c r="N78" s="12">
        <f>SUM(N66:N77)</f>
        <v>18920</v>
      </c>
      <c r="O78" s="13">
        <f>SUM(O66:O77)</f>
        <v>8055502</v>
      </c>
      <c r="P78" s="15">
        <f t="shared" si="41"/>
        <v>425.76649048625791</v>
      </c>
      <c r="Q78" s="12">
        <f>SUM(Q66:Q77)</f>
        <v>20004</v>
      </c>
      <c r="R78" s="13">
        <f>SUM(R66:R77)</f>
        <v>8221742</v>
      </c>
      <c r="S78" s="15">
        <f t="shared" si="42"/>
        <v>411.00489902019598</v>
      </c>
      <c r="T78" s="12">
        <f>SUM(T66:T77)</f>
        <v>22849</v>
      </c>
      <c r="U78" s="13">
        <f>SUM(U66:U77)</f>
        <v>8355627</v>
      </c>
      <c r="V78" s="15">
        <f t="shared" si="43"/>
        <v>365.68895794126655</v>
      </c>
      <c r="W78" s="12">
        <f>SUM(W66:W77)</f>
        <v>28793</v>
      </c>
      <c r="X78" s="13">
        <f>SUM(X66:X77)</f>
        <v>10388424</v>
      </c>
      <c r="Y78" s="15">
        <f t="shared" si="44"/>
        <v>360.79686034800125</v>
      </c>
    </row>
    <row r="79" spans="1:25" x14ac:dyDescent="0.2">
      <c r="A79" s="62" t="s">
        <v>33</v>
      </c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</row>
    <row r="80" spans="1:25" x14ac:dyDescent="0.2">
      <c r="C80"/>
      <c r="F80"/>
      <c r="I80"/>
      <c r="O80"/>
      <c r="R80"/>
      <c r="U80"/>
      <c r="X80"/>
    </row>
    <row r="82" spans="1:25" ht="14.25" x14ac:dyDescent="0.2">
      <c r="A82" s="66" t="s">
        <v>82</v>
      </c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8"/>
    </row>
    <row r="83" spans="1:25" x14ac:dyDescent="0.2">
      <c r="A83" s="2"/>
      <c r="B83" s="65" t="s">
        <v>3</v>
      </c>
      <c r="C83" s="65"/>
      <c r="D83" s="65"/>
      <c r="E83" s="65" t="s">
        <v>4</v>
      </c>
      <c r="F83" s="65"/>
      <c r="G83" s="65"/>
      <c r="H83" s="65" t="s">
        <v>5</v>
      </c>
      <c r="I83" s="65"/>
      <c r="J83" s="65"/>
      <c r="K83" s="65" t="s">
        <v>6</v>
      </c>
      <c r="L83" s="65"/>
      <c r="M83" s="65"/>
      <c r="N83" s="65" t="s">
        <v>7</v>
      </c>
      <c r="O83" s="65"/>
      <c r="P83" s="65"/>
      <c r="Q83" s="65" t="s">
        <v>8</v>
      </c>
      <c r="R83" s="65"/>
      <c r="S83" s="65"/>
      <c r="T83" s="65" t="s">
        <v>9</v>
      </c>
      <c r="U83" s="65"/>
      <c r="V83" s="65"/>
      <c r="W83" s="65" t="s">
        <v>10</v>
      </c>
      <c r="X83" s="65"/>
      <c r="Y83" s="65"/>
    </row>
    <row r="84" spans="1:25" x14ac:dyDescent="0.2">
      <c r="A84" s="3"/>
      <c r="B84" s="4" t="s">
        <v>11</v>
      </c>
      <c r="C84" s="5" t="s">
        <v>12</v>
      </c>
      <c r="D84" s="4" t="s">
        <v>13</v>
      </c>
      <c r="E84" s="4" t="s">
        <v>14</v>
      </c>
      <c r="F84" s="5" t="s">
        <v>12</v>
      </c>
      <c r="G84" s="4" t="s">
        <v>15</v>
      </c>
      <c r="H84" s="4" t="s">
        <v>14</v>
      </c>
      <c r="I84" s="5" t="s">
        <v>12</v>
      </c>
      <c r="J84" s="4" t="s">
        <v>15</v>
      </c>
      <c r="K84" s="4" t="s">
        <v>14</v>
      </c>
      <c r="L84" s="4" t="s">
        <v>12</v>
      </c>
      <c r="M84" s="4" t="s">
        <v>15</v>
      </c>
      <c r="N84" s="4" t="s">
        <v>14</v>
      </c>
      <c r="O84" s="5" t="s">
        <v>12</v>
      </c>
      <c r="P84" s="4" t="s">
        <v>15</v>
      </c>
      <c r="Q84" s="4" t="s">
        <v>14</v>
      </c>
      <c r="R84" s="5" t="s">
        <v>12</v>
      </c>
      <c r="S84" s="4" t="s">
        <v>15</v>
      </c>
      <c r="T84" s="4" t="s">
        <v>14</v>
      </c>
      <c r="U84" s="5" t="s">
        <v>12</v>
      </c>
      <c r="V84" s="4" t="s">
        <v>15</v>
      </c>
      <c r="W84" s="4" t="s">
        <v>14</v>
      </c>
      <c r="X84" s="5" t="s">
        <v>12</v>
      </c>
      <c r="Y84" s="4" t="s">
        <v>15</v>
      </c>
    </row>
    <row r="85" spans="1:25" x14ac:dyDescent="0.2">
      <c r="A85" s="2" t="s">
        <v>20</v>
      </c>
      <c r="B85" s="12">
        <v>477</v>
      </c>
      <c r="C85" s="13">
        <v>90643</v>
      </c>
      <c r="D85" s="15">
        <f t="shared" ref="D85:D90" si="45">C85/B85</f>
        <v>190.02725366876311</v>
      </c>
      <c r="E85" s="12">
        <v>635</v>
      </c>
      <c r="F85" s="13">
        <v>190446</v>
      </c>
      <c r="G85" s="15">
        <f t="shared" ref="G85:G90" si="46">F85/E85</f>
        <v>299.91496062992127</v>
      </c>
      <c r="H85" s="12">
        <v>596</v>
      </c>
      <c r="I85" s="13">
        <v>159049</v>
      </c>
      <c r="J85" s="15">
        <f t="shared" ref="J85:J90" si="47">I85/H85</f>
        <v>266.86073825503354</v>
      </c>
      <c r="K85" s="12">
        <v>514</v>
      </c>
      <c r="L85" s="13">
        <v>198468</v>
      </c>
      <c r="M85" s="15">
        <f t="shared" ref="M85:M90" si="48">L85/K85</f>
        <v>386.12451361867704</v>
      </c>
      <c r="N85" s="12">
        <v>600</v>
      </c>
      <c r="O85" s="13">
        <v>225707</v>
      </c>
      <c r="P85" s="15">
        <f t="shared" ref="P85:P90" si="49">O85/N85</f>
        <v>376.17833333333334</v>
      </c>
      <c r="Q85" s="12">
        <v>616</v>
      </c>
      <c r="R85" s="13">
        <v>216748</v>
      </c>
      <c r="S85" s="15">
        <f t="shared" ref="S85:S90" si="50">R85/Q85</f>
        <v>351.86363636363637</v>
      </c>
      <c r="T85" s="12">
        <v>599</v>
      </c>
      <c r="U85" s="13">
        <v>238625</v>
      </c>
      <c r="V85" s="15">
        <f t="shared" ref="V85:V90" si="51">U85/T85</f>
        <v>398.37228714524207</v>
      </c>
      <c r="W85" s="12">
        <v>547</v>
      </c>
      <c r="X85" s="13">
        <v>228370</v>
      </c>
      <c r="Y85" s="15">
        <f t="shared" ref="Y85:Y90" si="52">X85/W85</f>
        <v>417.49542961608773</v>
      </c>
    </row>
    <row r="86" spans="1:25" x14ac:dyDescent="0.2">
      <c r="A86" s="2" t="s">
        <v>21</v>
      </c>
      <c r="B86" s="12">
        <v>1562</v>
      </c>
      <c r="C86" s="13">
        <v>529989</v>
      </c>
      <c r="D86" s="15">
        <f t="shared" si="45"/>
        <v>339.30153649167733</v>
      </c>
      <c r="E86" s="12">
        <v>1809</v>
      </c>
      <c r="F86" s="13">
        <v>603568</v>
      </c>
      <c r="G86" s="15">
        <f t="shared" si="46"/>
        <v>333.64731896075182</v>
      </c>
      <c r="H86" s="12">
        <v>1633</v>
      </c>
      <c r="I86" s="13">
        <v>630607</v>
      </c>
      <c r="J86" s="15">
        <f t="shared" si="47"/>
        <v>386.16472749540725</v>
      </c>
      <c r="K86" s="12">
        <v>1804</v>
      </c>
      <c r="L86" s="13">
        <v>800607</v>
      </c>
      <c r="M86" s="15">
        <f t="shared" si="48"/>
        <v>443.79545454545456</v>
      </c>
      <c r="N86" s="12">
        <v>1887</v>
      </c>
      <c r="O86" s="13">
        <v>911341</v>
      </c>
      <c r="P86" s="15">
        <f t="shared" si="49"/>
        <v>482.95760466348702</v>
      </c>
      <c r="Q86" s="12">
        <v>1943</v>
      </c>
      <c r="R86" s="13">
        <v>948701</v>
      </c>
      <c r="S86" s="15">
        <f t="shared" si="50"/>
        <v>488.26608337622235</v>
      </c>
      <c r="T86" s="12">
        <v>1662</v>
      </c>
      <c r="U86" s="13">
        <v>632370</v>
      </c>
      <c r="V86" s="15">
        <f t="shared" si="51"/>
        <v>380.48736462093865</v>
      </c>
      <c r="W86" s="12">
        <v>2521</v>
      </c>
      <c r="X86" s="13">
        <v>1138482</v>
      </c>
      <c r="Y86" s="15">
        <f t="shared" si="52"/>
        <v>451.59936533121777</v>
      </c>
    </row>
    <row r="87" spans="1:25" x14ac:dyDescent="0.2">
      <c r="A87" s="2" t="s">
        <v>24</v>
      </c>
      <c r="B87" s="12">
        <v>1410</v>
      </c>
      <c r="C87" s="13">
        <v>522931</v>
      </c>
      <c r="D87" s="15">
        <f t="shared" si="45"/>
        <v>370.8730496453901</v>
      </c>
      <c r="E87" s="12">
        <v>1340</v>
      </c>
      <c r="F87" s="13">
        <v>665627</v>
      </c>
      <c r="G87" s="15">
        <f t="shared" si="46"/>
        <v>496.73656716417912</v>
      </c>
      <c r="H87" s="12">
        <v>1381</v>
      </c>
      <c r="I87" s="13">
        <v>706405</v>
      </c>
      <c r="J87" s="15">
        <f t="shared" si="47"/>
        <v>511.51701665459814</v>
      </c>
      <c r="K87" s="12">
        <v>1296</v>
      </c>
      <c r="L87" s="13">
        <v>631135</v>
      </c>
      <c r="M87" s="15">
        <f t="shared" si="48"/>
        <v>486.98688271604937</v>
      </c>
      <c r="N87" s="12">
        <v>1167</v>
      </c>
      <c r="O87" s="13">
        <v>808101</v>
      </c>
      <c r="P87" s="15">
        <f t="shared" si="49"/>
        <v>692.46015424164523</v>
      </c>
      <c r="Q87" s="12">
        <v>1081</v>
      </c>
      <c r="R87" s="13">
        <v>632939</v>
      </c>
      <c r="S87" s="15">
        <f t="shared" si="50"/>
        <v>585.51248843663279</v>
      </c>
      <c r="T87" s="12">
        <v>1309</v>
      </c>
      <c r="U87" s="13">
        <v>877544</v>
      </c>
      <c r="V87" s="15">
        <f t="shared" si="51"/>
        <v>670.39266615737199</v>
      </c>
      <c r="W87" s="12">
        <v>2670</v>
      </c>
      <c r="X87" s="13">
        <v>1375560</v>
      </c>
      <c r="Y87" s="15">
        <f t="shared" si="52"/>
        <v>515.1910112359551</v>
      </c>
    </row>
    <row r="88" spans="1:25" x14ac:dyDescent="0.2">
      <c r="A88" s="2" t="s">
        <v>26</v>
      </c>
      <c r="B88" s="12">
        <v>2129</v>
      </c>
      <c r="C88" s="13">
        <v>1115576</v>
      </c>
      <c r="D88" s="15">
        <f t="shared" si="45"/>
        <v>523.99060591827151</v>
      </c>
      <c r="E88" s="12">
        <v>2249</v>
      </c>
      <c r="F88" s="13">
        <v>1286440</v>
      </c>
      <c r="G88" s="15">
        <f t="shared" si="46"/>
        <v>572.00533570475773</v>
      </c>
      <c r="H88" s="12">
        <v>2189</v>
      </c>
      <c r="I88" s="13">
        <v>1266669</v>
      </c>
      <c r="J88" s="15">
        <f t="shared" si="47"/>
        <v>578.65189584285065</v>
      </c>
      <c r="K88" s="12">
        <v>2005</v>
      </c>
      <c r="L88" s="13">
        <v>1345633</v>
      </c>
      <c r="M88" s="15">
        <f t="shared" si="48"/>
        <v>671.13865336658353</v>
      </c>
      <c r="N88" s="12">
        <v>2018</v>
      </c>
      <c r="O88" s="13">
        <v>1280760</v>
      </c>
      <c r="P88" s="15">
        <f t="shared" si="49"/>
        <v>634.66798810703665</v>
      </c>
      <c r="Q88" s="12">
        <v>2064</v>
      </c>
      <c r="R88" s="13">
        <v>1417749</v>
      </c>
      <c r="S88" s="15">
        <f t="shared" si="50"/>
        <v>686.89389534883719</v>
      </c>
      <c r="T88" s="12">
        <v>2242</v>
      </c>
      <c r="U88" s="13">
        <v>1498644</v>
      </c>
      <c r="V88" s="15">
        <f t="shared" si="51"/>
        <v>668.4406779661017</v>
      </c>
      <c r="W88" s="12">
        <v>2366</v>
      </c>
      <c r="X88" s="13">
        <v>1631693</v>
      </c>
      <c r="Y88" s="15">
        <f t="shared" si="52"/>
        <v>689.64201183431953</v>
      </c>
    </row>
    <row r="89" spans="1:25" x14ac:dyDescent="0.2">
      <c r="A89" s="2" t="s">
        <v>27</v>
      </c>
      <c r="B89" s="12">
        <v>5232</v>
      </c>
      <c r="C89" s="13">
        <v>2931568</v>
      </c>
      <c r="D89" s="15">
        <f t="shared" si="45"/>
        <v>560.31498470948009</v>
      </c>
      <c r="E89" s="12">
        <v>5063</v>
      </c>
      <c r="F89" s="13">
        <v>2959562</v>
      </c>
      <c r="G89" s="15">
        <f t="shared" si="46"/>
        <v>584.54710645862133</v>
      </c>
      <c r="H89" s="12">
        <v>4705</v>
      </c>
      <c r="I89" s="13">
        <v>2870871</v>
      </c>
      <c r="J89" s="15">
        <f t="shared" si="47"/>
        <v>610.17449521785329</v>
      </c>
      <c r="K89" s="12">
        <v>4096</v>
      </c>
      <c r="L89" s="13">
        <v>2753895</v>
      </c>
      <c r="M89" s="15">
        <f t="shared" si="48"/>
        <v>672.337646484375</v>
      </c>
      <c r="N89" s="12">
        <v>5748</v>
      </c>
      <c r="O89" s="13">
        <v>3499703</v>
      </c>
      <c r="P89" s="15">
        <f t="shared" si="49"/>
        <v>608.85577592205982</v>
      </c>
      <c r="Q89" s="12">
        <v>5169</v>
      </c>
      <c r="R89" s="13">
        <v>3231537</v>
      </c>
      <c r="S89" s="15">
        <f t="shared" si="50"/>
        <v>625.17643644805571</v>
      </c>
      <c r="T89" s="12">
        <v>9850</v>
      </c>
      <c r="U89" s="13">
        <v>6080731</v>
      </c>
      <c r="V89" s="15">
        <f t="shared" si="51"/>
        <v>617.33309644670055</v>
      </c>
      <c r="W89" s="12">
        <v>11144</v>
      </c>
      <c r="X89" s="13">
        <v>6481708</v>
      </c>
      <c r="Y89" s="15">
        <f t="shared" si="52"/>
        <v>581.63208901651115</v>
      </c>
    </row>
    <row r="90" spans="1:25" x14ac:dyDescent="0.2">
      <c r="A90" s="2" t="s">
        <v>28</v>
      </c>
      <c r="B90" s="12">
        <f>SUM(B85:B89)</f>
        <v>10810</v>
      </c>
      <c r="C90" s="13">
        <f>SUM(C85:C89)</f>
        <v>5190707</v>
      </c>
      <c r="D90" s="15">
        <f t="shared" si="45"/>
        <v>480.17641073080483</v>
      </c>
      <c r="E90" s="12">
        <f>SUM(E85:E89)</f>
        <v>11096</v>
      </c>
      <c r="F90" s="13">
        <f>SUM(F85:F89)</f>
        <v>5705643</v>
      </c>
      <c r="G90" s="15">
        <f t="shared" si="46"/>
        <v>514.20719178082197</v>
      </c>
      <c r="H90" s="12">
        <f>SUM(H85:H89)</f>
        <v>10504</v>
      </c>
      <c r="I90" s="13">
        <f>SUM(I85:I89)</f>
        <v>5633601</v>
      </c>
      <c r="J90" s="15">
        <f t="shared" si="47"/>
        <v>536.32911271896421</v>
      </c>
      <c r="K90" s="12">
        <f>SUM(K85:K89)</f>
        <v>9715</v>
      </c>
      <c r="L90" s="13">
        <f>SUM(L85:L89)</f>
        <v>5729738</v>
      </c>
      <c r="M90" s="15">
        <f t="shared" si="48"/>
        <v>589.7826042202779</v>
      </c>
      <c r="N90" s="12">
        <f>SUM(N85:N89)</f>
        <v>11420</v>
      </c>
      <c r="O90" s="13">
        <f>SUM(O85:O89)</f>
        <v>6725612</v>
      </c>
      <c r="P90" s="15">
        <f t="shared" si="49"/>
        <v>588.93274956217158</v>
      </c>
      <c r="Q90" s="12">
        <f>SUM(Q85:Q89)</f>
        <v>10873</v>
      </c>
      <c r="R90" s="13">
        <f>SUM(R85:R89)</f>
        <v>6447674</v>
      </c>
      <c r="S90" s="15">
        <f t="shared" si="50"/>
        <v>592.99862043594226</v>
      </c>
      <c r="T90" s="12">
        <f>SUM(T85:T89)</f>
        <v>15662</v>
      </c>
      <c r="U90" s="13">
        <f>SUM(U85:U89)</f>
        <v>9327914</v>
      </c>
      <c r="V90" s="15">
        <f t="shared" si="51"/>
        <v>595.57617162559063</v>
      </c>
      <c r="W90" s="12">
        <f>SUM(W85:W89)</f>
        <v>19248</v>
      </c>
      <c r="X90" s="13">
        <f>SUM(X85:X89)</f>
        <v>10855813</v>
      </c>
      <c r="Y90" s="15">
        <f t="shared" si="52"/>
        <v>563.99693474646722</v>
      </c>
    </row>
    <row r="91" spans="1:25" x14ac:dyDescent="0.2">
      <c r="A91" s="62" t="s">
        <v>33</v>
      </c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</row>
    <row r="92" spans="1:25" x14ac:dyDescent="0.2">
      <c r="C92"/>
      <c r="F92"/>
      <c r="I92"/>
      <c r="O92"/>
      <c r="R92"/>
      <c r="U92"/>
      <c r="X92"/>
    </row>
    <row r="94" spans="1:25" ht="14.25" x14ac:dyDescent="0.2">
      <c r="A94" s="66" t="s">
        <v>83</v>
      </c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8"/>
    </row>
    <row r="95" spans="1:25" x14ac:dyDescent="0.2">
      <c r="A95" s="2"/>
      <c r="B95" s="65" t="s">
        <v>3</v>
      </c>
      <c r="C95" s="65"/>
      <c r="D95" s="65"/>
      <c r="E95" s="65" t="s">
        <v>4</v>
      </c>
      <c r="F95" s="65"/>
      <c r="G95" s="65"/>
      <c r="H95" s="65" t="s">
        <v>5</v>
      </c>
      <c r="I95" s="65"/>
      <c r="J95" s="65"/>
      <c r="K95" s="65" t="s">
        <v>6</v>
      </c>
      <c r="L95" s="65"/>
      <c r="M95" s="65"/>
      <c r="N95" s="65" t="s">
        <v>7</v>
      </c>
      <c r="O95" s="65"/>
      <c r="P95" s="65"/>
      <c r="Q95" s="65" t="s">
        <v>8</v>
      </c>
      <c r="R95" s="65"/>
      <c r="S95" s="65"/>
      <c r="T95" s="65" t="s">
        <v>9</v>
      </c>
      <c r="U95" s="65"/>
      <c r="V95" s="65"/>
      <c r="W95" s="65" t="s">
        <v>10</v>
      </c>
      <c r="X95" s="65"/>
      <c r="Y95" s="65"/>
    </row>
    <row r="96" spans="1:25" x14ac:dyDescent="0.2">
      <c r="A96" s="3"/>
      <c r="B96" s="4" t="s">
        <v>11</v>
      </c>
      <c r="C96" s="5" t="s">
        <v>12</v>
      </c>
      <c r="D96" s="4" t="s">
        <v>13</v>
      </c>
      <c r="E96" s="4" t="s">
        <v>14</v>
      </c>
      <c r="F96" s="5" t="s">
        <v>12</v>
      </c>
      <c r="G96" s="4" t="s">
        <v>15</v>
      </c>
      <c r="H96" s="4" t="s">
        <v>14</v>
      </c>
      <c r="I96" s="5" t="s">
        <v>12</v>
      </c>
      <c r="J96" s="4" t="s">
        <v>15</v>
      </c>
      <c r="K96" s="4" t="s">
        <v>14</v>
      </c>
      <c r="L96" s="4" t="s">
        <v>12</v>
      </c>
      <c r="M96" s="4" t="s">
        <v>15</v>
      </c>
      <c r="N96" s="4" t="s">
        <v>14</v>
      </c>
      <c r="O96" s="5" t="s">
        <v>12</v>
      </c>
      <c r="P96" s="4" t="s">
        <v>15</v>
      </c>
      <c r="Q96" s="4" t="s">
        <v>14</v>
      </c>
      <c r="R96" s="5" t="s">
        <v>12</v>
      </c>
      <c r="S96" s="4" t="s">
        <v>15</v>
      </c>
      <c r="T96" s="4" t="s">
        <v>14</v>
      </c>
      <c r="U96" s="5" t="s">
        <v>12</v>
      </c>
      <c r="V96" s="4" t="s">
        <v>15</v>
      </c>
      <c r="W96" s="4" t="s">
        <v>14</v>
      </c>
      <c r="X96" s="5" t="s">
        <v>12</v>
      </c>
      <c r="Y96" s="4" t="s">
        <v>15</v>
      </c>
    </row>
    <row r="97" spans="1:25" x14ac:dyDescent="0.2">
      <c r="A97" s="2" t="s">
        <v>16</v>
      </c>
      <c r="B97" s="12">
        <f t="shared" ref="B97:C100" si="53">B47+B66</f>
        <v>15050</v>
      </c>
      <c r="C97" s="13">
        <f t="shared" si="53"/>
        <v>1475673</v>
      </c>
      <c r="D97" s="15">
        <f t="shared" ref="D97:D109" si="54">C97/B97</f>
        <v>98.051362126245849</v>
      </c>
      <c r="E97" s="12">
        <f t="shared" ref="E97:F101" si="55">E47+E66</f>
        <v>14657</v>
      </c>
      <c r="F97" s="13">
        <f t="shared" si="55"/>
        <v>1618088</v>
      </c>
      <c r="G97" s="15">
        <f>F97/E97</f>
        <v>110.39694343999454</v>
      </c>
      <c r="H97" s="12">
        <f t="shared" ref="H97:I101" si="56">H47+H66</f>
        <v>14179</v>
      </c>
      <c r="I97" s="13">
        <f t="shared" si="56"/>
        <v>1611127</v>
      </c>
      <c r="J97" s="15">
        <f>I97/H97</f>
        <v>113.62768883560194</v>
      </c>
      <c r="K97" s="12">
        <f t="shared" ref="K97:L101" si="57">K47+K66</f>
        <v>12170</v>
      </c>
      <c r="L97" s="13">
        <f t="shared" si="57"/>
        <v>1797438</v>
      </c>
      <c r="M97" s="15">
        <f>L97/K97</f>
        <v>147.69416598192277</v>
      </c>
      <c r="N97" s="12">
        <f t="shared" ref="N97:O101" si="58">N47+N66</f>
        <v>10896</v>
      </c>
      <c r="O97" s="13">
        <f t="shared" si="58"/>
        <v>1817221</v>
      </c>
      <c r="P97" s="15">
        <f>O97/N97</f>
        <v>166.77872613803231</v>
      </c>
      <c r="Q97" s="12">
        <f t="shared" ref="Q97:R101" si="59">Q47+Q66</f>
        <v>11885</v>
      </c>
      <c r="R97" s="13">
        <f t="shared" si="59"/>
        <v>2041290</v>
      </c>
      <c r="S97" s="15">
        <f>R97/Q97</f>
        <v>171.75347076146403</v>
      </c>
      <c r="T97" s="12">
        <f t="shared" ref="T97:U101" si="60">T47+T66</f>
        <v>12407</v>
      </c>
      <c r="U97" s="13">
        <f t="shared" si="60"/>
        <v>2106197</v>
      </c>
      <c r="V97" s="15">
        <f>U97/T97</f>
        <v>169.75876521318611</v>
      </c>
      <c r="W97" s="12">
        <f t="shared" ref="W97:X101" si="61">W47+W66</f>
        <v>13407</v>
      </c>
      <c r="X97" s="13">
        <f t="shared" si="61"/>
        <v>2768726</v>
      </c>
      <c r="Y97" s="15">
        <f>X97/W97</f>
        <v>206.51346311628254</v>
      </c>
    </row>
    <row r="98" spans="1:25" x14ac:dyDescent="0.2">
      <c r="A98" s="2" t="s">
        <v>17</v>
      </c>
      <c r="B98" s="12">
        <f t="shared" si="53"/>
        <v>16361</v>
      </c>
      <c r="C98" s="13">
        <f t="shared" si="53"/>
        <v>1903340</v>
      </c>
      <c r="D98" s="15">
        <f t="shared" si="54"/>
        <v>116.3339649165699</v>
      </c>
      <c r="E98" s="12">
        <f t="shared" si="55"/>
        <v>14764</v>
      </c>
      <c r="F98" s="13">
        <f t="shared" si="55"/>
        <v>1835933</v>
      </c>
      <c r="G98" s="15">
        <f t="shared" ref="G98:G109" si="62">F98/E98</f>
        <v>124.35200487672718</v>
      </c>
      <c r="H98" s="12">
        <f t="shared" si="56"/>
        <v>13831</v>
      </c>
      <c r="I98" s="13">
        <f t="shared" si="56"/>
        <v>2052764</v>
      </c>
      <c r="J98" s="15">
        <f t="shared" ref="J98:J109" si="63">I98/H98</f>
        <v>148.41761260935579</v>
      </c>
      <c r="K98" s="12">
        <f t="shared" si="57"/>
        <v>14423</v>
      </c>
      <c r="L98" s="13">
        <f t="shared" si="57"/>
        <v>2255312</v>
      </c>
      <c r="M98" s="15">
        <f t="shared" ref="M98:M109" si="64">L98/K98</f>
        <v>156.36913263537406</v>
      </c>
      <c r="N98" s="12">
        <f t="shared" si="58"/>
        <v>15004</v>
      </c>
      <c r="O98" s="13">
        <f t="shared" si="58"/>
        <v>2495882</v>
      </c>
      <c r="P98" s="15">
        <f t="shared" ref="P98:P109" si="65">O98/N98</f>
        <v>166.34777392695281</v>
      </c>
      <c r="Q98" s="12">
        <f t="shared" si="59"/>
        <v>13384</v>
      </c>
      <c r="R98" s="13">
        <f t="shared" si="59"/>
        <v>2580559</v>
      </c>
      <c r="S98" s="15">
        <f t="shared" ref="S98:S109" si="66">R98/Q98</f>
        <v>192.80924985056785</v>
      </c>
      <c r="T98" s="12">
        <f t="shared" si="60"/>
        <v>14144</v>
      </c>
      <c r="U98" s="13">
        <f t="shared" si="60"/>
        <v>2664036</v>
      </c>
      <c r="V98" s="15">
        <f t="shared" ref="V98:V109" si="67">U98/T98</f>
        <v>188.35096153846155</v>
      </c>
      <c r="W98" s="12">
        <f t="shared" si="61"/>
        <v>14868</v>
      </c>
      <c r="X98" s="13">
        <f t="shared" si="61"/>
        <v>2694796</v>
      </c>
      <c r="Y98" s="15">
        <f t="shared" ref="Y98:Y109" si="68">X98/W98</f>
        <v>181.24804950228679</v>
      </c>
    </row>
    <row r="99" spans="1:25" x14ac:dyDescent="0.2">
      <c r="A99" s="2" t="s">
        <v>30</v>
      </c>
      <c r="B99" s="12">
        <f t="shared" si="53"/>
        <v>13648</v>
      </c>
      <c r="C99" s="13">
        <f t="shared" si="53"/>
        <v>2844599</v>
      </c>
      <c r="D99" s="15">
        <f t="shared" si="54"/>
        <v>208.42606975381008</v>
      </c>
      <c r="E99" s="12">
        <f t="shared" si="55"/>
        <v>11758</v>
      </c>
      <c r="F99" s="13">
        <f t="shared" si="55"/>
        <v>2977369</v>
      </c>
      <c r="G99" s="15">
        <f t="shared" si="62"/>
        <v>253.2207007994557</v>
      </c>
      <c r="H99" s="12">
        <f t="shared" si="56"/>
        <v>12123</v>
      </c>
      <c r="I99" s="13">
        <f t="shared" si="56"/>
        <v>2931756</v>
      </c>
      <c r="J99" s="15">
        <f t="shared" si="63"/>
        <v>241.83419945558029</v>
      </c>
      <c r="K99" s="12">
        <f t="shared" si="57"/>
        <v>11872</v>
      </c>
      <c r="L99" s="13">
        <f t="shared" si="57"/>
        <v>3333713</v>
      </c>
      <c r="M99" s="15">
        <f t="shared" si="64"/>
        <v>280.80466644204853</v>
      </c>
      <c r="N99" s="12">
        <f t="shared" si="58"/>
        <v>11825</v>
      </c>
      <c r="O99" s="13">
        <f t="shared" si="58"/>
        <v>3438447</v>
      </c>
      <c r="P99" s="15">
        <f t="shared" si="65"/>
        <v>290.77775898520082</v>
      </c>
      <c r="Q99" s="12">
        <f t="shared" si="59"/>
        <v>11424</v>
      </c>
      <c r="R99" s="13">
        <f t="shared" si="59"/>
        <v>3517601</v>
      </c>
      <c r="S99" s="15">
        <f t="shared" si="66"/>
        <v>307.91325280112045</v>
      </c>
      <c r="T99" s="12">
        <f t="shared" si="60"/>
        <v>11170</v>
      </c>
      <c r="U99" s="13">
        <f t="shared" si="60"/>
        <v>3046385</v>
      </c>
      <c r="V99" s="15">
        <f t="shared" si="67"/>
        <v>272.72918531781556</v>
      </c>
      <c r="W99" s="12">
        <f t="shared" si="61"/>
        <v>10558</v>
      </c>
      <c r="X99" s="13">
        <f t="shared" si="61"/>
        <v>3082681</v>
      </c>
      <c r="Y99" s="15">
        <f t="shared" si="68"/>
        <v>291.97584769842774</v>
      </c>
    </row>
    <row r="100" spans="1:25" x14ac:dyDescent="0.2">
      <c r="A100" s="2" t="s">
        <v>18</v>
      </c>
      <c r="B100" s="12">
        <f t="shared" si="53"/>
        <v>5830</v>
      </c>
      <c r="C100" s="13">
        <f t="shared" si="53"/>
        <v>1063209</v>
      </c>
      <c r="D100" s="15">
        <f t="shared" si="54"/>
        <v>182.36861063464838</v>
      </c>
      <c r="E100" s="12">
        <f t="shared" si="55"/>
        <v>6817</v>
      </c>
      <c r="F100" s="13">
        <f t="shared" si="55"/>
        <v>1226408</v>
      </c>
      <c r="G100" s="15">
        <f t="shared" si="62"/>
        <v>179.90435675517091</v>
      </c>
      <c r="H100" s="12">
        <f t="shared" si="56"/>
        <v>6702</v>
      </c>
      <c r="I100" s="13">
        <f t="shared" si="56"/>
        <v>1331746</v>
      </c>
      <c r="J100" s="15">
        <f t="shared" si="63"/>
        <v>198.70874365860936</v>
      </c>
      <c r="K100" s="12">
        <f t="shared" si="57"/>
        <v>6992</v>
      </c>
      <c r="L100" s="13">
        <f t="shared" si="57"/>
        <v>1285855</v>
      </c>
      <c r="M100" s="15">
        <f t="shared" si="64"/>
        <v>183.90374713958809</v>
      </c>
      <c r="N100" s="12">
        <f t="shared" si="58"/>
        <v>6286</v>
      </c>
      <c r="O100" s="13">
        <f t="shared" si="58"/>
        <v>1426342</v>
      </c>
      <c r="P100" s="15">
        <f t="shared" si="65"/>
        <v>226.9077314667515</v>
      </c>
      <c r="Q100" s="12">
        <f t="shared" si="59"/>
        <v>6671</v>
      </c>
      <c r="R100" s="13">
        <f t="shared" si="59"/>
        <v>1642270</v>
      </c>
      <c r="S100" s="15">
        <f t="shared" si="66"/>
        <v>246.18048268625392</v>
      </c>
      <c r="T100" s="12">
        <f t="shared" si="60"/>
        <v>6739</v>
      </c>
      <c r="U100" s="13">
        <f t="shared" si="60"/>
        <v>1390100</v>
      </c>
      <c r="V100" s="15">
        <f t="shared" si="67"/>
        <v>206.2768956818519</v>
      </c>
      <c r="W100" s="12">
        <f t="shared" si="61"/>
        <v>6488</v>
      </c>
      <c r="X100" s="13">
        <f t="shared" si="61"/>
        <v>1492878</v>
      </c>
      <c r="Y100" s="15">
        <f t="shared" si="68"/>
        <v>230.09833538840937</v>
      </c>
    </row>
    <row r="101" spans="1:25" x14ac:dyDescent="0.2">
      <c r="A101" s="2" t="s">
        <v>19</v>
      </c>
      <c r="B101" s="12">
        <f t="shared" ref="B101:C104" si="69">B51+B70</f>
        <v>11933</v>
      </c>
      <c r="C101" s="13">
        <f t="shared" si="69"/>
        <v>2112200</v>
      </c>
      <c r="D101" s="15">
        <f t="shared" si="54"/>
        <v>177.00494427218638</v>
      </c>
      <c r="E101" s="12">
        <f t="shared" si="55"/>
        <v>12090</v>
      </c>
      <c r="F101" s="13">
        <f t="shared" si="55"/>
        <v>2134346</v>
      </c>
      <c r="G101" s="15">
        <f t="shared" si="62"/>
        <v>176.53813068651777</v>
      </c>
      <c r="H101" s="12">
        <f t="shared" si="56"/>
        <v>12284</v>
      </c>
      <c r="I101" s="13">
        <f t="shared" si="56"/>
        <v>2412398</v>
      </c>
      <c r="J101" s="15">
        <f t="shared" si="63"/>
        <v>196.38537935525886</v>
      </c>
      <c r="K101" s="12">
        <f t="shared" si="57"/>
        <v>13469</v>
      </c>
      <c r="L101" s="13">
        <f t="shared" si="57"/>
        <v>2432799</v>
      </c>
      <c r="M101" s="15">
        <f t="shared" si="64"/>
        <v>180.62209518152795</v>
      </c>
      <c r="N101" s="12">
        <f t="shared" si="58"/>
        <v>13662</v>
      </c>
      <c r="O101" s="13">
        <f t="shared" si="58"/>
        <v>2657777</v>
      </c>
      <c r="P101" s="15">
        <f t="shared" si="65"/>
        <v>194.53791538574148</v>
      </c>
      <c r="Q101" s="12">
        <f t="shared" si="59"/>
        <v>14038</v>
      </c>
      <c r="R101" s="13">
        <f t="shared" si="59"/>
        <v>2769554</v>
      </c>
      <c r="S101" s="15">
        <f t="shared" si="66"/>
        <v>197.28978486963956</v>
      </c>
      <c r="T101" s="12">
        <f t="shared" si="60"/>
        <v>14912</v>
      </c>
      <c r="U101" s="13">
        <f t="shared" si="60"/>
        <v>2709145</v>
      </c>
      <c r="V101" s="15">
        <f t="shared" si="67"/>
        <v>181.67549624463518</v>
      </c>
      <c r="W101" s="12">
        <f t="shared" si="61"/>
        <v>14025</v>
      </c>
      <c r="X101" s="13">
        <f t="shared" si="61"/>
        <v>2688356</v>
      </c>
      <c r="Y101" s="15">
        <f t="shared" si="68"/>
        <v>191.68313725490196</v>
      </c>
    </row>
    <row r="102" spans="1:25" x14ac:dyDescent="0.2">
      <c r="A102" s="2" t="s">
        <v>20</v>
      </c>
      <c r="B102" s="12">
        <f>B52+B71+B85</f>
        <v>31358</v>
      </c>
      <c r="C102" s="13">
        <f>C52+C71+C85</f>
        <v>3675549</v>
      </c>
      <c r="D102" s="15">
        <f t="shared" si="54"/>
        <v>117.21248166337139</v>
      </c>
      <c r="E102" s="12">
        <f>E52+E71+E85</f>
        <v>31965</v>
      </c>
      <c r="F102" s="13">
        <f>F52+F71+F85</f>
        <v>4018003</v>
      </c>
      <c r="G102" s="15">
        <f t="shared" si="62"/>
        <v>125.70007821054278</v>
      </c>
      <c r="H102" s="12">
        <f>H52+H71+H85</f>
        <v>31474</v>
      </c>
      <c r="I102" s="13">
        <f>I52+I71+I85</f>
        <v>4528428</v>
      </c>
      <c r="J102" s="15">
        <f t="shared" si="63"/>
        <v>143.87837580224948</v>
      </c>
      <c r="K102" s="12">
        <f>K52+K71+K85</f>
        <v>28894</v>
      </c>
      <c r="L102" s="13">
        <f>L52+L71+L85</f>
        <v>4215376</v>
      </c>
      <c r="M102" s="15">
        <f t="shared" si="64"/>
        <v>145.89105004499203</v>
      </c>
      <c r="N102" s="12">
        <f>N52+N71+N85</f>
        <v>29484</v>
      </c>
      <c r="O102" s="13">
        <f>O52+O71+O85</f>
        <v>4496735</v>
      </c>
      <c r="P102" s="15">
        <f t="shared" si="65"/>
        <v>152.51441459774793</v>
      </c>
      <c r="Q102" s="12">
        <f>Q52+Q71+Q85</f>
        <v>31542</v>
      </c>
      <c r="R102" s="13">
        <f>R52+R71+R85</f>
        <v>4658758</v>
      </c>
      <c r="S102" s="15">
        <f t="shared" si="66"/>
        <v>147.7001458372963</v>
      </c>
      <c r="T102" s="12">
        <f>T52+T71+T85</f>
        <v>32116</v>
      </c>
      <c r="U102" s="13">
        <f>U52+U71+U85</f>
        <v>4381942</v>
      </c>
      <c r="V102" s="15">
        <f t="shared" si="67"/>
        <v>136.44108855399179</v>
      </c>
      <c r="W102" s="12">
        <f>W52+W71+W85</f>
        <v>32672</v>
      </c>
      <c r="X102" s="13">
        <f>X52+X71+X85</f>
        <v>4632857</v>
      </c>
      <c r="Y102" s="15">
        <f t="shared" si="68"/>
        <v>141.79900220372184</v>
      </c>
    </row>
    <row r="103" spans="1:25" x14ac:dyDescent="0.2">
      <c r="A103" s="2" t="s">
        <v>21</v>
      </c>
      <c r="B103" s="12">
        <f>B53+B72+B86</f>
        <v>22242</v>
      </c>
      <c r="C103" s="13">
        <f>C53+C72+C86</f>
        <v>3499070</v>
      </c>
      <c r="D103" s="15">
        <f t="shared" si="54"/>
        <v>157.3181368581962</v>
      </c>
      <c r="E103" s="12">
        <f>E53+E72+E86</f>
        <v>22973</v>
      </c>
      <c r="F103" s="13">
        <f>F53+F72+F86</f>
        <v>3436101</v>
      </c>
      <c r="G103" s="15">
        <f t="shared" si="62"/>
        <v>149.57127932790667</v>
      </c>
      <c r="H103" s="12">
        <f>H53+H72+H86</f>
        <v>23510</v>
      </c>
      <c r="I103" s="13">
        <f>I53+I72+I86</f>
        <v>3590035</v>
      </c>
      <c r="J103" s="15">
        <f t="shared" si="63"/>
        <v>152.70246703530412</v>
      </c>
      <c r="K103" s="12">
        <f>K53+K72+K86</f>
        <v>22350</v>
      </c>
      <c r="L103" s="13">
        <f>L53+L72+L86</f>
        <v>4086596</v>
      </c>
      <c r="M103" s="15">
        <f t="shared" si="64"/>
        <v>182.84545861297539</v>
      </c>
      <c r="N103" s="12">
        <f>N53+N72+N86</f>
        <v>22760</v>
      </c>
      <c r="O103" s="13">
        <f>O53+O72+O86</f>
        <v>4594639</v>
      </c>
      <c r="P103" s="15">
        <f t="shared" si="65"/>
        <v>201.87341827768014</v>
      </c>
      <c r="Q103" s="12">
        <f>Q53+Q72+Q86</f>
        <v>23112</v>
      </c>
      <c r="R103" s="13">
        <f>R53+R72+R86</f>
        <v>4762152</v>
      </c>
      <c r="S103" s="15">
        <f t="shared" si="66"/>
        <v>206.04672897196261</v>
      </c>
      <c r="T103" s="12">
        <f>T53+T72+T86</f>
        <v>24442</v>
      </c>
      <c r="U103" s="13">
        <f>U53+U72+U86</f>
        <v>4358938</v>
      </c>
      <c r="V103" s="15">
        <f t="shared" si="67"/>
        <v>178.33802471156207</v>
      </c>
      <c r="W103" s="12">
        <f>W53+W72+W86</f>
        <v>34393</v>
      </c>
      <c r="X103" s="13">
        <f>X53+X72+X86</f>
        <v>6357031</v>
      </c>
      <c r="Y103" s="15">
        <f t="shared" si="68"/>
        <v>184.83502456895297</v>
      </c>
    </row>
    <row r="104" spans="1:25" x14ac:dyDescent="0.2">
      <c r="A104" s="2" t="s">
        <v>22</v>
      </c>
      <c r="B104" s="12">
        <f t="shared" si="69"/>
        <v>8691</v>
      </c>
      <c r="C104" s="13">
        <f t="shared" si="69"/>
        <v>1632093</v>
      </c>
      <c r="D104" s="15">
        <f t="shared" si="54"/>
        <v>187.7911632723507</v>
      </c>
      <c r="E104" s="12">
        <f>E54+E73</f>
        <v>7715</v>
      </c>
      <c r="F104" s="13">
        <f>F54+F73</f>
        <v>1588933</v>
      </c>
      <c r="G104" s="15">
        <f t="shared" si="62"/>
        <v>205.95372650680491</v>
      </c>
      <c r="H104" s="12">
        <f>H54+H73</f>
        <v>7546</v>
      </c>
      <c r="I104" s="13">
        <f>I54+I73</f>
        <v>1634244</v>
      </c>
      <c r="J104" s="15">
        <f t="shared" si="63"/>
        <v>216.57089848926583</v>
      </c>
      <c r="K104" s="12">
        <f>K54+K73</f>
        <v>6876</v>
      </c>
      <c r="L104" s="13">
        <f>L54+L73</f>
        <v>1425545</v>
      </c>
      <c r="M104" s="15">
        <f t="shared" si="64"/>
        <v>207.32184409540432</v>
      </c>
      <c r="N104" s="12">
        <f>N54+N73</f>
        <v>6909</v>
      </c>
      <c r="O104" s="13">
        <f>O54+O73</f>
        <v>1488790</v>
      </c>
      <c r="P104" s="15">
        <f t="shared" si="65"/>
        <v>215.48559849471704</v>
      </c>
      <c r="Q104" s="12">
        <f>Q54+Q73</f>
        <v>7440</v>
      </c>
      <c r="R104" s="13">
        <f>R54+R73</f>
        <v>1640613</v>
      </c>
      <c r="S104" s="15">
        <f t="shared" si="66"/>
        <v>220.51249999999999</v>
      </c>
      <c r="T104" s="12">
        <f>T54+T73</f>
        <v>7159</v>
      </c>
      <c r="U104" s="13">
        <f>U54+U73</f>
        <v>1470774</v>
      </c>
      <c r="V104" s="15">
        <f t="shared" si="67"/>
        <v>205.44405643246265</v>
      </c>
      <c r="W104" s="12">
        <f>W54+W73</f>
        <v>7336</v>
      </c>
      <c r="X104" s="13">
        <f>X54+X73</f>
        <v>1464319</v>
      </c>
      <c r="Y104" s="15">
        <f t="shared" si="68"/>
        <v>199.60727917121048</v>
      </c>
    </row>
    <row r="105" spans="1:25" x14ac:dyDescent="0.2">
      <c r="A105" s="2" t="s">
        <v>24</v>
      </c>
      <c r="B105" s="12">
        <f>B55+B74+B87</f>
        <v>24638</v>
      </c>
      <c r="C105" s="13">
        <f>C55+C74+C87</f>
        <v>3281847</v>
      </c>
      <c r="D105" s="15">
        <f t="shared" si="54"/>
        <v>133.20265443623671</v>
      </c>
      <c r="E105" s="12">
        <f>E55+E74+E87</f>
        <v>22304</v>
      </c>
      <c r="F105" s="13">
        <f>F55+F74+F87</f>
        <v>3404033</v>
      </c>
      <c r="G105" s="15">
        <f t="shared" si="62"/>
        <v>152.61984397417504</v>
      </c>
      <c r="H105" s="12">
        <f>H55+H74+H87</f>
        <v>21546</v>
      </c>
      <c r="I105" s="13">
        <f>I55+I74+I87</f>
        <v>3559166</v>
      </c>
      <c r="J105" s="15">
        <f t="shared" si="63"/>
        <v>165.18917664531699</v>
      </c>
      <c r="K105" s="12">
        <f>K55+K74+K87</f>
        <v>20630</v>
      </c>
      <c r="L105" s="13">
        <f>L55+L74+L87</f>
        <v>3508577</v>
      </c>
      <c r="M105" s="15">
        <f t="shared" si="64"/>
        <v>170.07159476490548</v>
      </c>
      <c r="N105" s="12">
        <f>N55+N74+N87</f>
        <v>19366</v>
      </c>
      <c r="O105" s="13">
        <f>O55+O74+O87</f>
        <v>3992163</v>
      </c>
      <c r="P105" s="15">
        <f t="shared" si="65"/>
        <v>206.1428792729526</v>
      </c>
      <c r="Q105" s="12">
        <f>Q55+Q74+Q87</f>
        <v>19972</v>
      </c>
      <c r="R105" s="13">
        <f>R55+R74+R87</f>
        <v>3742207</v>
      </c>
      <c r="S105" s="15">
        <f t="shared" si="66"/>
        <v>187.3726717404366</v>
      </c>
      <c r="T105" s="12">
        <f>T55+T74+T87</f>
        <v>20532</v>
      </c>
      <c r="U105" s="13">
        <f>U55+U74+U87</f>
        <v>3765771</v>
      </c>
      <c r="V105" s="15">
        <f t="shared" si="67"/>
        <v>183.40984804208065</v>
      </c>
      <c r="W105" s="12">
        <f>W55+W74+W87</f>
        <v>27515</v>
      </c>
      <c r="X105" s="13">
        <f>X55+X74+X87</f>
        <v>5602514</v>
      </c>
      <c r="Y105" s="15">
        <f t="shared" si="68"/>
        <v>203.61671815373433</v>
      </c>
    </row>
    <row r="106" spans="1:25" x14ac:dyDescent="0.2">
      <c r="A106" s="2" t="s">
        <v>25</v>
      </c>
      <c r="B106" s="12">
        <f>B56+B75</f>
        <v>12070</v>
      </c>
      <c r="C106" s="13">
        <f>C56+C75</f>
        <v>1751249</v>
      </c>
      <c r="D106" s="15">
        <f t="shared" si="54"/>
        <v>145.09105219552609</v>
      </c>
      <c r="E106" s="12">
        <f>E56+E75</f>
        <v>11749</v>
      </c>
      <c r="F106" s="13">
        <f>F56+F75</f>
        <v>1760713</v>
      </c>
      <c r="G106" s="15">
        <f t="shared" si="62"/>
        <v>149.8606689931058</v>
      </c>
      <c r="H106" s="12">
        <f>H56+H75</f>
        <v>12939</v>
      </c>
      <c r="I106" s="13">
        <f>I56+I75</f>
        <v>1896718</v>
      </c>
      <c r="J106" s="15">
        <f t="shared" si="63"/>
        <v>146.58922636988947</v>
      </c>
      <c r="K106" s="12">
        <f>K56+K75</f>
        <v>11893</v>
      </c>
      <c r="L106" s="13">
        <f>L56+L75</f>
        <v>1947949</v>
      </c>
      <c r="M106" s="15">
        <f t="shared" si="64"/>
        <v>163.78954006558479</v>
      </c>
      <c r="N106" s="12">
        <f>N56+N75</f>
        <v>11933</v>
      </c>
      <c r="O106" s="13">
        <f>O56+O75</f>
        <v>2021502</v>
      </c>
      <c r="P106" s="15">
        <f t="shared" si="65"/>
        <v>169.40434090337718</v>
      </c>
      <c r="Q106" s="12">
        <f>Q56+Q75</f>
        <v>13227</v>
      </c>
      <c r="R106" s="13">
        <f>R56+R75</f>
        <v>1973165</v>
      </c>
      <c r="S106" s="15">
        <f t="shared" si="66"/>
        <v>149.1770620700083</v>
      </c>
      <c r="T106" s="12">
        <f>T56+T75</f>
        <v>13614</v>
      </c>
      <c r="U106" s="13">
        <f>U56+U75</f>
        <v>2181056</v>
      </c>
      <c r="V106" s="15">
        <f t="shared" si="67"/>
        <v>160.20684589393272</v>
      </c>
      <c r="W106" s="12">
        <f>W56+W75</f>
        <v>14763</v>
      </c>
      <c r="X106" s="13">
        <f>X56+X75</f>
        <v>2381384</v>
      </c>
      <c r="Y106" s="15">
        <f t="shared" si="68"/>
        <v>161.30759330759329</v>
      </c>
    </row>
    <row r="107" spans="1:25" x14ac:dyDescent="0.2">
      <c r="A107" s="2" t="s">
        <v>26</v>
      </c>
      <c r="B107" s="12">
        <f>B57+B76+B88</f>
        <v>28260</v>
      </c>
      <c r="C107" s="13">
        <f>C57+C76+C88</f>
        <v>4248879</v>
      </c>
      <c r="D107" s="15">
        <f t="shared" si="54"/>
        <v>150.34957537154989</v>
      </c>
      <c r="E107" s="12">
        <f>E57+E76+E88</f>
        <v>27382</v>
      </c>
      <c r="F107" s="13">
        <f>F57+F76+F88</f>
        <v>4007542</v>
      </c>
      <c r="G107" s="15">
        <f t="shared" si="62"/>
        <v>146.35680373968302</v>
      </c>
      <c r="H107" s="12">
        <f>H57+H76+H88</f>
        <v>28353</v>
      </c>
      <c r="I107" s="13">
        <f>I57+I76+I88</f>
        <v>4145267</v>
      </c>
      <c r="J107" s="15">
        <f t="shared" si="63"/>
        <v>146.20205974676401</v>
      </c>
      <c r="K107" s="12">
        <f>K57+K76+K88</f>
        <v>26333</v>
      </c>
      <c r="L107" s="13">
        <f>L57+L76+L88</f>
        <v>4109358</v>
      </c>
      <c r="M107" s="15">
        <f t="shared" si="64"/>
        <v>156.05354498158204</v>
      </c>
      <c r="N107" s="12">
        <f>N57+N76+N88</f>
        <v>26744</v>
      </c>
      <c r="O107" s="13">
        <f>O57+O76+O88</f>
        <v>4346116</v>
      </c>
      <c r="P107" s="15">
        <f t="shared" si="65"/>
        <v>162.50807657792402</v>
      </c>
      <c r="Q107" s="12">
        <f>Q57+Q76+Q88</f>
        <v>26956</v>
      </c>
      <c r="R107" s="13">
        <f>R57+R76+R88</f>
        <v>4850277</v>
      </c>
      <c r="S107" s="15">
        <f t="shared" si="66"/>
        <v>179.93311322154622</v>
      </c>
      <c r="T107" s="12">
        <f>T57+T76+T88</f>
        <v>27977</v>
      </c>
      <c r="U107" s="13">
        <f>U57+U76+U88</f>
        <v>4674880</v>
      </c>
      <c r="V107" s="15">
        <f t="shared" si="67"/>
        <v>167.09725846230833</v>
      </c>
      <c r="W107" s="12">
        <f>W57+W76+W88</f>
        <v>28044</v>
      </c>
      <c r="X107" s="13">
        <f>X57+X76+X88</f>
        <v>4831624</v>
      </c>
      <c r="Y107" s="15">
        <f t="shared" si="68"/>
        <v>172.28726287262873</v>
      </c>
    </row>
    <row r="108" spans="1:25" x14ac:dyDescent="0.2">
      <c r="A108" s="2" t="s">
        <v>27</v>
      </c>
      <c r="B108" s="12">
        <f>B58+B77+B89</f>
        <v>47892</v>
      </c>
      <c r="C108" s="13">
        <f>C58+C77+C89</f>
        <v>8583499</v>
      </c>
      <c r="D108" s="15">
        <f t="shared" si="54"/>
        <v>179.22615468136641</v>
      </c>
      <c r="E108" s="12">
        <f>E58+E77+E89</f>
        <v>48055</v>
      </c>
      <c r="F108" s="13">
        <f>F58+F77+F89</f>
        <v>8713710</v>
      </c>
      <c r="G108" s="15">
        <f t="shared" si="62"/>
        <v>181.32785350119656</v>
      </c>
      <c r="H108" s="12">
        <f>H58+H77+H89</f>
        <v>49205</v>
      </c>
      <c r="I108" s="13">
        <f>I58+I77+I89</f>
        <v>8718833</v>
      </c>
      <c r="J108" s="15">
        <f t="shared" si="63"/>
        <v>177.1940453205975</v>
      </c>
      <c r="K108" s="12">
        <f>K58+K77+K89</f>
        <v>46218</v>
      </c>
      <c r="L108" s="13">
        <f>L58+L77+L89</f>
        <v>9064511</v>
      </c>
      <c r="M108" s="15">
        <f t="shared" si="64"/>
        <v>196.12512441040286</v>
      </c>
      <c r="N108" s="12">
        <f>N58+N77+N89</f>
        <v>45092</v>
      </c>
      <c r="O108" s="13">
        <f>O58+O77+O89</f>
        <v>9583759</v>
      </c>
      <c r="P108" s="15">
        <f t="shared" si="65"/>
        <v>212.53790029273486</v>
      </c>
      <c r="Q108" s="12">
        <f>Q58+Q77+Q89</f>
        <v>45753</v>
      </c>
      <c r="R108" s="13">
        <f>R58+R77+R89</f>
        <v>9904826</v>
      </c>
      <c r="S108" s="15">
        <f t="shared" si="66"/>
        <v>216.48473324153608</v>
      </c>
      <c r="T108" s="12">
        <f>T58+T77+T89</f>
        <v>58983</v>
      </c>
      <c r="U108" s="13">
        <f>U58+U77+U89</f>
        <v>14797868</v>
      </c>
      <c r="V108" s="15">
        <f t="shared" si="67"/>
        <v>250.88361053184815</v>
      </c>
      <c r="W108" s="12">
        <f>W58+W77+W89</f>
        <v>60313</v>
      </c>
      <c r="X108" s="13">
        <f>X58+X77+X89</f>
        <v>15940329</v>
      </c>
      <c r="Y108" s="15">
        <f t="shared" si="68"/>
        <v>264.29341932916617</v>
      </c>
    </row>
    <row r="109" spans="1:25" x14ac:dyDescent="0.2">
      <c r="A109" s="2" t="s">
        <v>28</v>
      </c>
      <c r="B109" s="12">
        <f>SUM(B97:B108)</f>
        <v>237973</v>
      </c>
      <c r="C109" s="13">
        <f>SUM(C97:C108)</f>
        <v>36071207</v>
      </c>
      <c r="D109" s="15">
        <f t="shared" si="54"/>
        <v>151.57688897479966</v>
      </c>
      <c r="E109" s="12">
        <f>SUM(E97:E108)</f>
        <v>232229</v>
      </c>
      <c r="F109" s="13">
        <f>SUM(F97:F108)</f>
        <v>36721179</v>
      </c>
      <c r="G109" s="15">
        <f t="shared" si="62"/>
        <v>158.1248638197641</v>
      </c>
      <c r="H109" s="12">
        <f>SUM(H97:H108)</f>
        <v>233692</v>
      </c>
      <c r="I109" s="13">
        <f>SUM(I97:I108)</f>
        <v>38412482</v>
      </c>
      <c r="J109" s="15">
        <f t="shared" si="63"/>
        <v>164.37225921298119</v>
      </c>
      <c r="K109" s="12">
        <f>SUM(K97:K108)</f>
        <v>222120</v>
      </c>
      <c r="L109" s="13">
        <f>SUM(L97:L108)</f>
        <v>39463029</v>
      </c>
      <c r="M109" s="15">
        <f t="shared" si="64"/>
        <v>177.66535656401945</v>
      </c>
      <c r="N109" s="12">
        <f>SUM(N97:N108)</f>
        <v>219961</v>
      </c>
      <c r="O109" s="13">
        <f>SUM(O97:O108)</f>
        <v>42359373</v>
      </c>
      <c r="P109" s="15">
        <f t="shared" si="65"/>
        <v>192.57674314992204</v>
      </c>
      <c r="Q109" s="12">
        <f>SUM(Q97:Q108)</f>
        <v>225404</v>
      </c>
      <c r="R109" s="13">
        <f>SUM(R97:R108)</f>
        <v>44083272</v>
      </c>
      <c r="S109" s="15">
        <f t="shared" si="66"/>
        <v>195.57448847402887</v>
      </c>
      <c r="T109" s="12">
        <f>SUM(T97:T108)</f>
        <v>244195</v>
      </c>
      <c r="U109" s="13">
        <f>SUM(U97:U108)</f>
        <v>47547092</v>
      </c>
      <c r="V109" s="15">
        <f t="shared" si="67"/>
        <v>194.70952312700916</v>
      </c>
      <c r="W109" s="12">
        <f>SUM(W97:W108)</f>
        <v>264382</v>
      </c>
      <c r="X109" s="13">
        <f>SUM(X97:X108)</f>
        <v>53937495</v>
      </c>
      <c r="Y109" s="15">
        <f t="shared" si="68"/>
        <v>204.01349184135077</v>
      </c>
    </row>
    <row r="110" spans="1:25" x14ac:dyDescent="0.2">
      <c r="A110" s="62" t="s">
        <v>33</v>
      </c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</row>
  </sheetData>
  <sheetProtection password="DDED" sheet="1" objects="1" scenarios="1"/>
  <mergeCells count="65">
    <mergeCell ref="A110:Y110"/>
    <mergeCell ref="A79:Y79"/>
    <mergeCell ref="A60:Y60"/>
    <mergeCell ref="W95:Y95"/>
    <mergeCell ref="A82:Y82"/>
    <mergeCell ref="B83:D83"/>
    <mergeCell ref="E83:G83"/>
    <mergeCell ref="H83:J83"/>
    <mergeCell ref="K83:M83"/>
    <mergeCell ref="A94:Y94"/>
    <mergeCell ref="B95:D95"/>
    <mergeCell ref="E95:G95"/>
    <mergeCell ref="H95:J95"/>
    <mergeCell ref="K95:M95"/>
    <mergeCell ref="N95:P95"/>
    <mergeCell ref="Q95:S95"/>
    <mergeCell ref="T95:V95"/>
    <mergeCell ref="N83:P83"/>
    <mergeCell ref="Q83:S83"/>
    <mergeCell ref="T83:V83"/>
    <mergeCell ref="A91:Y91"/>
    <mergeCell ref="W83:Y83"/>
    <mergeCell ref="A63:Y63"/>
    <mergeCell ref="B64:D64"/>
    <mergeCell ref="E64:G64"/>
    <mergeCell ref="H64:J64"/>
    <mergeCell ref="K64:M64"/>
    <mergeCell ref="N64:P64"/>
    <mergeCell ref="Q64:S64"/>
    <mergeCell ref="T64:V64"/>
    <mergeCell ref="W64:Y64"/>
    <mergeCell ref="A44:Y44"/>
    <mergeCell ref="B45:D45"/>
    <mergeCell ref="E45:G45"/>
    <mergeCell ref="H45:J45"/>
    <mergeCell ref="K45:M45"/>
    <mergeCell ref="N45:P45"/>
    <mergeCell ref="Q45:S45"/>
    <mergeCell ref="T45:V45"/>
    <mergeCell ref="W45:Y45"/>
    <mergeCell ref="Z8:AB8"/>
    <mergeCell ref="A25:Y25"/>
    <mergeCell ref="B26:D26"/>
    <mergeCell ref="E26:G26"/>
    <mergeCell ref="H26:J26"/>
    <mergeCell ref="K26:M26"/>
    <mergeCell ref="N26:P26"/>
    <mergeCell ref="Q26:S26"/>
    <mergeCell ref="K8:M8"/>
    <mergeCell ref="N8:P8"/>
    <mergeCell ref="Q8:S8"/>
    <mergeCell ref="T8:V8"/>
    <mergeCell ref="A22:Y22"/>
    <mergeCell ref="W8:Y8"/>
    <mergeCell ref="A41:Y41"/>
    <mergeCell ref="A1:Y1"/>
    <mergeCell ref="A2:Y2"/>
    <mergeCell ref="A3:Y3"/>
    <mergeCell ref="A5:D5"/>
    <mergeCell ref="T26:V26"/>
    <mergeCell ref="W26:Y26"/>
    <mergeCell ref="A7:Y7"/>
    <mergeCell ref="B8:D8"/>
    <mergeCell ref="E8:G8"/>
    <mergeCell ref="H8:J8"/>
  </mergeCells>
  <phoneticPr fontId="5" type="noConversion"/>
  <printOptions horizontalCentered="1"/>
  <pageMargins left="0.25" right="0.25" top="1" bottom="1" header="0.5" footer="0.5"/>
  <pageSetup scale="61" orientation="landscape" r:id="rId1"/>
  <headerFooter alignWithMargins="0"/>
  <rowBreaks count="1" manualBreakCount="1">
    <brk id="60" max="16383" man="1"/>
  </rowBreaks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3"/>
  <sheetViews>
    <sheetView tabSelected="1" zoomScaleNormal="100" workbookViewId="0">
      <selection activeCell="A13" sqref="A13"/>
    </sheetView>
  </sheetViews>
  <sheetFormatPr defaultRowHeight="12.75" x14ac:dyDescent="0.2"/>
  <cols>
    <col min="1" max="1" width="33.42578125" customWidth="1"/>
    <col min="2" max="7" width="0" hidden="1" customWidth="1"/>
    <col min="8" max="17" width="9.7109375" hidden="1" customWidth="1"/>
    <col min="18" max="25" width="9.7109375" customWidth="1"/>
  </cols>
  <sheetData>
    <row r="1" spans="1:25" ht="15.75" x14ac:dyDescent="0.25">
      <c r="A1" s="69"/>
      <c r="B1" s="69"/>
      <c r="C1" s="69"/>
      <c r="D1" s="69"/>
      <c r="E1" s="69"/>
      <c r="F1" s="69"/>
      <c r="G1" s="69"/>
      <c r="H1" s="69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</row>
    <row r="2" spans="1:25" ht="15.75" x14ac:dyDescent="0.25">
      <c r="A2" s="69" t="s">
        <v>113</v>
      </c>
      <c r="B2" s="69"/>
      <c r="C2" s="69"/>
      <c r="D2" s="69"/>
      <c r="E2" s="69"/>
      <c r="F2" s="69"/>
      <c r="G2" s="69"/>
      <c r="H2" s="69"/>
      <c r="I2" s="70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</row>
    <row r="3" spans="1:25" ht="15" x14ac:dyDescent="0.25">
      <c r="A3" s="63" t="s">
        <v>116</v>
      </c>
      <c r="B3" s="63"/>
      <c r="C3" s="63"/>
      <c r="D3" s="63"/>
      <c r="E3" s="63"/>
      <c r="F3" s="63"/>
      <c r="G3" s="63"/>
      <c r="H3" s="63"/>
      <c r="I3" s="70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</row>
    <row r="4" spans="1:25" ht="15" x14ac:dyDescent="0.25">
      <c r="A4" s="63" t="s">
        <v>64</v>
      </c>
      <c r="B4" s="63"/>
      <c r="C4" s="63"/>
      <c r="D4" s="63"/>
      <c r="E4" s="63"/>
      <c r="F4" s="63"/>
      <c r="G4" s="63"/>
      <c r="H4" s="63"/>
      <c r="I4" s="70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</row>
    <row r="5" spans="1:25" x14ac:dyDescent="0.2"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</row>
    <row r="6" spans="1:25" ht="13.5" thickBot="1" x14ac:dyDescent="0.2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25" ht="13.5" thickTop="1" x14ac:dyDescent="0.2">
      <c r="A7" s="20"/>
      <c r="B7" s="21" t="s">
        <v>42</v>
      </c>
      <c r="C7" s="21" t="s">
        <v>43</v>
      </c>
      <c r="D7" s="21" t="s">
        <v>44</v>
      </c>
      <c r="E7" s="21" t="s">
        <v>45</v>
      </c>
      <c r="F7" s="21" t="s">
        <v>46</v>
      </c>
      <c r="G7" s="21" t="s">
        <v>47</v>
      </c>
      <c r="H7" s="21" t="s">
        <v>48</v>
      </c>
      <c r="I7" s="21" t="s">
        <v>84</v>
      </c>
      <c r="J7" s="39" t="s">
        <v>85</v>
      </c>
      <c r="K7" s="21" t="s">
        <v>86</v>
      </c>
      <c r="L7" s="21" t="s">
        <v>88</v>
      </c>
      <c r="M7" s="39" t="s">
        <v>89</v>
      </c>
      <c r="N7" s="21" t="s">
        <v>94</v>
      </c>
      <c r="O7" s="21" t="s">
        <v>95</v>
      </c>
      <c r="P7" s="21" t="s">
        <v>96</v>
      </c>
      <c r="Q7" s="58" t="s">
        <v>102</v>
      </c>
      <c r="R7" s="21" t="s">
        <v>103</v>
      </c>
      <c r="S7" s="21" t="s">
        <v>104</v>
      </c>
      <c r="T7" s="58" t="s">
        <v>105</v>
      </c>
      <c r="U7" s="58" t="s">
        <v>106</v>
      </c>
      <c r="V7" s="58" t="s">
        <v>107</v>
      </c>
      <c r="W7" s="58" t="s">
        <v>112</v>
      </c>
      <c r="X7" s="58" t="s">
        <v>114</v>
      </c>
      <c r="Y7" s="37" t="s">
        <v>115</v>
      </c>
    </row>
    <row r="8" spans="1:25" x14ac:dyDescent="0.2">
      <c r="A8" s="22" t="s">
        <v>65</v>
      </c>
      <c r="B8" s="23"/>
      <c r="C8" s="23"/>
      <c r="D8" s="23"/>
      <c r="E8" s="23"/>
      <c r="F8" s="23"/>
      <c r="G8" s="23"/>
      <c r="H8" s="23"/>
      <c r="I8" s="23"/>
      <c r="J8" s="23"/>
      <c r="K8" s="38"/>
      <c r="L8" s="38"/>
      <c r="M8" s="23"/>
      <c r="N8" s="38"/>
      <c r="O8" s="23"/>
      <c r="P8" s="23"/>
      <c r="Q8" s="23"/>
      <c r="R8" s="23"/>
      <c r="S8" s="23"/>
      <c r="T8" s="23"/>
      <c r="U8" s="23"/>
      <c r="V8" s="23"/>
      <c r="W8" s="23"/>
      <c r="X8" s="23"/>
      <c r="Y8" s="24"/>
    </row>
    <row r="9" spans="1:25" x14ac:dyDescent="0.2">
      <c r="A9" s="25" t="s">
        <v>55</v>
      </c>
      <c r="B9" s="18">
        <v>81</v>
      </c>
      <c r="C9" s="18">
        <v>76</v>
      </c>
      <c r="D9" s="18">
        <v>89</v>
      </c>
      <c r="E9" s="18">
        <v>81</v>
      </c>
      <c r="F9" s="42">
        <v>73</v>
      </c>
      <c r="G9" s="43">
        <v>67</v>
      </c>
      <c r="H9" s="42">
        <v>69</v>
      </c>
      <c r="I9" s="42">
        <v>62</v>
      </c>
      <c r="J9" s="44">
        <v>54</v>
      </c>
      <c r="K9" s="42">
        <v>40</v>
      </c>
      <c r="L9" s="42">
        <v>48</v>
      </c>
      <c r="M9" s="44">
        <v>44</v>
      </c>
      <c r="N9" s="42">
        <v>60</v>
      </c>
      <c r="O9" s="42">
        <v>50</v>
      </c>
      <c r="P9" s="42">
        <v>42</v>
      </c>
      <c r="Q9" s="59">
        <v>45</v>
      </c>
      <c r="R9" s="42">
        <v>36</v>
      </c>
      <c r="S9" s="42">
        <v>43</v>
      </c>
      <c r="T9" s="59">
        <v>33</v>
      </c>
      <c r="U9" s="59">
        <v>41</v>
      </c>
      <c r="V9" s="59">
        <v>29</v>
      </c>
      <c r="W9" s="59">
        <v>50</v>
      </c>
      <c r="X9" s="59">
        <v>45</v>
      </c>
      <c r="Y9" s="45">
        <v>55</v>
      </c>
    </row>
    <row r="10" spans="1:25" x14ac:dyDescent="0.2">
      <c r="A10" s="25" t="s">
        <v>56</v>
      </c>
      <c r="B10" s="18">
        <v>148</v>
      </c>
      <c r="C10" s="18">
        <v>161</v>
      </c>
      <c r="D10" s="18">
        <v>171</v>
      </c>
      <c r="E10" s="18">
        <v>189</v>
      </c>
      <c r="F10" s="42">
        <v>173</v>
      </c>
      <c r="G10" s="43">
        <v>178</v>
      </c>
      <c r="H10" s="42">
        <v>195</v>
      </c>
      <c r="I10" s="42">
        <v>191</v>
      </c>
      <c r="J10" s="44">
        <v>176</v>
      </c>
      <c r="K10" s="42">
        <v>203</v>
      </c>
      <c r="L10" s="42">
        <v>219</v>
      </c>
      <c r="M10" s="44">
        <v>243</v>
      </c>
      <c r="N10" s="42">
        <v>215</v>
      </c>
      <c r="O10" s="42">
        <v>198</v>
      </c>
      <c r="P10" s="42">
        <v>203</v>
      </c>
      <c r="Q10" s="59">
        <v>183</v>
      </c>
      <c r="R10" s="42">
        <v>202</v>
      </c>
      <c r="S10" s="42">
        <v>195</v>
      </c>
      <c r="T10" s="59">
        <v>169</v>
      </c>
      <c r="U10" s="59">
        <v>167</v>
      </c>
      <c r="V10" s="59">
        <v>187</v>
      </c>
      <c r="W10" s="59">
        <v>186</v>
      </c>
      <c r="X10" s="59">
        <v>191</v>
      </c>
      <c r="Y10" s="45">
        <v>188</v>
      </c>
    </row>
    <row r="11" spans="1:25" x14ac:dyDescent="0.2">
      <c r="A11" s="26" t="s">
        <v>40</v>
      </c>
      <c r="B11" s="18">
        <f>SUM(B9:B10)</f>
        <v>229</v>
      </c>
      <c r="C11" s="18">
        <f t="shared" ref="C11:H11" si="0">SUM(C9:C10)</f>
        <v>237</v>
      </c>
      <c r="D11" s="18">
        <f t="shared" si="0"/>
        <v>260</v>
      </c>
      <c r="E11" s="18">
        <f t="shared" si="0"/>
        <v>270</v>
      </c>
      <c r="F11" s="42">
        <f t="shared" si="0"/>
        <v>246</v>
      </c>
      <c r="G11" s="42">
        <f t="shared" si="0"/>
        <v>245</v>
      </c>
      <c r="H11" s="42">
        <f t="shared" si="0"/>
        <v>264</v>
      </c>
      <c r="I11" s="42">
        <f t="shared" ref="I11:Y11" si="1">SUM(I9:I10)</f>
        <v>253</v>
      </c>
      <c r="J11" s="44">
        <f t="shared" si="1"/>
        <v>230</v>
      </c>
      <c r="K11" s="42">
        <f t="shared" si="1"/>
        <v>243</v>
      </c>
      <c r="L11" s="42">
        <f t="shared" si="1"/>
        <v>267</v>
      </c>
      <c r="M11" s="44">
        <f t="shared" si="1"/>
        <v>287</v>
      </c>
      <c r="N11" s="42">
        <f t="shared" si="1"/>
        <v>275</v>
      </c>
      <c r="O11" s="42">
        <f t="shared" ref="O11:X11" si="2">SUM(O9:O10)</f>
        <v>248</v>
      </c>
      <c r="P11" s="42">
        <f t="shared" si="2"/>
        <v>245</v>
      </c>
      <c r="Q11" s="59">
        <f t="shared" si="2"/>
        <v>228</v>
      </c>
      <c r="R11" s="42">
        <f t="shared" si="2"/>
        <v>238</v>
      </c>
      <c r="S11" s="42">
        <f t="shared" si="2"/>
        <v>238</v>
      </c>
      <c r="T11" s="59">
        <f t="shared" si="2"/>
        <v>202</v>
      </c>
      <c r="U11" s="59">
        <f t="shared" si="2"/>
        <v>208</v>
      </c>
      <c r="V11" s="59">
        <f t="shared" si="2"/>
        <v>216</v>
      </c>
      <c r="W11" s="59">
        <f t="shared" si="2"/>
        <v>236</v>
      </c>
      <c r="X11" s="59">
        <f t="shared" si="2"/>
        <v>236</v>
      </c>
      <c r="Y11" s="45">
        <f t="shared" si="1"/>
        <v>243</v>
      </c>
    </row>
    <row r="12" spans="1:25" x14ac:dyDescent="0.2">
      <c r="A12" s="71" t="s">
        <v>108</v>
      </c>
      <c r="B12" s="72"/>
      <c r="C12" s="72"/>
      <c r="D12" s="72"/>
      <c r="E12" s="72"/>
      <c r="F12" s="72"/>
      <c r="G12" s="73"/>
      <c r="H12" s="73"/>
      <c r="I12" s="23"/>
      <c r="J12" s="23"/>
      <c r="K12" s="40"/>
      <c r="L12" s="40"/>
      <c r="M12" s="40"/>
      <c r="N12" s="40"/>
      <c r="O12" s="40"/>
      <c r="P12" s="40"/>
      <c r="Q12" s="23"/>
      <c r="R12" s="23"/>
      <c r="S12" s="23"/>
      <c r="T12" s="23"/>
      <c r="U12" s="23"/>
      <c r="V12" s="23"/>
      <c r="W12" s="23"/>
      <c r="X12" s="23"/>
      <c r="Y12" s="24"/>
    </row>
    <row r="13" spans="1:25" x14ac:dyDescent="0.2">
      <c r="A13" s="25" t="s">
        <v>117</v>
      </c>
      <c r="B13" s="18">
        <v>2</v>
      </c>
      <c r="C13" s="18">
        <v>0</v>
      </c>
      <c r="D13" s="18">
        <v>0</v>
      </c>
      <c r="E13" s="18">
        <v>0</v>
      </c>
      <c r="F13" s="42">
        <v>0</v>
      </c>
      <c r="G13" s="43">
        <v>0</v>
      </c>
      <c r="H13" s="42">
        <v>0</v>
      </c>
      <c r="I13" s="42">
        <v>0</v>
      </c>
      <c r="J13" s="44">
        <v>0</v>
      </c>
      <c r="K13" s="42">
        <v>1</v>
      </c>
      <c r="L13" s="42">
        <v>2</v>
      </c>
      <c r="M13" s="44">
        <v>1</v>
      </c>
      <c r="N13" s="42">
        <v>0</v>
      </c>
      <c r="O13" s="42">
        <v>1</v>
      </c>
      <c r="P13" s="42">
        <v>3</v>
      </c>
      <c r="Q13" s="59">
        <v>6</v>
      </c>
      <c r="R13" s="42">
        <v>4</v>
      </c>
      <c r="S13" s="42">
        <v>2</v>
      </c>
      <c r="T13" s="59">
        <v>3</v>
      </c>
      <c r="U13" s="59">
        <v>2</v>
      </c>
      <c r="V13" s="59">
        <v>2</v>
      </c>
      <c r="W13" s="59">
        <v>3</v>
      </c>
      <c r="X13" s="59">
        <v>3</v>
      </c>
      <c r="Y13" s="45">
        <v>4</v>
      </c>
    </row>
    <row r="14" spans="1:25" x14ac:dyDescent="0.2">
      <c r="A14" s="25" t="s">
        <v>66</v>
      </c>
      <c r="B14" s="18">
        <v>16</v>
      </c>
      <c r="C14" s="18">
        <v>16</v>
      </c>
      <c r="D14" s="18">
        <v>17</v>
      </c>
      <c r="E14" s="18">
        <v>19</v>
      </c>
      <c r="F14" s="42">
        <v>9</v>
      </c>
      <c r="G14" s="43">
        <v>24</v>
      </c>
      <c r="H14" s="42">
        <v>27</v>
      </c>
      <c r="I14" s="42">
        <v>34</v>
      </c>
      <c r="J14" s="44">
        <v>36</v>
      </c>
      <c r="K14" s="42">
        <v>36</v>
      </c>
      <c r="L14" s="46">
        <v>43</v>
      </c>
      <c r="M14" s="47">
        <v>36</v>
      </c>
      <c r="N14" s="46">
        <v>37</v>
      </c>
      <c r="O14" s="46">
        <v>36</v>
      </c>
      <c r="P14" s="46">
        <v>38</v>
      </c>
      <c r="Q14" s="59">
        <v>52</v>
      </c>
      <c r="R14" s="42">
        <v>48</v>
      </c>
      <c r="S14" s="42">
        <v>43</v>
      </c>
      <c r="T14" s="59">
        <v>36</v>
      </c>
      <c r="U14" s="59">
        <v>29</v>
      </c>
      <c r="V14" s="59">
        <v>25</v>
      </c>
      <c r="W14" s="59">
        <v>28</v>
      </c>
      <c r="X14" s="59">
        <v>25</v>
      </c>
      <c r="Y14" s="45">
        <v>34</v>
      </c>
    </row>
    <row r="15" spans="1:25" x14ac:dyDescent="0.2">
      <c r="A15" s="25" t="s">
        <v>92</v>
      </c>
      <c r="B15" s="18">
        <v>0</v>
      </c>
      <c r="C15" s="18">
        <v>0</v>
      </c>
      <c r="D15" s="18">
        <v>0</v>
      </c>
      <c r="E15" s="18">
        <v>1</v>
      </c>
      <c r="F15" s="42">
        <v>0</v>
      </c>
      <c r="G15" s="43">
        <v>1</v>
      </c>
      <c r="H15" s="42">
        <v>0</v>
      </c>
      <c r="I15" s="42">
        <v>1</v>
      </c>
      <c r="J15" s="44">
        <v>0</v>
      </c>
      <c r="K15" s="42">
        <v>1</v>
      </c>
      <c r="L15" s="46">
        <v>1</v>
      </c>
      <c r="M15" s="47">
        <v>2</v>
      </c>
      <c r="N15" s="46">
        <v>0</v>
      </c>
      <c r="O15" s="46">
        <v>0</v>
      </c>
      <c r="P15" s="46">
        <v>0</v>
      </c>
      <c r="Q15" s="59">
        <v>0</v>
      </c>
      <c r="R15" s="42">
        <v>0</v>
      </c>
      <c r="S15" s="42">
        <v>0</v>
      </c>
      <c r="T15" s="59">
        <v>0</v>
      </c>
      <c r="U15" s="59">
        <v>0</v>
      </c>
      <c r="V15" s="59">
        <v>0</v>
      </c>
      <c r="W15" s="59">
        <v>0</v>
      </c>
      <c r="X15" s="59">
        <v>1</v>
      </c>
      <c r="Y15" s="45">
        <v>0</v>
      </c>
    </row>
    <row r="16" spans="1:25" x14ac:dyDescent="0.2">
      <c r="A16" s="25" t="s">
        <v>91</v>
      </c>
      <c r="B16" s="18">
        <v>3</v>
      </c>
      <c r="C16" s="18">
        <v>0</v>
      </c>
      <c r="D16" s="18">
        <v>2</v>
      </c>
      <c r="E16" s="18">
        <v>3</v>
      </c>
      <c r="F16" s="42">
        <v>1</v>
      </c>
      <c r="G16" s="43">
        <v>1</v>
      </c>
      <c r="H16" s="42">
        <v>3</v>
      </c>
      <c r="I16" s="42">
        <v>7</v>
      </c>
      <c r="J16" s="44">
        <v>2</v>
      </c>
      <c r="K16" s="42">
        <v>3</v>
      </c>
      <c r="L16" s="46">
        <v>3</v>
      </c>
      <c r="M16" s="47">
        <v>7</v>
      </c>
      <c r="N16" s="46">
        <v>4</v>
      </c>
      <c r="O16" s="46">
        <v>4</v>
      </c>
      <c r="P16" s="46">
        <v>5</v>
      </c>
      <c r="Q16" s="59">
        <v>4</v>
      </c>
      <c r="R16" s="42">
        <v>2</v>
      </c>
      <c r="S16" s="42">
        <v>5</v>
      </c>
      <c r="T16" s="59">
        <v>4</v>
      </c>
      <c r="U16" s="59">
        <v>3</v>
      </c>
      <c r="V16" s="59">
        <v>4</v>
      </c>
      <c r="W16" s="59">
        <v>4</v>
      </c>
      <c r="X16" s="59">
        <v>5</v>
      </c>
      <c r="Y16" s="45">
        <v>3</v>
      </c>
    </row>
    <row r="17" spans="1:25" x14ac:dyDescent="0.2">
      <c r="A17" s="25" t="s">
        <v>50</v>
      </c>
      <c r="B17" s="18">
        <v>2</v>
      </c>
      <c r="C17" s="18">
        <v>2</v>
      </c>
      <c r="D17" s="18">
        <v>3</v>
      </c>
      <c r="E17" s="18">
        <v>2</v>
      </c>
      <c r="F17" s="42">
        <v>5</v>
      </c>
      <c r="G17" s="43">
        <v>7</v>
      </c>
      <c r="H17" s="42">
        <v>8</v>
      </c>
      <c r="I17" s="42">
        <v>8</v>
      </c>
      <c r="J17" s="44">
        <v>10</v>
      </c>
      <c r="K17" s="42">
        <v>9</v>
      </c>
      <c r="L17" s="46">
        <v>11</v>
      </c>
      <c r="M17" s="47">
        <v>12</v>
      </c>
      <c r="N17" s="46">
        <v>11</v>
      </c>
      <c r="O17" s="46">
        <v>13</v>
      </c>
      <c r="P17" s="46">
        <v>18</v>
      </c>
      <c r="Q17" s="59">
        <v>20</v>
      </c>
      <c r="R17" s="42">
        <v>23</v>
      </c>
      <c r="S17" s="42">
        <v>24</v>
      </c>
      <c r="T17" s="59">
        <v>21</v>
      </c>
      <c r="U17" s="59">
        <v>29</v>
      </c>
      <c r="V17" s="59">
        <v>27</v>
      </c>
      <c r="W17" s="59">
        <v>24</v>
      </c>
      <c r="X17" s="59">
        <v>25</v>
      </c>
      <c r="Y17" s="45">
        <v>27</v>
      </c>
    </row>
    <row r="18" spans="1:25" x14ac:dyDescent="0.2">
      <c r="A18" s="25" t="s">
        <v>67</v>
      </c>
      <c r="B18" s="18">
        <f>35+171</f>
        <v>206</v>
      </c>
      <c r="C18" s="18">
        <f>37+182</f>
        <v>219</v>
      </c>
      <c r="D18" s="18">
        <f>41+197</f>
        <v>238</v>
      </c>
      <c r="E18" s="18">
        <f>41+204</f>
        <v>245</v>
      </c>
      <c r="F18" s="42">
        <f>41+190</f>
        <v>231</v>
      </c>
      <c r="G18" s="43">
        <v>196</v>
      </c>
      <c r="H18" s="42">
        <f>36+173</f>
        <v>209</v>
      </c>
      <c r="I18" s="42">
        <v>189</v>
      </c>
      <c r="J18" s="44">
        <v>173</v>
      </c>
      <c r="K18" s="42">
        <v>179</v>
      </c>
      <c r="L18" s="42">
        <v>183</v>
      </c>
      <c r="M18" s="44">
        <v>221</v>
      </c>
      <c r="N18" s="42">
        <v>208</v>
      </c>
      <c r="O18" s="42">
        <v>181</v>
      </c>
      <c r="P18" s="42">
        <v>169</v>
      </c>
      <c r="Q18" s="59">
        <v>134</v>
      </c>
      <c r="R18" s="42">
        <v>149</v>
      </c>
      <c r="S18" s="42">
        <v>153</v>
      </c>
      <c r="T18" s="59">
        <v>130</v>
      </c>
      <c r="U18" s="59">
        <v>131</v>
      </c>
      <c r="V18" s="59">
        <v>147</v>
      </c>
      <c r="W18" s="59">
        <v>161</v>
      </c>
      <c r="X18" s="59">
        <v>164</v>
      </c>
      <c r="Y18" s="45">
        <v>167</v>
      </c>
    </row>
    <row r="19" spans="1:25" x14ac:dyDescent="0.2">
      <c r="A19" s="25" t="s">
        <v>90</v>
      </c>
      <c r="B19" s="27"/>
      <c r="C19" s="27"/>
      <c r="D19" s="27"/>
      <c r="E19" s="27"/>
      <c r="F19" s="48" t="s">
        <v>23</v>
      </c>
      <c r="G19" s="48" t="s">
        <v>23</v>
      </c>
      <c r="H19" s="48" t="s">
        <v>23</v>
      </c>
      <c r="I19" s="48" t="s">
        <v>23</v>
      </c>
      <c r="J19" s="49" t="s">
        <v>23</v>
      </c>
      <c r="K19" s="48" t="s">
        <v>23</v>
      </c>
      <c r="L19" s="48" t="s">
        <v>23</v>
      </c>
      <c r="M19" s="49">
        <v>5</v>
      </c>
      <c r="N19" s="48">
        <v>5</v>
      </c>
      <c r="O19" s="48">
        <v>3</v>
      </c>
      <c r="P19" s="48">
        <v>4</v>
      </c>
      <c r="Q19" s="59">
        <v>6</v>
      </c>
      <c r="R19" s="42">
        <v>11</v>
      </c>
      <c r="S19" s="42">
        <v>9</v>
      </c>
      <c r="T19" s="59">
        <v>7</v>
      </c>
      <c r="U19" s="59">
        <v>12</v>
      </c>
      <c r="V19" s="59">
        <v>11</v>
      </c>
      <c r="W19" s="59">
        <v>13</v>
      </c>
      <c r="X19" s="59">
        <v>10</v>
      </c>
      <c r="Y19" s="45">
        <v>6</v>
      </c>
    </row>
    <row r="20" spans="1:25" x14ac:dyDescent="0.2">
      <c r="A20" s="25" t="s">
        <v>68</v>
      </c>
      <c r="B20" s="27">
        <v>0</v>
      </c>
      <c r="C20" s="27">
        <v>0</v>
      </c>
      <c r="D20" s="27">
        <v>0</v>
      </c>
      <c r="E20" s="27">
        <v>0</v>
      </c>
      <c r="F20" s="48">
        <v>0</v>
      </c>
      <c r="G20" s="48">
        <v>16</v>
      </c>
      <c r="H20" s="42">
        <v>17</v>
      </c>
      <c r="I20" s="42">
        <v>14</v>
      </c>
      <c r="J20" s="44">
        <v>9</v>
      </c>
      <c r="K20" s="42">
        <v>14</v>
      </c>
      <c r="L20" s="42">
        <v>24</v>
      </c>
      <c r="M20" s="44">
        <v>3</v>
      </c>
      <c r="N20" s="42">
        <v>10</v>
      </c>
      <c r="O20" s="42">
        <v>10</v>
      </c>
      <c r="P20" s="42">
        <v>8</v>
      </c>
      <c r="Q20" s="59">
        <v>6</v>
      </c>
      <c r="R20" s="42">
        <v>1</v>
      </c>
      <c r="S20" s="42">
        <v>2</v>
      </c>
      <c r="T20" s="59">
        <v>1</v>
      </c>
      <c r="U20" s="59">
        <v>2</v>
      </c>
      <c r="V20" s="59">
        <v>0</v>
      </c>
      <c r="W20" s="59">
        <v>3</v>
      </c>
      <c r="X20" s="59">
        <v>3</v>
      </c>
      <c r="Y20" s="45">
        <v>2</v>
      </c>
    </row>
    <row r="21" spans="1:25" x14ac:dyDescent="0.2">
      <c r="A21" s="26" t="s">
        <v>40</v>
      </c>
      <c r="B21" s="18">
        <f>SUM(B13:B19)</f>
        <v>229</v>
      </c>
      <c r="C21" s="18">
        <f t="shared" ref="C21:H21" si="3">SUM(C13:C19)</f>
        <v>237</v>
      </c>
      <c r="D21" s="18">
        <f t="shared" si="3"/>
        <v>260</v>
      </c>
      <c r="E21" s="18">
        <f t="shared" si="3"/>
        <v>270</v>
      </c>
      <c r="F21" s="42">
        <f t="shared" si="3"/>
        <v>246</v>
      </c>
      <c r="G21" s="42">
        <f t="shared" si="3"/>
        <v>229</v>
      </c>
      <c r="H21" s="42">
        <f t="shared" si="3"/>
        <v>247</v>
      </c>
      <c r="I21" s="42">
        <f>SUM(I13:I19)</f>
        <v>239</v>
      </c>
      <c r="J21" s="44">
        <f>SUM(J13:J19)</f>
        <v>221</v>
      </c>
      <c r="K21" s="42">
        <f>SUM(K13:K19)</f>
        <v>229</v>
      </c>
      <c r="L21" s="42">
        <f>SUM(L13:L19)</f>
        <v>243</v>
      </c>
      <c r="M21" s="44">
        <f t="shared" ref="M21:Y21" si="4">SUM(M13:M20)</f>
        <v>287</v>
      </c>
      <c r="N21" s="42">
        <f t="shared" si="4"/>
        <v>275</v>
      </c>
      <c r="O21" s="42">
        <f t="shared" si="4"/>
        <v>248</v>
      </c>
      <c r="P21" s="42">
        <f t="shared" si="4"/>
        <v>245</v>
      </c>
      <c r="Q21" s="59">
        <f t="shared" si="4"/>
        <v>228</v>
      </c>
      <c r="R21" s="42">
        <f t="shared" ref="R21:X21" si="5">SUM(R13:R20)</f>
        <v>238</v>
      </c>
      <c r="S21" s="42">
        <f t="shared" si="5"/>
        <v>238</v>
      </c>
      <c r="T21" s="59">
        <f t="shared" si="5"/>
        <v>202</v>
      </c>
      <c r="U21" s="59">
        <f t="shared" si="5"/>
        <v>208</v>
      </c>
      <c r="V21" s="59">
        <f t="shared" si="5"/>
        <v>216</v>
      </c>
      <c r="W21" s="59">
        <f t="shared" si="5"/>
        <v>236</v>
      </c>
      <c r="X21" s="59">
        <f t="shared" si="5"/>
        <v>236</v>
      </c>
      <c r="Y21" s="45">
        <f t="shared" si="4"/>
        <v>243</v>
      </c>
    </row>
    <row r="22" spans="1:25" x14ac:dyDescent="0.2">
      <c r="A22" s="71" t="s">
        <v>109</v>
      </c>
      <c r="B22" s="72"/>
      <c r="C22" s="72"/>
      <c r="D22" s="72"/>
      <c r="E22" s="72"/>
      <c r="F22" s="72"/>
      <c r="G22" s="73"/>
      <c r="H22" s="73"/>
      <c r="I22" s="23"/>
      <c r="J22" s="23"/>
      <c r="K22" s="40"/>
      <c r="L22" s="40"/>
      <c r="M22" s="40"/>
      <c r="N22" s="40"/>
      <c r="O22" s="40"/>
      <c r="P22" s="40"/>
      <c r="Q22" s="23"/>
      <c r="R22" s="23"/>
      <c r="S22" s="23"/>
      <c r="T22" s="23"/>
      <c r="U22" s="23"/>
      <c r="V22" s="23"/>
      <c r="W22" s="23"/>
      <c r="X22" s="23"/>
      <c r="Y22" s="24"/>
    </row>
    <row r="23" spans="1:25" x14ac:dyDescent="0.2">
      <c r="A23" s="25" t="s">
        <v>69</v>
      </c>
      <c r="B23" s="18">
        <v>9</v>
      </c>
      <c r="C23" s="18">
        <v>5</v>
      </c>
      <c r="D23" s="18">
        <v>10</v>
      </c>
      <c r="E23" s="18">
        <v>13</v>
      </c>
      <c r="F23" s="42">
        <v>14</v>
      </c>
      <c r="G23" s="43">
        <v>17</v>
      </c>
      <c r="H23" s="42">
        <v>19</v>
      </c>
      <c r="I23" s="42">
        <v>35</v>
      </c>
      <c r="J23" s="44">
        <v>36</v>
      </c>
      <c r="K23" s="42">
        <v>48</v>
      </c>
      <c r="L23" s="42">
        <v>50</v>
      </c>
      <c r="M23" s="44">
        <v>54</v>
      </c>
      <c r="N23" s="42">
        <v>41</v>
      </c>
      <c r="O23" s="42">
        <v>43</v>
      </c>
      <c r="P23" s="42">
        <v>57</v>
      </c>
      <c r="Q23" s="59">
        <v>55</v>
      </c>
      <c r="R23" s="42">
        <v>60</v>
      </c>
      <c r="S23" s="42">
        <v>51</v>
      </c>
      <c r="T23" s="59">
        <v>35</v>
      </c>
      <c r="U23" s="59">
        <v>44</v>
      </c>
      <c r="V23" s="59">
        <v>52</v>
      </c>
      <c r="W23" s="59">
        <v>44</v>
      </c>
      <c r="X23" s="59">
        <v>33</v>
      </c>
      <c r="Y23" s="45">
        <v>37</v>
      </c>
    </row>
    <row r="24" spans="1:25" x14ac:dyDescent="0.2">
      <c r="A24" s="25" t="s">
        <v>70</v>
      </c>
      <c r="B24" s="18">
        <v>48</v>
      </c>
      <c r="C24" s="18">
        <v>66</v>
      </c>
      <c r="D24" s="18">
        <v>78</v>
      </c>
      <c r="E24" s="18">
        <v>84</v>
      </c>
      <c r="F24" s="42">
        <v>63</v>
      </c>
      <c r="G24" s="43">
        <v>70</v>
      </c>
      <c r="H24" s="42">
        <v>73</v>
      </c>
      <c r="I24" s="42">
        <v>58</v>
      </c>
      <c r="J24" s="44">
        <v>62</v>
      </c>
      <c r="K24" s="42">
        <v>84</v>
      </c>
      <c r="L24" s="42">
        <v>87</v>
      </c>
      <c r="M24" s="44">
        <v>107</v>
      </c>
      <c r="N24" s="42">
        <v>81</v>
      </c>
      <c r="O24" s="42">
        <v>80</v>
      </c>
      <c r="P24" s="42">
        <v>71</v>
      </c>
      <c r="Q24" s="59">
        <v>73</v>
      </c>
      <c r="R24" s="42">
        <v>80</v>
      </c>
      <c r="S24" s="42">
        <v>86</v>
      </c>
      <c r="T24" s="59">
        <v>78</v>
      </c>
      <c r="U24" s="59">
        <v>71</v>
      </c>
      <c r="V24" s="59">
        <v>79</v>
      </c>
      <c r="W24" s="59">
        <v>71</v>
      </c>
      <c r="X24" s="59">
        <v>73</v>
      </c>
      <c r="Y24" s="45">
        <v>77</v>
      </c>
    </row>
    <row r="25" spans="1:25" x14ac:dyDescent="0.2">
      <c r="A25" s="25" t="s">
        <v>71</v>
      </c>
      <c r="B25" s="18">
        <v>63</v>
      </c>
      <c r="C25" s="18">
        <v>57</v>
      </c>
      <c r="D25" s="18">
        <v>65</v>
      </c>
      <c r="E25" s="18">
        <v>73</v>
      </c>
      <c r="F25" s="42">
        <v>82</v>
      </c>
      <c r="G25" s="43">
        <v>71</v>
      </c>
      <c r="H25" s="42">
        <v>71</v>
      </c>
      <c r="I25" s="42">
        <v>69</v>
      </c>
      <c r="J25" s="44">
        <v>62</v>
      </c>
      <c r="K25" s="42">
        <v>44</v>
      </c>
      <c r="L25" s="42">
        <v>59</v>
      </c>
      <c r="M25" s="44">
        <v>47</v>
      </c>
      <c r="N25" s="42">
        <v>64</v>
      </c>
      <c r="O25" s="42">
        <v>54</v>
      </c>
      <c r="P25" s="42">
        <v>60</v>
      </c>
      <c r="Q25" s="59">
        <v>43</v>
      </c>
      <c r="R25" s="42">
        <v>51</v>
      </c>
      <c r="S25" s="42">
        <v>55</v>
      </c>
      <c r="T25" s="59">
        <v>44</v>
      </c>
      <c r="U25" s="59">
        <v>42</v>
      </c>
      <c r="V25" s="59">
        <v>30</v>
      </c>
      <c r="W25" s="59">
        <v>46</v>
      </c>
      <c r="X25" s="59">
        <v>47</v>
      </c>
      <c r="Y25" s="45">
        <v>48</v>
      </c>
    </row>
    <row r="26" spans="1:25" x14ac:dyDescent="0.2">
      <c r="A26" s="25" t="s">
        <v>72</v>
      </c>
      <c r="B26" s="18">
        <v>37</v>
      </c>
      <c r="C26" s="18">
        <v>33</v>
      </c>
      <c r="D26" s="18">
        <v>31</v>
      </c>
      <c r="E26" s="18">
        <v>38</v>
      </c>
      <c r="F26" s="42">
        <v>25</v>
      </c>
      <c r="G26" s="43">
        <v>36</v>
      </c>
      <c r="H26" s="42">
        <v>47</v>
      </c>
      <c r="I26" s="42">
        <v>39</v>
      </c>
      <c r="J26" s="44">
        <v>28</v>
      </c>
      <c r="K26" s="42">
        <v>32</v>
      </c>
      <c r="L26" s="42">
        <v>28</v>
      </c>
      <c r="M26" s="44">
        <v>34</v>
      </c>
      <c r="N26" s="42">
        <v>37</v>
      </c>
      <c r="O26" s="42">
        <v>31</v>
      </c>
      <c r="P26" s="42">
        <v>26</v>
      </c>
      <c r="Q26" s="59">
        <v>23</v>
      </c>
      <c r="R26" s="42">
        <v>17</v>
      </c>
      <c r="S26" s="42">
        <v>16</v>
      </c>
      <c r="T26" s="59">
        <v>18</v>
      </c>
      <c r="U26" s="59">
        <v>21</v>
      </c>
      <c r="V26" s="59">
        <v>20</v>
      </c>
      <c r="W26" s="59">
        <v>26</v>
      </c>
      <c r="X26" s="59">
        <v>23</v>
      </c>
      <c r="Y26" s="45">
        <v>31</v>
      </c>
    </row>
    <row r="27" spans="1:25" x14ac:dyDescent="0.2">
      <c r="A27" s="25" t="s">
        <v>73</v>
      </c>
      <c r="B27" s="18">
        <v>22</v>
      </c>
      <c r="C27" s="18">
        <v>21</v>
      </c>
      <c r="D27" s="18">
        <v>23</v>
      </c>
      <c r="E27" s="18">
        <v>19</v>
      </c>
      <c r="F27" s="42">
        <v>23</v>
      </c>
      <c r="G27" s="43">
        <v>22</v>
      </c>
      <c r="H27" s="42">
        <v>22</v>
      </c>
      <c r="I27" s="42">
        <v>16</v>
      </c>
      <c r="J27" s="44">
        <v>13</v>
      </c>
      <c r="K27" s="42">
        <v>14</v>
      </c>
      <c r="L27" s="42">
        <v>16</v>
      </c>
      <c r="M27" s="44">
        <v>17</v>
      </c>
      <c r="N27" s="42">
        <v>20</v>
      </c>
      <c r="O27" s="42">
        <v>13</v>
      </c>
      <c r="P27" s="42">
        <v>10</v>
      </c>
      <c r="Q27" s="59">
        <v>15</v>
      </c>
      <c r="R27" s="42">
        <v>13</v>
      </c>
      <c r="S27" s="42">
        <v>11</v>
      </c>
      <c r="T27" s="59">
        <v>9</v>
      </c>
      <c r="U27" s="59">
        <v>5</v>
      </c>
      <c r="V27" s="59">
        <v>15</v>
      </c>
      <c r="W27" s="59">
        <v>20</v>
      </c>
      <c r="X27" s="59">
        <v>25</v>
      </c>
      <c r="Y27" s="45">
        <v>19</v>
      </c>
    </row>
    <row r="28" spans="1:25" x14ac:dyDescent="0.2">
      <c r="A28" s="25" t="s">
        <v>74</v>
      </c>
      <c r="B28" s="18">
        <v>20</v>
      </c>
      <c r="C28" s="18">
        <v>22</v>
      </c>
      <c r="D28" s="18">
        <v>22</v>
      </c>
      <c r="E28" s="18">
        <v>17</v>
      </c>
      <c r="F28" s="42">
        <v>9</v>
      </c>
      <c r="G28" s="43">
        <v>6</v>
      </c>
      <c r="H28" s="42">
        <v>13</v>
      </c>
      <c r="I28" s="42">
        <v>9</v>
      </c>
      <c r="J28" s="44">
        <v>9</v>
      </c>
      <c r="K28" s="42">
        <v>9</v>
      </c>
      <c r="L28" s="42">
        <v>13</v>
      </c>
      <c r="M28" s="44">
        <v>14</v>
      </c>
      <c r="N28" s="42">
        <v>16</v>
      </c>
      <c r="O28" s="42">
        <v>13</v>
      </c>
      <c r="P28" s="42">
        <v>7</v>
      </c>
      <c r="Q28" s="59">
        <v>6</v>
      </c>
      <c r="R28" s="42">
        <v>5</v>
      </c>
      <c r="S28" s="42">
        <v>6</v>
      </c>
      <c r="T28" s="59">
        <v>11</v>
      </c>
      <c r="U28" s="59">
        <v>14</v>
      </c>
      <c r="V28" s="59">
        <v>13</v>
      </c>
      <c r="W28" s="59">
        <v>13</v>
      </c>
      <c r="X28" s="59">
        <v>16</v>
      </c>
      <c r="Y28" s="45">
        <v>14</v>
      </c>
    </row>
    <row r="29" spans="1:25" x14ac:dyDescent="0.2">
      <c r="A29" s="25" t="s">
        <v>61</v>
      </c>
      <c r="B29" s="18">
        <v>24</v>
      </c>
      <c r="C29" s="18">
        <v>21</v>
      </c>
      <c r="D29" s="18">
        <v>20</v>
      </c>
      <c r="E29" s="18">
        <v>18</v>
      </c>
      <c r="F29" s="42">
        <v>21</v>
      </c>
      <c r="G29" s="43">
        <v>17</v>
      </c>
      <c r="H29" s="42">
        <v>15</v>
      </c>
      <c r="I29" s="42">
        <v>19</v>
      </c>
      <c r="J29" s="44">
        <v>16</v>
      </c>
      <c r="K29" s="42">
        <v>11</v>
      </c>
      <c r="L29" s="42">
        <v>11</v>
      </c>
      <c r="M29" s="44">
        <v>11</v>
      </c>
      <c r="N29" s="42">
        <v>11</v>
      </c>
      <c r="O29" s="42">
        <v>9</v>
      </c>
      <c r="P29" s="42">
        <v>9</v>
      </c>
      <c r="Q29" s="59">
        <v>8</v>
      </c>
      <c r="R29" s="42">
        <v>8</v>
      </c>
      <c r="S29" s="42">
        <v>7</v>
      </c>
      <c r="T29" s="59">
        <v>5</v>
      </c>
      <c r="U29" s="59">
        <v>8</v>
      </c>
      <c r="V29" s="59">
        <v>3</v>
      </c>
      <c r="W29" s="59">
        <v>12</v>
      </c>
      <c r="X29" s="59">
        <v>13</v>
      </c>
      <c r="Y29" s="45">
        <v>13</v>
      </c>
    </row>
    <row r="30" spans="1:25" x14ac:dyDescent="0.2">
      <c r="A30" s="25" t="s">
        <v>62</v>
      </c>
      <c r="B30" s="18">
        <v>4</v>
      </c>
      <c r="C30" s="18">
        <v>9</v>
      </c>
      <c r="D30" s="18">
        <v>11</v>
      </c>
      <c r="E30" s="18">
        <v>7</v>
      </c>
      <c r="F30" s="42">
        <v>8</v>
      </c>
      <c r="G30" s="43">
        <v>6</v>
      </c>
      <c r="H30" s="42">
        <v>4</v>
      </c>
      <c r="I30" s="42">
        <v>8</v>
      </c>
      <c r="J30" s="44">
        <v>4</v>
      </c>
      <c r="K30" s="42">
        <v>1</v>
      </c>
      <c r="L30" s="42">
        <v>3</v>
      </c>
      <c r="M30" s="44">
        <v>3</v>
      </c>
      <c r="N30" s="42">
        <v>5</v>
      </c>
      <c r="O30" s="42">
        <v>5</v>
      </c>
      <c r="P30" s="42">
        <v>5</v>
      </c>
      <c r="Q30" s="59">
        <v>5</v>
      </c>
      <c r="R30" s="42">
        <v>4</v>
      </c>
      <c r="S30" s="42">
        <v>6</v>
      </c>
      <c r="T30" s="59">
        <v>2</v>
      </c>
      <c r="U30" s="59">
        <v>3</v>
      </c>
      <c r="V30" s="59">
        <v>4</v>
      </c>
      <c r="W30" s="59">
        <v>4</v>
      </c>
      <c r="X30" s="59">
        <v>6</v>
      </c>
      <c r="Y30" s="45">
        <v>3</v>
      </c>
    </row>
    <row r="31" spans="1:25" x14ac:dyDescent="0.2">
      <c r="A31" s="25" t="s">
        <v>75</v>
      </c>
      <c r="B31" s="18">
        <v>0</v>
      </c>
      <c r="C31" s="18">
        <v>0</v>
      </c>
      <c r="D31" s="18">
        <v>0</v>
      </c>
      <c r="E31" s="18">
        <v>1</v>
      </c>
      <c r="F31" s="42">
        <v>0</v>
      </c>
      <c r="G31" s="43">
        <v>0</v>
      </c>
      <c r="H31" s="42">
        <v>0</v>
      </c>
      <c r="I31" s="42">
        <v>0</v>
      </c>
      <c r="J31" s="44">
        <v>0</v>
      </c>
      <c r="K31" s="42">
        <v>0</v>
      </c>
      <c r="L31" s="42">
        <v>0</v>
      </c>
      <c r="M31" s="44">
        <v>0</v>
      </c>
      <c r="N31" s="42">
        <v>0</v>
      </c>
      <c r="O31" s="42">
        <v>0</v>
      </c>
      <c r="P31" s="42">
        <v>0</v>
      </c>
      <c r="Q31" s="59">
        <v>0</v>
      </c>
      <c r="R31" s="42">
        <v>0</v>
      </c>
      <c r="S31" s="42">
        <v>0</v>
      </c>
      <c r="T31" s="59">
        <v>0</v>
      </c>
      <c r="U31" s="59">
        <v>0</v>
      </c>
      <c r="V31" s="59">
        <v>0</v>
      </c>
      <c r="W31" s="59">
        <v>0</v>
      </c>
      <c r="X31" s="59">
        <v>0</v>
      </c>
      <c r="Y31" s="45">
        <v>1</v>
      </c>
    </row>
    <row r="32" spans="1:25" x14ac:dyDescent="0.2">
      <c r="A32" s="25" t="s">
        <v>76</v>
      </c>
      <c r="B32" s="18">
        <v>2</v>
      </c>
      <c r="C32" s="18">
        <v>3</v>
      </c>
      <c r="D32" s="18">
        <v>0</v>
      </c>
      <c r="E32" s="18">
        <v>0</v>
      </c>
      <c r="F32" s="42">
        <v>1</v>
      </c>
      <c r="G32" s="43">
        <v>0</v>
      </c>
      <c r="H32" s="42">
        <v>0</v>
      </c>
      <c r="I32" s="42">
        <v>0</v>
      </c>
      <c r="J32" s="44">
        <v>0</v>
      </c>
      <c r="K32" s="42">
        <v>0</v>
      </c>
      <c r="L32" s="42">
        <v>0</v>
      </c>
      <c r="M32" s="44">
        <v>0</v>
      </c>
      <c r="N32" s="42">
        <v>0</v>
      </c>
      <c r="O32" s="42">
        <v>0</v>
      </c>
      <c r="P32" s="42">
        <v>0</v>
      </c>
      <c r="Q32" s="59">
        <v>0</v>
      </c>
      <c r="R32" s="42">
        <v>0</v>
      </c>
      <c r="S32" s="42">
        <v>0</v>
      </c>
      <c r="T32" s="59">
        <v>0</v>
      </c>
      <c r="U32" s="59">
        <v>0</v>
      </c>
      <c r="V32" s="59">
        <v>0</v>
      </c>
      <c r="W32" s="59">
        <v>0</v>
      </c>
      <c r="X32" s="59">
        <v>0</v>
      </c>
      <c r="Y32" s="45">
        <v>0</v>
      </c>
    </row>
    <row r="33" spans="1:25" x14ac:dyDescent="0.2">
      <c r="A33" s="26" t="s">
        <v>40</v>
      </c>
      <c r="B33" s="18">
        <f>SUM(B23:B32)</f>
        <v>229</v>
      </c>
      <c r="C33" s="18">
        <f t="shared" ref="C33:H33" si="6">SUM(C23:C32)</f>
        <v>237</v>
      </c>
      <c r="D33" s="18">
        <f t="shared" si="6"/>
        <v>260</v>
      </c>
      <c r="E33" s="18">
        <f t="shared" si="6"/>
        <v>270</v>
      </c>
      <c r="F33" s="42">
        <f t="shared" si="6"/>
        <v>246</v>
      </c>
      <c r="G33" s="42">
        <f t="shared" si="6"/>
        <v>245</v>
      </c>
      <c r="H33" s="42">
        <f t="shared" si="6"/>
        <v>264</v>
      </c>
      <c r="I33" s="42">
        <f t="shared" ref="I33:Y33" si="7">SUM(I23:I32)</f>
        <v>253</v>
      </c>
      <c r="J33" s="44">
        <f t="shared" si="7"/>
        <v>230</v>
      </c>
      <c r="K33" s="42">
        <f t="shared" si="7"/>
        <v>243</v>
      </c>
      <c r="L33" s="42">
        <f t="shared" si="7"/>
        <v>267</v>
      </c>
      <c r="M33" s="44">
        <f t="shared" si="7"/>
        <v>287</v>
      </c>
      <c r="N33" s="42">
        <f t="shared" si="7"/>
        <v>275</v>
      </c>
      <c r="O33" s="42">
        <f t="shared" ref="O33:X33" si="8">SUM(O23:O32)</f>
        <v>248</v>
      </c>
      <c r="P33" s="42">
        <f t="shared" si="8"/>
        <v>245</v>
      </c>
      <c r="Q33" s="59">
        <f t="shared" si="8"/>
        <v>228</v>
      </c>
      <c r="R33" s="42">
        <f t="shared" si="8"/>
        <v>238</v>
      </c>
      <c r="S33" s="42">
        <f t="shared" si="8"/>
        <v>238</v>
      </c>
      <c r="T33" s="59">
        <f t="shared" si="8"/>
        <v>202</v>
      </c>
      <c r="U33" s="59">
        <f t="shared" si="8"/>
        <v>208</v>
      </c>
      <c r="V33" s="59">
        <f t="shared" si="8"/>
        <v>216</v>
      </c>
      <c r="W33" s="59">
        <f t="shared" si="8"/>
        <v>236</v>
      </c>
      <c r="X33" s="59">
        <f t="shared" si="8"/>
        <v>236</v>
      </c>
      <c r="Y33" s="45">
        <f t="shared" si="7"/>
        <v>243</v>
      </c>
    </row>
    <row r="34" spans="1:25" x14ac:dyDescent="0.2">
      <c r="A34" s="76" t="s">
        <v>110</v>
      </c>
      <c r="B34" s="77"/>
      <c r="C34" s="77"/>
      <c r="D34" s="77"/>
      <c r="E34" s="77"/>
      <c r="F34" s="77"/>
      <c r="G34" s="77"/>
      <c r="H34" s="77"/>
      <c r="I34" s="36"/>
      <c r="J34" s="36"/>
      <c r="K34" s="41"/>
      <c r="L34" s="41"/>
      <c r="M34" s="41"/>
      <c r="N34" s="41"/>
      <c r="O34" s="41"/>
      <c r="P34" s="41"/>
      <c r="Q34" s="36"/>
      <c r="R34" s="36"/>
      <c r="S34" s="36"/>
      <c r="T34" s="36"/>
      <c r="U34" s="36"/>
      <c r="V34" s="36"/>
      <c r="W34" s="36"/>
      <c r="X34" s="36"/>
      <c r="Y34" s="33"/>
    </row>
    <row r="35" spans="1:25" x14ac:dyDescent="0.2">
      <c r="A35" s="25" t="s">
        <v>77</v>
      </c>
      <c r="B35" s="28">
        <v>28.250699999999998</v>
      </c>
      <c r="C35" s="28">
        <v>28.124500000000001</v>
      </c>
      <c r="D35" s="28">
        <v>27.7529</v>
      </c>
      <c r="E35" s="28">
        <v>26.763000000000002</v>
      </c>
      <c r="F35" s="28">
        <v>27.109500000000001</v>
      </c>
      <c r="G35" s="28">
        <v>26.3672</v>
      </c>
      <c r="H35" s="35">
        <v>25.78</v>
      </c>
      <c r="I35" s="28">
        <v>26.338000000000001</v>
      </c>
      <c r="J35" s="55">
        <v>25.4803</v>
      </c>
      <c r="K35" s="56">
        <v>24.380099999999999</v>
      </c>
      <c r="L35" s="56">
        <v>24.56</v>
      </c>
      <c r="M35" s="55">
        <v>23.82</v>
      </c>
      <c r="N35" s="56">
        <v>25.36</v>
      </c>
      <c r="O35" s="56">
        <v>24.82</v>
      </c>
      <c r="P35" s="56">
        <v>24.09</v>
      </c>
      <c r="Q35" s="60">
        <v>24.41</v>
      </c>
      <c r="R35" s="56">
        <v>23.59</v>
      </c>
      <c r="S35" s="56">
        <v>23.91</v>
      </c>
      <c r="T35" s="60">
        <v>24.08</v>
      </c>
      <c r="U35" s="60">
        <v>24.45</v>
      </c>
      <c r="V35" s="60">
        <v>24.08</v>
      </c>
      <c r="W35" s="60">
        <v>25.33</v>
      </c>
      <c r="X35" s="60">
        <v>26.21</v>
      </c>
      <c r="Y35" s="57">
        <v>25.7</v>
      </c>
    </row>
    <row r="36" spans="1:25" x14ac:dyDescent="0.2">
      <c r="A36" s="25" t="s">
        <v>78</v>
      </c>
      <c r="B36" s="28">
        <v>8.4637399999999996</v>
      </c>
      <c r="C36" s="28">
        <v>8.9682700000000004</v>
      </c>
      <c r="D36" s="28">
        <v>9.0603200000000008</v>
      </c>
      <c r="E36" s="28">
        <v>8.8125499999999999</v>
      </c>
      <c r="F36" s="28">
        <v>8.91981</v>
      </c>
      <c r="G36" s="29">
        <v>8.3772199999999994</v>
      </c>
      <c r="H36" s="28">
        <v>7.4729999999999999</v>
      </c>
      <c r="I36" s="28">
        <v>8.3388600000000004</v>
      </c>
      <c r="J36" s="55">
        <v>7.7006100000000002</v>
      </c>
      <c r="K36" s="56">
        <v>6.5849700000000002</v>
      </c>
      <c r="L36" s="56">
        <v>7.28</v>
      </c>
      <c r="M36" s="55">
        <v>6.78</v>
      </c>
      <c r="N36" s="56">
        <v>7.59</v>
      </c>
      <c r="O36" s="56">
        <v>7.36</v>
      </c>
      <c r="P36" s="56">
        <v>7.35</v>
      </c>
      <c r="Q36" s="60">
        <v>7.51</v>
      </c>
      <c r="R36" s="56">
        <v>6.63</v>
      </c>
      <c r="S36" s="56">
        <v>7.07</v>
      </c>
      <c r="T36" s="60">
        <v>6.49</v>
      </c>
      <c r="U36" s="60">
        <v>7.38</v>
      </c>
      <c r="V36" s="60">
        <v>7.05</v>
      </c>
      <c r="W36" s="60">
        <v>7.61</v>
      </c>
      <c r="X36" s="60">
        <v>8.41</v>
      </c>
      <c r="Y36" s="57">
        <v>8.08</v>
      </c>
    </row>
    <row r="37" spans="1:25" x14ac:dyDescent="0.2">
      <c r="A37" s="71" t="s">
        <v>79</v>
      </c>
      <c r="B37" s="72"/>
      <c r="C37" s="72"/>
      <c r="D37" s="72"/>
      <c r="E37" s="72"/>
      <c r="F37" s="72"/>
      <c r="G37" s="73"/>
      <c r="H37" s="73"/>
      <c r="I37" s="23"/>
      <c r="J37" s="23"/>
      <c r="K37" s="40"/>
      <c r="L37" s="40"/>
      <c r="M37" s="40"/>
      <c r="N37" s="40"/>
      <c r="O37" s="40"/>
      <c r="P37" s="40"/>
      <c r="Q37" s="23"/>
      <c r="R37" s="23"/>
      <c r="S37" s="23"/>
      <c r="T37" s="23"/>
      <c r="U37" s="23"/>
      <c r="V37" s="23"/>
      <c r="W37" s="23"/>
      <c r="X37" s="23"/>
      <c r="Y37" s="24"/>
    </row>
    <row r="38" spans="1:25" x14ac:dyDescent="0.2">
      <c r="A38" s="25" t="s">
        <v>80</v>
      </c>
      <c r="B38" s="18">
        <v>40</v>
      </c>
      <c r="C38" s="18">
        <v>40</v>
      </c>
      <c r="D38" s="18">
        <v>47</v>
      </c>
      <c r="E38" s="18">
        <v>46</v>
      </c>
      <c r="F38" s="42">
        <v>49</v>
      </c>
      <c r="G38" s="43">
        <v>44</v>
      </c>
      <c r="H38" s="42">
        <v>49</v>
      </c>
      <c r="I38" s="42">
        <v>46</v>
      </c>
      <c r="J38" s="44">
        <v>49</v>
      </c>
      <c r="K38" s="42">
        <v>53</v>
      </c>
      <c r="L38" s="42">
        <v>52</v>
      </c>
      <c r="M38" s="44">
        <v>52</v>
      </c>
      <c r="N38" s="42">
        <v>53</v>
      </c>
      <c r="O38" s="42">
        <v>52</v>
      </c>
      <c r="P38" s="42">
        <v>47</v>
      </c>
      <c r="Q38" s="59">
        <v>42</v>
      </c>
      <c r="R38" s="42">
        <v>38</v>
      </c>
      <c r="S38" s="42">
        <v>34</v>
      </c>
      <c r="T38" s="59">
        <v>41</v>
      </c>
      <c r="U38" s="59">
        <v>44</v>
      </c>
      <c r="V38" s="59">
        <v>54</v>
      </c>
      <c r="W38" s="59">
        <v>51</v>
      </c>
      <c r="X38" s="59">
        <v>45</v>
      </c>
      <c r="Y38" s="45">
        <v>43</v>
      </c>
    </row>
    <row r="39" spans="1:25" x14ac:dyDescent="0.2">
      <c r="A39" s="25" t="s">
        <v>81</v>
      </c>
      <c r="B39" s="18">
        <v>189</v>
      </c>
      <c r="C39" s="18">
        <v>197</v>
      </c>
      <c r="D39" s="18">
        <v>213</v>
      </c>
      <c r="E39" s="18">
        <v>224</v>
      </c>
      <c r="F39" s="42">
        <v>197</v>
      </c>
      <c r="G39" s="43">
        <v>201</v>
      </c>
      <c r="H39" s="42">
        <v>215</v>
      </c>
      <c r="I39" s="42">
        <v>207</v>
      </c>
      <c r="J39" s="44">
        <v>181</v>
      </c>
      <c r="K39" s="42">
        <v>190</v>
      </c>
      <c r="L39" s="42">
        <v>215</v>
      </c>
      <c r="M39" s="44">
        <v>235</v>
      </c>
      <c r="N39" s="42">
        <v>222</v>
      </c>
      <c r="O39" s="42">
        <v>196</v>
      </c>
      <c r="P39" s="42">
        <v>198</v>
      </c>
      <c r="Q39" s="59">
        <v>186</v>
      </c>
      <c r="R39" s="42">
        <v>200</v>
      </c>
      <c r="S39" s="42">
        <v>204</v>
      </c>
      <c r="T39" s="59">
        <v>161</v>
      </c>
      <c r="U39" s="59">
        <v>164</v>
      </c>
      <c r="V39" s="59">
        <v>162</v>
      </c>
      <c r="W39" s="59">
        <v>185</v>
      </c>
      <c r="X39" s="59">
        <v>191</v>
      </c>
      <c r="Y39" s="45">
        <v>200</v>
      </c>
    </row>
    <row r="40" spans="1:25" ht="13.5" thickBot="1" x14ac:dyDescent="0.25">
      <c r="A40" s="30" t="s">
        <v>40</v>
      </c>
      <c r="B40" s="31">
        <f>SUM(B38:B39)</f>
        <v>229</v>
      </c>
      <c r="C40" s="31">
        <f t="shared" ref="C40:H40" si="9">SUM(C38:C39)</f>
        <v>237</v>
      </c>
      <c r="D40" s="31">
        <f t="shared" si="9"/>
        <v>260</v>
      </c>
      <c r="E40" s="31">
        <f t="shared" si="9"/>
        <v>270</v>
      </c>
      <c r="F40" s="50">
        <f t="shared" si="9"/>
        <v>246</v>
      </c>
      <c r="G40" s="50">
        <f t="shared" si="9"/>
        <v>245</v>
      </c>
      <c r="H40" s="50">
        <f t="shared" si="9"/>
        <v>264</v>
      </c>
      <c r="I40" s="50">
        <f t="shared" ref="I40:Y40" si="10">SUM(I38:I39)</f>
        <v>253</v>
      </c>
      <c r="J40" s="51">
        <f t="shared" si="10"/>
        <v>230</v>
      </c>
      <c r="K40" s="50">
        <f t="shared" si="10"/>
        <v>243</v>
      </c>
      <c r="L40" s="50">
        <f t="shared" si="10"/>
        <v>267</v>
      </c>
      <c r="M40" s="51">
        <f t="shared" si="10"/>
        <v>287</v>
      </c>
      <c r="N40" s="50">
        <f t="shared" si="10"/>
        <v>275</v>
      </c>
      <c r="O40" s="50">
        <f t="shared" ref="O40:X40" si="11">SUM(O38:O39)</f>
        <v>248</v>
      </c>
      <c r="P40" s="50">
        <f t="shared" si="11"/>
        <v>245</v>
      </c>
      <c r="Q40" s="61">
        <f t="shared" si="11"/>
        <v>228</v>
      </c>
      <c r="R40" s="50">
        <f t="shared" si="11"/>
        <v>238</v>
      </c>
      <c r="S40" s="50">
        <f t="shared" si="11"/>
        <v>238</v>
      </c>
      <c r="T40" s="61">
        <f t="shared" si="11"/>
        <v>202</v>
      </c>
      <c r="U40" s="61">
        <f t="shared" si="11"/>
        <v>208</v>
      </c>
      <c r="V40" s="61">
        <f t="shared" si="11"/>
        <v>216</v>
      </c>
      <c r="W40" s="61">
        <f t="shared" si="11"/>
        <v>236</v>
      </c>
      <c r="X40" s="61">
        <f t="shared" si="11"/>
        <v>236</v>
      </c>
      <c r="Y40" s="52">
        <f t="shared" si="10"/>
        <v>243</v>
      </c>
    </row>
    <row r="41" spans="1:25" ht="12.75" customHeight="1" thickTop="1" x14ac:dyDescent="0.2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</row>
    <row r="42" spans="1:25" ht="21" customHeight="1" x14ac:dyDescent="0.2">
      <c r="A42" s="74" t="s">
        <v>111</v>
      </c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</row>
    <row r="43" spans="1:25" ht="46.5" customHeight="1" x14ac:dyDescent="0.2">
      <c r="A43" s="75" t="s">
        <v>87</v>
      </c>
      <c r="B43" s="75"/>
      <c r="C43" s="75"/>
      <c r="D43" s="75"/>
      <c r="E43" s="75"/>
      <c r="F43" s="75"/>
      <c r="G43" s="75"/>
      <c r="H43" s="75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</row>
  </sheetData>
  <mergeCells count="10">
    <mergeCell ref="A42:Y42"/>
    <mergeCell ref="A43:Y43"/>
    <mergeCell ref="A12:H12"/>
    <mergeCell ref="A22:H22"/>
    <mergeCell ref="A34:H34"/>
    <mergeCell ref="A1:H1"/>
    <mergeCell ref="A2:Y2"/>
    <mergeCell ref="A3:Y3"/>
    <mergeCell ref="A4:Y4"/>
    <mergeCell ref="A37:H37"/>
  </mergeCells>
  <phoneticPr fontId="5" type="noConversion"/>
  <printOptions horizontalCentered="1"/>
  <pageMargins left="0.5" right="0.5" top="0.5" bottom="0.5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1"/>
  <sheetViews>
    <sheetView workbookViewId="0">
      <selection activeCell="A2" sqref="A2:G2"/>
    </sheetView>
  </sheetViews>
  <sheetFormatPr defaultRowHeight="12.75" x14ac:dyDescent="0.2"/>
  <cols>
    <col min="2" max="2" width="9.28515625" style="17" customWidth="1"/>
    <col min="3" max="3" width="9.28515625" style="17" bestFit="1" customWidth="1"/>
    <col min="4" max="4" width="9.7109375" style="17" bestFit="1" customWidth="1"/>
    <col min="5" max="5" width="9.28515625" style="17" bestFit="1" customWidth="1"/>
    <col min="6" max="6" width="9.7109375" style="17" bestFit="1" customWidth="1"/>
    <col min="7" max="7" width="9.28515625" style="17" bestFit="1" customWidth="1"/>
    <col min="8" max="8" width="11.5703125" customWidth="1"/>
    <col min="258" max="258" width="9.28515625" customWidth="1"/>
    <col min="259" max="259" width="9.28515625" bestFit="1" customWidth="1"/>
    <col min="260" max="260" width="9.7109375" bestFit="1" customWidth="1"/>
    <col min="261" max="261" width="9.28515625" bestFit="1" customWidth="1"/>
    <col min="262" max="262" width="9.7109375" bestFit="1" customWidth="1"/>
    <col min="263" max="263" width="9.28515625" bestFit="1" customWidth="1"/>
    <col min="514" max="514" width="9.28515625" customWidth="1"/>
    <col min="515" max="515" width="9.28515625" bestFit="1" customWidth="1"/>
    <col min="516" max="516" width="9.7109375" bestFit="1" customWidth="1"/>
    <col min="517" max="517" width="9.28515625" bestFit="1" customWidth="1"/>
    <col min="518" max="518" width="9.7109375" bestFit="1" customWidth="1"/>
    <col min="519" max="519" width="9.28515625" bestFit="1" customWidth="1"/>
    <col min="770" max="770" width="9.28515625" customWidth="1"/>
    <col min="771" max="771" width="9.28515625" bestFit="1" customWidth="1"/>
    <col min="772" max="772" width="9.7109375" bestFit="1" customWidth="1"/>
    <col min="773" max="773" width="9.28515625" bestFit="1" customWidth="1"/>
    <col min="774" max="774" width="9.7109375" bestFit="1" customWidth="1"/>
    <col min="775" max="775" width="9.28515625" bestFit="1" customWidth="1"/>
    <col min="1026" max="1026" width="9.28515625" customWidth="1"/>
    <col min="1027" max="1027" width="9.28515625" bestFit="1" customWidth="1"/>
    <col min="1028" max="1028" width="9.7109375" bestFit="1" customWidth="1"/>
    <col min="1029" max="1029" width="9.28515625" bestFit="1" customWidth="1"/>
    <col min="1030" max="1030" width="9.7109375" bestFit="1" customWidth="1"/>
    <col min="1031" max="1031" width="9.28515625" bestFit="1" customWidth="1"/>
    <col min="1282" max="1282" width="9.28515625" customWidth="1"/>
    <col min="1283" max="1283" width="9.28515625" bestFit="1" customWidth="1"/>
    <col min="1284" max="1284" width="9.7109375" bestFit="1" customWidth="1"/>
    <col min="1285" max="1285" width="9.28515625" bestFit="1" customWidth="1"/>
    <col min="1286" max="1286" width="9.7109375" bestFit="1" customWidth="1"/>
    <col min="1287" max="1287" width="9.28515625" bestFit="1" customWidth="1"/>
    <col min="1538" max="1538" width="9.28515625" customWidth="1"/>
    <col min="1539" max="1539" width="9.28515625" bestFit="1" customWidth="1"/>
    <col min="1540" max="1540" width="9.7109375" bestFit="1" customWidth="1"/>
    <col min="1541" max="1541" width="9.28515625" bestFit="1" customWidth="1"/>
    <col min="1542" max="1542" width="9.7109375" bestFit="1" customWidth="1"/>
    <col min="1543" max="1543" width="9.28515625" bestFit="1" customWidth="1"/>
    <col min="1794" max="1794" width="9.28515625" customWidth="1"/>
    <col min="1795" max="1795" width="9.28515625" bestFit="1" customWidth="1"/>
    <col min="1796" max="1796" width="9.7109375" bestFit="1" customWidth="1"/>
    <col min="1797" max="1797" width="9.28515625" bestFit="1" customWidth="1"/>
    <col min="1798" max="1798" width="9.7109375" bestFit="1" customWidth="1"/>
    <col min="1799" max="1799" width="9.28515625" bestFit="1" customWidth="1"/>
    <col min="2050" max="2050" width="9.28515625" customWidth="1"/>
    <col min="2051" max="2051" width="9.28515625" bestFit="1" customWidth="1"/>
    <col min="2052" max="2052" width="9.7109375" bestFit="1" customWidth="1"/>
    <col min="2053" max="2053" width="9.28515625" bestFit="1" customWidth="1"/>
    <col min="2054" max="2054" width="9.7109375" bestFit="1" customWidth="1"/>
    <col min="2055" max="2055" width="9.28515625" bestFit="1" customWidth="1"/>
    <col min="2306" max="2306" width="9.28515625" customWidth="1"/>
    <col min="2307" max="2307" width="9.28515625" bestFit="1" customWidth="1"/>
    <col min="2308" max="2308" width="9.7109375" bestFit="1" customWidth="1"/>
    <col min="2309" max="2309" width="9.28515625" bestFit="1" customWidth="1"/>
    <col min="2310" max="2310" width="9.7109375" bestFit="1" customWidth="1"/>
    <col min="2311" max="2311" width="9.28515625" bestFit="1" customWidth="1"/>
    <col min="2562" max="2562" width="9.28515625" customWidth="1"/>
    <col min="2563" max="2563" width="9.28515625" bestFit="1" customWidth="1"/>
    <col min="2564" max="2564" width="9.7109375" bestFit="1" customWidth="1"/>
    <col min="2565" max="2565" width="9.28515625" bestFit="1" customWidth="1"/>
    <col min="2566" max="2566" width="9.7109375" bestFit="1" customWidth="1"/>
    <col min="2567" max="2567" width="9.28515625" bestFit="1" customWidth="1"/>
    <col min="2818" max="2818" width="9.28515625" customWidth="1"/>
    <col min="2819" max="2819" width="9.28515625" bestFit="1" customWidth="1"/>
    <col min="2820" max="2820" width="9.7109375" bestFit="1" customWidth="1"/>
    <col min="2821" max="2821" width="9.28515625" bestFit="1" customWidth="1"/>
    <col min="2822" max="2822" width="9.7109375" bestFit="1" customWidth="1"/>
    <col min="2823" max="2823" width="9.28515625" bestFit="1" customWidth="1"/>
    <col min="3074" max="3074" width="9.28515625" customWidth="1"/>
    <col min="3075" max="3075" width="9.28515625" bestFit="1" customWidth="1"/>
    <col min="3076" max="3076" width="9.7109375" bestFit="1" customWidth="1"/>
    <col min="3077" max="3077" width="9.28515625" bestFit="1" customWidth="1"/>
    <col min="3078" max="3078" width="9.7109375" bestFit="1" customWidth="1"/>
    <col min="3079" max="3079" width="9.28515625" bestFit="1" customWidth="1"/>
    <col min="3330" max="3330" width="9.28515625" customWidth="1"/>
    <col min="3331" max="3331" width="9.28515625" bestFit="1" customWidth="1"/>
    <col min="3332" max="3332" width="9.7109375" bestFit="1" customWidth="1"/>
    <col min="3333" max="3333" width="9.28515625" bestFit="1" customWidth="1"/>
    <col min="3334" max="3334" width="9.7109375" bestFit="1" customWidth="1"/>
    <col min="3335" max="3335" width="9.28515625" bestFit="1" customWidth="1"/>
    <col min="3586" max="3586" width="9.28515625" customWidth="1"/>
    <col min="3587" max="3587" width="9.28515625" bestFit="1" customWidth="1"/>
    <col min="3588" max="3588" width="9.7109375" bestFit="1" customWidth="1"/>
    <col min="3589" max="3589" width="9.28515625" bestFit="1" customWidth="1"/>
    <col min="3590" max="3590" width="9.7109375" bestFit="1" customWidth="1"/>
    <col min="3591" max="3591" width="9.28515625" bestFit="1" customWidth="1"/>
    <col min="3842" max="3842" width="9.28515625" customWidth="1"/>
    <col min="3843" max="3843" width="9.28515625" bestFit="1" customWidth="1"/>
    <col min="3844" max="3844" width="9.7109375" bestFit="1" customWidth="1"/>
    <col min="3845" max="3845" width="9.28515625" bestFit="1" customWidth="1"/>
    <col min="3846" max="3846" width="9.7109375" bestFit="1" customWidth="1"/>
    <col min="3847" max="3847" width="9.28515625" bestFit="1" customWidth="1"/>
    <col min="4098" max="4098" width="9.28515625" customWidth="1"/>
    <col min="4099" max="4099" width="9.28515625" bestFit="1" customWidth="1"/>
    <col min="4100" max="4100" width="9.7109375" bestFit="1" customWidth="1"/>
    <col min="4101" max="4101" width="9.28515625" bestFit="1" customWidth="1"/>
    <col min="4102" max="4102" width="9.7109375" bestFit="1" customWidth="1"/>
    <col min="4103" max="4103" width="9.28515625" bestFit="1" customWidth="1"/>
    <col min="4354" max="4354" width="9.28515625" customWidth="1"/>
    <col min="4355" max="4355" width="9.28515625" bestFit="1" customWidth="1"/>
    <col min="4356" max="4356" width="9.7109375" bestFit="1" customWidth="1"/>
    <col min="4357" max="4357" width="9.28515625" bestFit="1" customWidth="1"/>
    <col min="4358" max="4358" width="9.7109375" bestFit="1" customWidth="1"/>
    <col min="4359" max="4359" width="9.28515625" bestFit="1" customWidth="1"/>
    <col min="4610" max="4610" width="9.28515625" customWidth="1"/>
    <col min="4611" max="4611" width="9.28515625" bestFit="1" customWidth="1"/>
    <col min="4612" max="4612" width="9.7109375" bestFit="1" customWidth="1"/>
    <col min="4613" max="4613" width="9.28515625" bestFit="1" customWidth="1"/>
    <col min="4614" max="4614" width="9.7109375" bestFit="1" customWidth="1"/>
    <col min="4615" max="4615" width="9.28515625" bestFit="1" customWidth="1"/>
    <col min="4866" max="4866" width="9.28515625" customWidth="1"/>
    <col min="4867" max="4867" width="9.28515625" bestFit="1" customWidth="1"/>
    <col min="4868" max="4868" width="9.7109375" bestFit="1" customWidth="1"/>
    <col min="4869" max="4869" width="9.28515625" bestFit="1" customWidth="1"/>
    <col min="4870" max="4870" width="9.7109375" bestFit="1" customWidth="1"/>
    <col min="4871" max="4871" width="9.28515625" bestFit="1" customWidth="1"/>
    <col min="5122" max="5122" width="9.28515625" customWidth="1"/>
    <col min="5123" max="5123" width="9.28515625" bestFit="1" customWidth="1"/>
    <col min="5124" max="5124" width="9.7109375" bestFit="1" customWidth="1"/>
    <col min="5125" max="5125" width="9.28515625" bestFit="1" customWidth="1"/>
    <col min="5126" max="5126" width="9.7109375" bestFit="1" customWidth="1"/>
    <col min="5127" max="5127" width="9.28515625" bestFit="1" customWidth="1"/>
    <col min="5378" max="5378" width="9.28515625" customWidth="1"/>
    <col min="5379" max="5379" width="9.28515625" bestFit="1" customWidth="1"/>
    <col min="5380" max="5380" width="9.7109375" bestFit="1" customWidth="1"/>
    <col min="5381" max="5381" width="9.28515625" bestFit="1" customWidth="1"/>
    <col min="5382" max="5382" width="9.7109375" bestFit="1" customWidth="1"/>
    <col min="5383" max="5383" width="9.28515625" bestFit="1" customWidth="1"/>
    <col min="5634" max="5634" width="9.28515625" customWidth="1"/>
    <col min="5635" max="5635" width="9.28515625" bestFit="1" customWidth="1"/>
    <col min="5636" max="5636" width="9.7109375" bestFit="1" customWidth="1"/>
    <col min="5637" max="5637" width="9.28515625" bestFit="1" customWidth="1"/>
    <col min="5638" max="5638" width="9.7109375" bestFit="1" customWidth="1"/>
    <col min="5639" max="5639" width="9.28515625" bestFit="1" customWidth="1"/>
    <col min="5890" max="5890" width="9.28515625" customWidth="1"/>
    <col min="5891" max="5891" width="9.28515625" bestFit="1" customWidth="1"/>
    <col min="5892" max="5892" width="9.7109375" bestFit="1" customWidth="1"/>
    <col min="5893" max="5893" width="9.28515625" bestFit="1" customWidth="1"/>
    <col min="5894" max="5894" width="9.7109375" bestFit="1" customWidth="1"/>
    <col min="5895" max="5895" width="9.28515625" bestFit="1" customWidth="1"/>
    <col min="6146" max="6146" width="9.28515625" customWidth="1"/>
    <col min="6147" max="6147" width="9.28515625" bestFit="1" customWidth="1"/>
    <col min="6148" max="6148" width="9.7109375" bestFit="1" customWidth="1"/>
    <col min="6149" max="6149" width="9.28515625" bestFit="1" customWidth="1"/>
    <col min="6150" max="6150" width="9.7109375" bestFit="1" customWidth="1"/>
    <col min="6151" max="6151" width="9.28515625" bestFit="1" customWidth="1"/>
    <col min="6402" max="6402" width="9.28515625" customWidth="1"/>
    <col min="6403" max="6403" width="9.28515625" bestFit="1" customWidth="1"/>
    <col min="6404" max="6404" width="9.7109375" bestFit="1" customWidth="1"/>
    <col min="6405" max="6405" width="9.28515625" bestFit="1" customWidth="1"/>
    <col min="6406" max="6406" width="9.7109375" bestFit="1" customWidth="1"/>
    <col min="6407" max="6407" width="9.28515625" bestFit="1" customWidth="1"/>
    <col min="6658" max="6658" width="9.28515625" customWidth="1"/>
    <col min="6659" max="6659" width="9.28515625" bestFit="1" customWidth="1"/>
    <col min="6660" max="6660" width="9.7109375" bestFit="1" customWidth="1"/>
    <col min="6661" max="6661" width="9.28515625" bestFit="1" customWidth="1"/>
    <col min="6662" max="6662" width="9.7109375" bestFit="1" customWidth="1"/>
    <col min="6663" max="6663" width="9.28515625" bestFit="1" customWidth="1"/>
    <col min="6914" max="6914" width="9.28515625" customWidth="1"/>
    <col min="6915" max="6915" width="9.28515625" bestFit="1" customWidth="1"/>
    <col min="6916" max="6916" width="9.7109375" bestFit="1" customWidth="1"/>
    <col min="6917" max="6917" width="9.28515625" bestFit="1" customWidth="1"/>
    <col min="6918" max="6918" width="9.7109375" bestFit="1" customWidth="1"/>
    <col min="6919" max="6919" width="9.28515625" bestFit="1" customWidth="1"/>
    <col min="7170" max="7170" width="9.28515625" customWidth="1"/>
    <col min="7171" max="7171" width="9.28515625" bestFit="1" customWidth="1"/>
    <col min="7172" max="7172" width="9.7109375" bestFit="1" customWidth="1"/>
    <col min="7173" max="7173" width="9.28515625" bestFit="1" customWidth="1"/>
    <col min="7174" max="7174" width="9.7109375" bestFit="1" customWidth="1"/>
    <col min="7175" max="7175" width="9.28515625" bestFit="1" customWidth="1"/>
    <col min="7426" max="7426" width="9.28515625" customWidth="1"/>
    <col min="7427" max="7427" width="9.28515625" bestFit="1" customWidth="1"/>
    <col min="7428" max="7428" width="9.7109375" bestFit="1" customWidth="1"/>
    <col min="7429" max="7429" width="9.28515625" bestFit="1" customWidth="1"/>
    <col min="7430" max="7430" width="9.7109375" bestFit="1" customWidth="1"/>
    <col min="7431" max="7431" width="9.28515625" bestFit="1" customWidth="1"/>
    <col min="7682" max="7682" width="9.28515625" customWidth="1"/>
    <col min="7683" max="7683" width="9.28515625" bestFit="1" customWidth="1"/>
    <col min="7684" max="7684" width="9.7109375" bestFit="1" customWidth="1"/>
    <col min="7685" max="7685" width="9.28515625" bestFit="1" customWidth="1"/>
    <col min="7686" max="7686" width="9.7109375" bestFit="1" customWidth="1"/>
    <col min="7687" max="7687" width="9.28515625" bestFit="1" customWidth="1"/>
    <col min="7938" max="7938" width="9.28515625" customWidth="1"/>
    <col min="7939" max="7939" width="9.28515625" bestFit="1" customWidth="1"/>
    <col min="7940" max="7940" width="9.7109375" bestFit="1" customWidth="1"/>
    <col min="7941" max="7941" width="9.28515625" bestFit="1" customWidth="1"/>
    <col min="7942" max="7942" width="9.7109375" bestFit="1" customWidth="1"/>
    <col min="7943" max="7943" width="9.28515625" bestFit="1" customWidth="1"/>
    <col min="8194" max="8194" width="9.28515625" customWidth="1"/>
    <col min="8195" max="8195" width="9.28515625" bestFit="1" customWidth="1"/>
    <col min="8196" max="8196" width="9.7109375" bestFit="1" customWidth="1"/>
    <col min="8197" max="8197" width="9.28515625" bestFit="1" customWidth="1"/>
    <col min="8198" max="8198" width="9.7109375" bestFit="1" customWidth="1"/>
    <col min="8199" max="8199" width="9.28515625" bestFit="1" customWidth="1"/>
    <col min="8450" max="8450" width="9.28515625" customWidth="1"/>
    <col min="8451" max="8451" width="9.28515625" bestFit="1" customWidth="1"/>
    <col min="8452" max="8452" width="9.7109375" bestFit="1" customWidth="1"/>
    <col min="8453" max="8453" width="9.28515625" bestFit="1" customWidth="1"/>
    <col min="8454" max="8454" width="9.7109375" bestFit="1" customWidth="1"/>
    <col min="8455" max="8455" width="9.28515625" bestFit="1" customWidth="1"/>
    <col min="8706" max="8706" width="9.28515625" customWidth="1"/>
    <col min="8707" max="8707" width="9.28515625" bestFit="1" customWidth="1"/>
    <col min="8708" max="8708" width="9.7109375" bestFit="1" customWidth="1"/>
    <col min="8709" max="8709" width="9.28515625" bestFit="1" customWidth="1"/>
    <col min="8710" max="8710" width="9.7109375" bestFit="1" customWidth="1"/>
    <col min="8711" max="8711" width="9.28515625" bestFit="1" customWidth="1"/>
    <col min="8962" max="8962" width="9.28515625" customWidth="1"/>
    <col min="8963" max="8963" width="9.28515625" bestFit="1" customWidth="1"/>
    <col min="8964" max="8964" width="9.7109375" bestFit="1" customWidth="1"/>
    <col min="8965" max="8965" width="9.28515625" bestFit="1" customWidth="1"/>
    <col min="8966" max="8966" width="9.7109375" bestFit="1" customWidth="1"/>
    <col min="8967" max="8967" width="9.28515625" bestFit="1" customWidth="1"/>
    <col min="9218" max="9218" width="9.28515625" customWidth="1"/>
    <col min="9219" max="9219" width="9.28515625" bestFit="1" customWidth="1"/>
    <col min="9220" max="9220" width="9.7109375" bestFit="1" customWidth="1"/>
    <col min="9221" max="9221" width="9.28515625" bestFit="1" customWidth="1"/>
    <col min="9222" max="9222" width="9.7109375" bestFit="1" customWidth="1"/>
    <col min="9223" max="9223" width="9.28515625" bestFit="1" customWidth="1"/>
    <col min="9474" max="9474" width="9.28515625" customWidth="1"/>
    <col min="9475" max="9475" width="9.28515625" bestFit="1" customWidth="1"/>
    <col min="9476" max="9476" width="9.7109375" bestFit="1" customWidth="1"/>
    <col min="9477" max="9477" width="9.28515625" bestFit="1" customWidth="1"/>
    <col min="9478" max="9478" width="9.7109375" bestFit="1" customWidth="1"/>
    <col min="9479" max="9479" width="9.28515625" bestFit="1" customWidth="1"/>
    <col min="9730" max="9730" width="9.28515625" customWidth="1"/>
    <col min="9731" max="9731" width="9.28515625" bestFit="1" customWidth="1"/>
    <col min="9732" max="9732" width="9.7109375" bestFit="1" customWidth="1"/>
    <col min="9733" max="9733" width="9.28515625" bestFit="1" customWidth="1"/>
    <col min="9734" max="9734" width="9.7109375" bestFit="1" customWidth="1"/>
    <col min="9735" max="9735" width="9.28515625" bestFit="1" customWidth="1"/>
    <col min="9986" max="9986" width="9.28515625" customWidth="1"/>
    <col min="9987" max="9987" width="9.28515625" bestFit="1" customWidth="1"/>
    <col min="9988" max="9988" width="9.7109375" bestFit="1" customWidth="1"/>
    <col min="9989" max="9989" width="9.28515625" bestFit="1" customWidth="1"/>
    <col min="9990" max="9990" width="9.7109375" bestFit="1" customWidth="1"/>
    <col min="9991" max="9991" width="9.28515625" bestFit="1" customWidth="1"/>
    <col min="10242" max="10242" width="9.28515625" customWidth="1"/>
    <col min="10243" max="10243" width="9.28515625" bestFit="1" customWidth="1"/>
    <col min="10244" max="10244" width="9.7109375" bestFit="1" customWidth="1"/>
    <col min="10245" max="10245" width="9.28515625" bestFit="1" customWidth="1"/>
    <col min="10246" max="10246" width="9.7109375" bestFit="1" customWidth="1"/>
    <col min="10247" max="10247" width="9.28515625" bestFit="1" customWidth="1"/>
    <col min="10498" max="10498" width="9.28515625" customWidth="1"/>
    <col min="10499" max="10499" width="9.28515625" bestFit="1" customWidth="1"/>
    <col min="10500" max="10500" width="9.7109375" bestFit="1" customWidth="1"/>
    <col min="10501" max="10501" width="9.28515625" bestFit="1" customWidth="1"/>
    <col min="10502" max="10502" width="9.7109375" bestFit="1" customWidth="1"/>
    <col min="10503" max="10503" width="9.28515625" bestFit="1" customWidth="1"/>
    <col min="10754" max="10754" width="9.28515625" customWidth="1"/>
    <col min="10755" max="10755" width="9.28515625" bestFit="1" customWidth="1"/>
    <col min="10756" max="10756" width="9.7109375" bestFit="1" customWidth="1"/>
    <col min="10757" max="10757" width="9.28515625" bestFit="1" customWidth="1"/>
    <col min="10758" max="10758" width="9.7109375" bestFit="1" customWidth="1"/>
    <col min="10759" max="10759" width="9.28515625" bestFit="1" customWidth="1"/>
    <col min="11010" max="11010" width="9.28515625" customWidth="1"/>
    <col min="11011" max="11011" width="9.28515625" bestFit="1" customWidth="1"/>
    <col min="11012" max="11012" width="9.7109375" bestFit="1" customWidth="1"/>
    <col min="11013" max="11013" width="9.28515625" bestFit="1" customWidth="1"/>
    <col min="11014" max="11014" width="9.7109375" bestFit="1" customWidth="1"/>
    <col min="11015" max="11015" width="9.28515625" bestFit="1" customWidth="1"/>
    <col min="11266" max="11266" width="9.28515625" customWidth="1"/>
    <col min="11267" max="11267" width="9.28515625" bestFit="1" customWidth="1"/>
    <col min="11268" max="11268" width="9.7109375" bestFit="1" customWidth="1"/>
    <col min="11269" max="11269" width="9.28515625" bestFit="1" customWidth="1"/>
    <col min="11270" max="11270" width="9.7109375" bestFit="1" customWidth="1"/>
    <col min="11271" max="11271" width="9.28515625" bestFit="1" customWidth="1"/>
    <col min="11522" max="11522" width="9.28515625" customWidth="1"/>
    <col min="11523" max="11523" width="9.28515625" bestFit="1" customWidth="1"/>
    <col min="11524" max="11524" width="9.7109375" bestFit="1" customWidth="1"/>
    <col min="11525" max="11525" width="9.28515625" bestFit="1" customWidth="1"/>
    <col min="11526" max="11526" width="9.7109375" bestFit="1" customWidth="1"/>
    <col min="11527" max="11527" width="9.28515625" bestFit="1" customWidth="1"/>
    <col min="11778" max="11778" width="9.28515625" customWidth="1"/>
    <col min="11779" max="11779" width="9.28515625" bestFit="1" customWidth="1"/>
    <col min="11780" max="11780" width="9.7109375" bestFit="1" customWidth="1"/>
    <col min="11781" max="11781" width="9.28515625" bestFit="1" customWidth="1"/>
    <col min="11782" max="11782" width="9.7109375" bestFit="1" customWidth="1"/>
    <col min="11783" max="11783" width="9.28515625" bestFit="1" customWidth="1"/>
    <col min="12034" max="12034" width="9.28515625" customWidth="1"/>
    <col min="12035" max="12035" width="9.28515625" bestFit="1" customWidth="1"/>
    <col min="12036" max="12036" width="9.7109375" bestFit="1" customWidth="1"/>
    <col min="12037" max="12037" width="9.28515625" bestFit="1" customWidth="1"/>
    <col min="12038" max="12038" width="9.7109375" bestFit="1" customWidth="1"/>
    <col min="12039" max="12039" width="9.28515625" bestFit="1" customWidth="1"/>
    <col min="12290" max="12290" width="9.28515625" customWidth="1"/>
    <col min="12291" max="12291" width="9.28515625" bestFit="1" customWidth="1"/>
    <col min="12292" max="12292" width="9.7109375" bestFit="1" customWidth="1"/>
    <col min="12293" max="12293" width="9.28515625" bestFit="1" customWidth="1"/>
    <col min="12294" max="12294" width="9.7109375" bestFit="1" customWidth="1"/>
    <col min="12295" max="12295" width="9.28515625" bestFit="1" customWidth="1"/>
    <col min="12546" max="12546" width="9.28515625" customWidth="1"/>
    <col min="12547" max="12547" width="9.28515625" bestFit="1" customWidth="1"/>
    <col min="12548" max="12548" width="9.7109375" bestFit="1" customWidth="1"/>
    <col min="12549" max="12549" width="9.28515625" bestFit="1" customWidth="1"/>
    <col min="12550" max="12550" width="9.7109375" bestFit="1" customWidth="1"/>
    <col min="12551" max="12551" width="9.28515625" bestFit="1" customWidth="1"/>
    <col min="12802" max="12802" width="9.28515625" customWidth="1"/>
    <col min="12803" max="12803" width="9.28515625" bestFit="1" customWidth="1"/>
    <col min="12804" max="12804" width="9.7109375" bestFit="1" customWidth="1"/>
    <col min="12805" max="12805" width="9.28515625" bestFit="1" customWidth="1"/>
    <col min="12806" max="12806" width="9.7109375" bestFit="1" customWidth="1"/>
    <col min="12807" max="12807" width="9.28515625" bestFit="1" customWidth="1"/>
    <col min="13058" max="13058" width="9.28515625" customWidth="1"/>
    <col min="13059" max="13059" width="9.28515625" bestFit="1" customWidth="1"/>
    <col min="13060" max="13060" width="9.7109375" bestFit="1" customWidth="1"/>
    <col min="13061" max="13061" width="9.28515625" bestFit="1" customWidth="1"/>
    <col min="13062" max="13062" width="9.7109375" bestFit="1" customWidth="1"/>
    <col min="13063" max="13063" width="9.28515625" bestFit="1" customWidth="1"/>
    <col min="13314" max="13314" width="9.28515625" customWidth="1"/>
    <col min="13315" max="13315" width="9.28515625" bestFit="1" customWidth="1"/>
    <col min="13316" max="13316" width="9.7109375" bestFit="1" customWidth="1"/>
    <col min="13317" max="13317" width="9.28515625" bestFit="1" customWidth="1"/>
    <col min="13318" max="13318" width="9.7109375" bestFit="1" customWidth="1"/>
    <col min="13319" max="13319" width="9.28515625" bestFit="1" customWidth="1"/>
    <col min="13570" max="13570" width="9.28515625" customWidth="1"/>
    <col min="13571" max="13571" width="9.28515625" bestFit="1" customWidth="1"/>
    <col min="13572" max="13572" width="9.7109375" bestFit="1" customWidth="1"/>
    <col min="13573" max="13573" width="9.28515625" bestFit="1" customWidth="1"/>
    <col min="13574" max="13574" width="9.7109375" bestFit="1" customWidth="1"/>
    <col min="13575" max="13575" width="9.28515625" bestFit="1" customWidth="1"/>
    <col min="13826" max="13826" width="9.28515625" customWidth="1"/>
    <col min="13827" max="13827" width="9.28515625" bestFit="1" customWidth="1"/>
    <col min="13828" max="13828" width="9.7109375" bestFit="1" customWidth="1"/>
    <col min="13829" max="13829" width="9.28515625" bestFit="1" customWidth="1"/>
    <col min="13830" max="13830" width="9.7109375" bestFit="1" customWidth="1"/>
    <col min="13831" max="13831" width="9.28515625" bestFit="1" customWidth="1"/>
    <col min="14082" max="14082" width="9.28515625" customWidth="1"/>
    <col min="14083" max="14083" width="9.28515625" bestFit="1" customWidth="1"/>
    <col min="14084" max="14084" width="9.7109375" bestFit="1" customWidth="1"/>
    <col min="14085" max="14085" width="9.28515625" bestFit="1" customWidth="1"/>
    <col min="14086" max="14086" width="9.7109375" bestFit="1" customWidth="1"/>
    <col min="14087" max="14087" width="9.28515625" bestFit="1" customWidth="1"/>
    <col min="14338" max="14338" width="9.28515625" customWidth="1"/>
    <col min="14339" max="14339" width="9.28515625" bestFit="1" customWidth="1"/>
    <col min="14340" max="14340" width="9.7109375" bestFit="1" customWidth="1"/>
    <col min="14341" max="14341" width="9.28515625" bestFit="1" customWidth="1"/>
    <col min="14342" max="14342" width="9.7109375" bestFit="1" customWidth="1"/>
    <col min="14343" max="14343" width="9.28515625" bestFit="1" customWidth="1"/>
    <col min="14594" max="14594" width="9.28515625" customWidth="1"/>
    <col min="14595" max="14595" width="9.28515625" bestFit="1" customWidth="1"/>
    <col min="14596" max="14596" width="9.7109375" bestFit="1" customWidth="1"/>
    <col min="14597" max="14597" width="9.28515625" bestFit="1" customWidth="1"/>
    <col min="14598" max="14598" width="9.7109375" bestFit="1" customWidth="1"/>
    <col min="14599" max="14599" width="9.28515625" bestFit="1" customWidth="1"/>
    <col min="14850" max="14850" width="9.28515625" customWidth="1"/>
    <col min="14851" max="14851" width="9.28515625" bestFit="1" customWidth="1"/>
    <col min="14852" max="14852" width="9.7109375" bestFit="1" customWidth="1"/>
    <col min="14853" max="14853" width="9.28515625" bestFit="1" customWidth="1"/>
    <col min="14854" max="14854" width="9.7109375" bestFit="1" customWidth="1"/>
    <col min="14855" max="14855" width="9.28515625" bestFit="1" customWidth="1"/>
    <col min="15106" max="15106" width="9.28515625" customWidth="1"/>
    <col min="15107" max="15107" width="9.28515625" bestFit="1" customWidth="1"/>
    <col min="15108" max="15108" width="9.7109375" bestFit="1" customWidth="1"/>
    <col min="15109" max="15109" width="9.28515625" bestFit="1" customWidth="1"/>
    <col min="15110" max="15110" width="9.7109375" bestFit="1" customWidth="1"/>
    <col min="15111" max="15111" width="9.28515625" bestFit="1" customWidth="1"/>
    <col min="15362" max="15362" width="9.28515625" customWidth="1"/>
    <col min="15363" max="15363" width="9.28515625" bestFit="1" customWidth="1"/>
    <col min="15364" max="15364" width="9.7109375" bestFit="1" customWidth="1"/>
    <col min="15365" max="15365" width="9.28515625" bestFit="1" customWidth="1"/>
    <col min="15366" max="15366" width="9.7109375" bestFit="1" customWidth="1"/>
    <col min="15367" max="15367" width="9.28515625" bestFit="1" customWidth="1"/>
    <col min="15618" max="15618" width="9.28515625" customWidth="1"/>
    <col min="15619" max="15619" width="9.28515625" bestFit="1" customWidth="1"/>
    <col min="15620" max="15620" width="9.7109375" bestFit="1" customWidth="1"/>
    <col min="15621" max="15621" width="9.28515625" bestFit="1" customWidth="1"/>
    <col min="15622" max="15622" width="9.7109375" bestFit="1" customWidth="1"/>
    <col min="15623" max="15623" width="9.28515625" bestFit="1" customWidth="1"/>
    <col min="15874" max="15874" width="9.28515625" customWidth="1"/>
    <col min="15875" max="15875" width="9.28515625" bestFit="1" customWidth="1"/>
    <col min="15876" max="15876" width="9.7109375" bestFit="1" customWidth="1"/>
    <col min="15877" max="15877" width="9.28515625" bestFit="1" customWidth="1"/>
    <col min="15878" max="15878" width="9.7109375" bestFit="1" customWidth="1"/>
    <col min="15879" max="15879" width="9.28515625" bestFit="1" customWidth="1"/>
    <col min="16130" max="16130" width="9.28515625" customWidth="1"/>
    <col min="16131" max="16131" width="9.28515625" bestFit="1" customWidth="1"/>
    <col min="16132" max="16132" width="9.7109375" bestFit="1" customWidth="1"/>
    <col min="16133" max="16133" width="9.28515625" bestFit="1" customWidth="1"/>
    <col min="16134" max="16134" width="9.7109375" bestFit="1" customWidth="1"/>
    <col min="16135" max="16135" width="9.28515625" bestFit="1" customWidth="1"/>
  </cols>
  <sheetData>
    <row r="2" spans="1:7" ht="15.75" x14ac:dyDescent="0.25">
      <c r="A2" s="69" t="s">
        <v>36</v>
      </c>
      <c r="B2" s="69"/>
      <c r="C2" s="69"/>
      <c r="D2" s="69"/>
      <c r="E2" s="69"/>
      <c r="F2" s="69"/>
      <c r="G2" s="69"/>
    </row>
    <row r="3" spans="1:7" ht="15.75" x14ac:dyDescent="0.25">
      <c r="A3" s="69" t="s">
        <v>93</v>
      </c>
      <c r="B3" s="69"/>
      <c r="C3" s="69"/>
      <c r="D3" s="69"/>
      <c r="E3" s="69"/>
      <c r="F3" s="69"/>
      <c r="G3" s="69"/>
    </row>
    <row r="4" spans="1:7" ht="15.75" x14ac:dyDescent="0.25">
      <c r="A4" s="69" t="s">
        <v>97</v>
      </c>
      <c r="B4" s="69"/>
      <c r="C4" s="69"/>
      <c r="D4" s="69"/>
      <c r="E4" s="69"/>
      <c r="F4" s="69"/>
      <c r="G4" s="69"/>
    </row>
    <row r="6" spans="1:7" ht="14.25" x14ac:dyDescent="0.2">
      <c r="A6" s="78" t="s">
        <v>98</v>
      </c>
      <c r="B6" s="78"/>
      <c r="C6" s="78"/>
      <c r="D6" s="78"/>
      <c r="E6" s="78"/>
      <c r="F6" s="78"/>
      <c r="G6" s="78"/>
    </row>
    <row r="8" spans="1:7" x14ac:dyDescent="0.2">
      <c r="A8" s="16" t="s">
        <v>37</v>
      </c>
      <c r="B8" s="16"/>
      <c r="C8" s="79" t="s">
        <v>38</v>
      </c>
      <c r="D8" s="79"/>
      <c r="E8" s="79" t="s">
        <v>39</v>
      </c>
      <c r="F8" s="79"/>
      <c r="G8" s="16" t="s">
        <v>40</v>
      </c>
    </row>
    <row r="9" spans="1:7" x14ac:dyDescent="0.2">
      <c r="A9" s="17" t="s">
        <v>47</v>
      </c>
      <c r="C9" s="17">
        <v>10</v>
      </c>
      <c r="D9" s="34">
        <f t="shared" ref="D9:D15" si="0">C9/G9</f>
        <v>0.26315789473684209</v>
      </c>
      <c r="E9" s="17">
        <v>28</v>
      </c>
      <c r="F9" s="34">
        <f t="shared" ref="F9:F15" si="1">E9/G9</f>
        <v>0.73684210526315785</v>
      </c>
      <c r="G9" s="17">
        <f t="shared" ref="G9:G15" si="2">C9+E9</f>
        <v>38</v>
      </c>
    </row>
    <row r="10" spans="1:7" x14ac:dyDescent="0.2">
      <c r="A10" s="17" t="s">
        <v>48</v>
      </c>
      <c r="C10" s="17">
        <v>10</v>
      </c>
      <c r="D10" s="34">
        <f t="shared" si="0"/>
        <v>0.24390243902439024</v>
      </c>
      <c r="E10" s="17">
        <v>31</v>
      </c>
      <c r="F10" s="34">
        <f t="shared" si="1"/>
        <v>0.75609756097560976</v>
      </c>
      <c r="G10" s="17">
        <f t="shared" si="2"/>
        <v>41</v>
      </c>
    </row>
    <row r="11" spans="1:7" x14ac:dyDescent="0.2">
      <c r="A11" s="17" t="s">
        <v>84</v>
      </c>
      <c r="C11" s="17">
        <v>12</v>
      </c>
      <c r="D11" s="34">
        <f t="shared" si="0"/>
        <v>0.25</v>
      </c>
      <c r="E11" s="17">
        <v>36</v>
      </c>
      <c r="F11" s="34">
        <f t="shared" si="1"/>
        <v>0.75</v>
      </c>
      <c r="G11" s="17">
        <f t="shared" si="2"/>
        <v>48</v>
      </c>
    </row>
    <row r="12" spans="1:7" x14ac:dyDescent="0.2">
      <c r="A12" s="17" t="s">
        <v>85</v>
      </c>
      <c r="C12" s="17">
        <v>15</v>
      </c>
      <c r="D12" s="34">
        <f t="shared" si="0"/>
        <v>0.30612244897959184</v>
      </c>
      <c r="E12" s="17">
        <v>34</v>
      </c>
      <c r="F12" s="34">
        <f t="shared" si="1"/>
        <v>0.69387755102040816</v>
      </c>
      <c r="G12" s="17">
        <f t="shared" si="2"/>
        <v>49</v>
      </c>
    </row>
    <row r="13" spans="1:7" x14ac:dyDescent="0.2">
      <c r="A13" s="17" t="s">
        <v>86</v>
      </c>
      <c r="C13" s="17">
        <v>14</v>
      </c>
      <c r="D13" s="34">
        <f t="shared" si="0"/>
        <v>0.2978723404255319</v>
      </c>
      <c r="E13" s="17">
        <v>33</v>
      </c>
      <c r="F13" s="34">
        <f t="shared" si="1"/>
        <v>0.7021276595744681</v>
      </c>
      <c r="G13" s="17">
        <f t="shared" si="2"/>
        <v>47</v>
      </c>
    </row>
    <row r="14" spans="1:7" x14ac:dyDescent="0.2">
      <c r="A14" s="17" t="s">
        <v>88</v>
      </c>
      <c r="C14" s="17">
        <v>13</v>
      </c>
      <c r="D14" s="34">
        <f t="shared" si="0"/>
        <v>0.19696969696969696</v>
      </c>
      <c r="E14" s="17">
        <v>53</v>
      </c>
      <c r="F14" s="34">
        <f t="shared" si="1"/>
        <v>0.80303030303030298</v>
      </c>
      <c r="G14" s="17">
        <f t="shared" si="2"/>
        <v>66</v>
      </c>
    </row>
    <row r="15" spans="1:7" x14ac:dyDescent="0.2">
      <c r="A15" s="17" t="s">
        <v>89</v>
      </c>
      <c r="C15" s="17">
        <v>20</v>
      </c>
      <c r="D15" s="34">
        <f t="shared" si="0"/>
        <v>0.24691358024691357</v>
      </c>
      <c r="E15" s="17">
        <v>61</v>
      </c>
      <c r="F15" s="34">
        <f t="shared" si="1"/>
        <v>0.75308641975308643</v>
      </c>
      <c r="G15" s="17">
        <f t="shared" si="2"/>
        <v>81</v>
      </c>
    </row>
    <row r="16" spans="1:7" x14ac:dyDescent="0.2">
      <c r="A16" s="17"/>
    </row>
    <row r="17" spans="1:7" ht="14.25" x14ac:dyDescent="0.2">
      <c r="A17" s="78" t="s">
        <v>99</v>
      </c>
      <c r="B17" s="78"/>
      <c r="C17" s="78"/>
      <c r="D17" s="78"/>
      <c r="E17" s="78"/>
      <c r="F17" s="78"/>
      <c r="G17" s="78"/>
    </row>
    <row r="18" spans="1:7" x14ac:dyDescent="0.2">
      <c r="A18" s="16" t="s">
        <v>49</v>
      </c>
      <c r="B18" s="16" t="s">
        <v>50</v>
      </c>
      <c r="C18" s="16" t="s">
        <v>51</v>
      </c>
      <c r="D18" s="16" t="s">
        <v>52</v>
      </c>
      <c r="E18" s="16" t="s">
        <v>53</v>
      </c>
      <c r="F18" s="16" t="s">
        <v>54</v>
      </c>
      <c r="G18" s="16" t="s">
        <v>40</v>
      </c>
    </row>
    <row r="19" spans="1:7" x14ac:dyDescent="0.2">
      <c r="A19" s="17" t="s">
        <v>47</v>
      </c>
      <c r="B19" s="17">
        <v>1</v>
      </c>
      <c r="C19" s="17">
        <v>3</v>
      </c>
      <c r="D19" s="17">
        <v>2</v>
      </c>
      <c r="E19" s="17">
        <v>29</v>
      </c>
      <c r="F19" s="17">
        <v>3</v>
      </c>
      <c r="G19" s="17">
        <f t="shared" ref="G19:G25" si="3">SUM(B19:F19)</f>
        <v>38</v>
      </c>
    </row>
    <row r="20" spans="1:7" x14ac:dyDescent="0.2">
      <c r="A20" s="17" t="s">
        <v>48</v>
      </c>
      <c r="B20" s="17">
        <v>1</v>
      </c>
      <c r="C20" s="17">
        <v>2</v>
      </c>
      <c r="D20" s="17">
        <v>2</v>
      </c>
      <c r="E20" s="17">
        <v>33</v>
      </c>
      <c r="F20" s="17">
        <v>3</v>
      </c>
      <c r="G20" s="17">
        <f t="shared" si="3"/>
        <v>41</v>
      </c>
    </row>
    <row r="21" spans="1:7" x14ac:dyDescent="0.2">
      <c r="A21" s="17" t="s">
        <v>84</v>
      </c>
      <c r="B21" s="17">
        <v>1</v>
      </c>
      <c r="C21" s="17">
        <v>7</v>
      </c>
      <c r="D21" s="17">
        <v>0</v>
      </c>
      <c r="E21" s="17">
        <v>37</v>
      </c>
      <c r="F21" s="17">
        <v>3</v>
      </c>
      <c r="G21" s="17">
        <f t="shared" si="3"/>
        <v>48</v>
      </c>
    </row>
    <row r="22" spans="1:7" x14ac:dyDescent="0.2">
      <c r="A22" s="17" t="s">
        <v>85</v>
      </c>
      <c r="B22" s="17">
        <v>1</v>
      </c>
      <c r="C22" s="17">
        <v>5</v>
      </c>
      <c r="D22" s="17">
        <v>1</v>
      </c>
      <c r="E22" s="17">
        <v>40</v>
      </c>
      <c r="F22" s="17">
        <v>2</v>
      </c>
      <c r="G22" s="17">
        <f t="shared" si="3"/>
        <v>49</v>
      </c>
    </row>
    <row r="23" spans="1:7" x14ac:dyDescent="0.2">
      <c r="A23" s="17" t="s">
        <v>86</v>
      </c>
      <c r="B23" s="17">
        <v>3</v>
      </c>
      <c r="C23" s="17">
        <v>4</v>
      </c>
      <c r="D23" s="17">
        <v>1</v>
      </c>
      <c r="E23" s="17">
        <v>36</v>
      </c>
      <c r="F23" s="17">
        <v>3</v>
      </c>
      <c r="G23" s="17">
        <f t="shared" si="3"/>
        <v>47</v>
      </c>
    </row>
    <row r="24" spans="1:7" x14ac:dyDescent="0.2">
      <c r="A24" s="17" t="s">
        <v>88</v>
      </c>
      <c r="B24" s="17">
        <v>2</v>
      </c>
      <c r="C24" s="17">
        <v>15</v>
      </c>
      <c r="D24" s="17">
        <v>1</v>
      </c>
      <c r="E24" s="17">
        <v>44</v>
      </c>
      <c r="F24" s="17">
        <v>4</v>
      </c>
      <c r="G24" s="17">
        <f t="shared" si="3"/>
        <v>66</v>
      </c>
    </row>
    <row r="25" spans="1:7" x14ac:dyDescent="0.2">
      <c r="A25" s="17" t="s">
        <v>89</v>
      </c>
      <c r="B25" s="17">
        <v>3</v>
      </c>
      <c r="C25" s="17">
        <v>19</v>
      </c>
      <c r="D25" s="17">
        <v>1</v>
      </c>
      <c r="E25" s="17">
        <v>54</v>
      </c>
      <c r="F25" s="17">
        <v>4</v>
      </c>
      <c r="G25" s="17">
        <f t="shared" si="3"/>
        <v>81</v>
      </c>
    </row>
    <row r="27" spans="1:7" ht="14.25" x14ac:dyDescent="0.2">
      <c r="A27" s="78" t="s">
        <v>100</v>
      </c>
      <c r="B27" s="78"/>
      <c r="C27" s="78"/>
      <c r="D27" s="78"/>
      <c r="E27" s="78"/>
      <c r="F27" s="78"/>
      <c r="G27" s="78"/>
    </row>
    <row r="28" spans="1:7" x14ac:dyDescent="0.2">
      <c r="A28" s="16" t="s">
        <v>37</v>
      </c>
      <c r="B28" s="16"/>
      <c r="C28" s="79" t="s">
        <v>55</v>
      </c>
      <c r="D28" s="79"/>
      <c r="E28" s="79" t="s">
        <v>56</v>
      </c>
      <c r="F28" s="79"/>
      <c r="G28" s="16" t="s">
        <v>40</v>
      </c>
    </row>
    <row r="29" spans="1:7" x14ac:dyDescent="0.2">
      <c r="A29" t="s">
        <v>47</v>
      </c>
      <c r="C29" s="17">
        <v>16</v>
      </c>
      <c r="D29" s="34">
        <f t="shared" ref="D29:D35" si="4">C29/G29</f>
        <v>0.42105263157894735</v>
      </c>
      <c r="E29" s="17">
        <v>22</v>
      </c>
      <c r="F29" s="34">
        <f t="shared" ref="F29:F35" si="5">E29/G29</f>
        <v>0.57894736842105265</v>
      </c>
      <c r="G29" s="17">
        <f t="shared" ref="G29:G35" si="6">C29+E29</f>
        <v>38</v>
      </c>
    </row>
    <row r="30" spans="1:7" x14ac:dyDescent="0.2">
      <c r="A30" t="s">
        <v>48</v>
      </c>
      <c r="C30" s="17">
        <v>8</v>
      </c>
      <c r="D30" s="34">
        <f t="shared" si="4"/>
        <v>0.1951219512195122</v>
      </c>
      <c r="E30" s="17">
        <v>33</v>
      </c>
      <c r="F30" s="34">
        <f t="shared" si="5"/>
        <v>0.80487804878048785</v>
      </c>
      <c r="G30" s="17">
        <f t="shared" si="6"/>
        <v>41</v>
      </c>
    </row>
    <row r="31" spans="1:7" x14ac:dyDescent="0.2">
      <c r="A31" t="s">
        <v>84</v>
      </c>
      <c r="C31" s="17">
        <v>13</v>
      </c>
      <c r="D31" s="34">
        <f t="shared" si="4"/>
        <v>0.27083333333333331</v>
      </c>
      <c r="E31" s="17">
        <v>35</v>
      </c>
      <c r="F31" s="34">
        <f t="shared" si="5"/>
        <v>0.72916666666666663</v>
      </c>
      <c r="G31" s="17">
        <f t="shared" si="6"/>
        <v>48</v>
      </c>
    </row>
    <row r="32" spans="1:7" x14ac:dyDescent="0.2">
      <c r="A32" t="s">
        <v>85</v>
      </c>
      <c r="C32" s="17">
        <v>13</v>
      </c>
      <c r="D32" s="34">
        <f t="shared" si="4"/>
        <v>0.26530612244897961</v>
      </c>
      <c r="E32" s="17">
        <v>36</v>
      </c>
      <c r="F32" s="34">
        <f t="shared" si="5"/>
        <v>0.73469387755102045</v>
      </c>
      <c r="G32" s="17">
        <f t="shared" si="6"/>
        <v>49</v>
      </c>
    </row>
    <row r="33" spans="1:9" x14ac:dyDescent="0.2">
      <c r="A33" t="s">
        <v>86</v>
      </c>
      <c r="C33" s="17">
        <v>9</v>
      </c>
      <c r="D33" s="34">
        <f t="shared" si="4"/>
        <v>0.19148936170212766</v>
      </c>
      <c r="E33" s="17">
        <v>38</v>
      </c>
      <c r="F33" s="34">
        <f t="shared" si="5"/>
        <v>0.80851063829787229</v>
      </c>
      <c r="G33" s="17">
        <f t="shared" si="6"/>
        <v>47</v>
      </c>
    </row>
    <row r="34" spans="1:9" x14ac:dyDescent="0.2">
      <c r="A34" t="s">
        <v>88</v>
      </c>
      <c r="C34" s="17">
        <v>9</v>
      </c>
      <c r="D34" s="34">
        <f t="shared" si="4"/>
        <v>0.13636363636363635</v>
      </c>
      <c r="E34" s="17">
        <v>57</v>
      </c>
      <c r="F34" s="34">
        <f t="shared" si="5"/>
        <v>0.86363636363636365</v>
      </c>
      <c r="G34" s="17">
        <f t="shared" si="6"/>
        <v>66</v>
      </c>
    </row>
    <row r="35" spans="1:9" x14ac:dyDescent="0.2">
      <c r="A35" t="s">
        <v>89</v>
      </c>
      <c r="C35" s="17">
        <v>9</v>
      </c>
      <c r="D35" s="34">
        <f t="shared" si="4"/>
        <v>0.1111111111111111</v>
      </c>
      <c r="E35" s="17">
        <v>72</v>
      </c>
      <c r="F35" s="34">
        <f t="shared" si="5"/>
        <v>0.88888888888888884</v>
      </c>
      <c r="G35" s="17">
        <f t="shared" si="6"/>
        <v>81</v>
      </c>
    </row>
    <row r="36" spans="1:9" ht="14.25" hidden="1" x14ac:dyDescent="0.2">
      <c r="A36" s="78" t="s">
        <v>101</v>
      </c>
      <c r="B36" s="78"/>
      <c r="C36" s="78"/>
      <c r="D36" s="78"/>
      <c r="E36" s="78"/>
      <c r="F36" s="78"/>
      <c r="G36" s="78"/>
    </row>
    <row r="37" spans="1:9" hidden="1" x14ac:dyDescent="0.2">
      <c r="A37" s="16" t="s">
        <v>37</v>
      </c>
      <c r="B37" s="16" t="s">
        <v>57</v>
      </c>
      <c r="C37" s="16" t="s">
        <v>58</v>
      </c>
      <c r="D37" s="16" t="s">
        <v>59</v>
      </c>
      <c r="E37" s="16" t="s">
        <v>60</v>
      </c>
      <c r="F37" s="16" t="s">
        <v>61</v>
      </c>
      <c r="G37" s="16" t="s">
        <v>62</v>
      </c>
      <c r="H37" s="16" t="s">
        <v>63</v>
      </c>
      <c r="I37" s="53" t="s">
        <v>40</v>
      </c>
    </row>
    <row r="38" spans="1:9" hidden="1" x14ac:dyDescent="0.2">
      <c r="A38" s="17" t="s">
        <v>41</v>
      </c>
      <c r="B38" s="17">
        <v>0</v>
      </c>
      <c r="C38" s="17">
        <v>6</v>
      </c>
      <c r="D38" s="17">
        <v>9</v>
      </c>
      <c r="E38" s="17">
        <v>2</v>
      </c>
      <c r="F38" s="17">
        <v>4</v>
      </c>
      <c r="G38" s="17">
        <v>0</v>
      </c>
      <c r="H38" s="54">
        <v>0</v>
      </c>
      <c r="I38" s="54">
        <f>SUM(B38:H38)</f>
        <v>21</v>
      </c>
    </row>
    <row r="39" spans="1:9" hidden="1" x14ac:dyDescent="0.2">
      <c r="A39" s="17" t="s">
        <v>42</v>
      </c>
      <c r="B39" s="17">
        <v>0</v>
      </c>
      <c r="C39" s="17">
        <v>6</v>
      </c>
      <c r="D39" s="17">
        <v>7</v>
      </c>
      <c r="E39" s="17">
        <v>1</v>
      </c>
      <c r="F39" s="17">
        <v>0</v>
      </c>
      <c r="G39" s="17">
        <v>0</v>
      </c>
      <c r="H39" s="54">
        <v>0</v>
      </c>
      <c r="I39" s="54">
        <f t="shared" ref="I39:I46" si="7">SUM(B39:H39)</f>
        <v>14</v>
      </c>
    </row>
    <row r="40" spans="1:9" hidden="1" x14ac:dyDescent="0.2">
      <c r="A40" s="17" t="s">
        <v>43</v>
      </c>
      <c r="B40" s="17">
        <v>0</v>
      </c>
      <c r="C40" s="17">
        <v>7</v>
      </c>
      <c r="D40" s="17">
        <v>9</v>
      </c>
      <c r="E40" s="17">
        <v>4</v>
      </c>
      <c r="F40" s="17">
        <v>1</v>
      </c>
      <c r="G40" s="17">
        <v>4</v>
      </c>
      <c r="H40" s="54">
        <v>0</v>
      </c>
      <c r="I40" s="54">
        <f t="shared" si="7"/>
        <v>25</v>
      </c>
    </row>
    <row r="41" spans="1:9" hidden="1" x14ac:dyDescent="0.2">
      <c r="A41" s="17" t="s">
        <v>44</v>
      </c>
      <c r="B41" s="17">
        <v>0</v>
      </c>
      <c r="C41" s="17">
        <v>7</v>
      </c>
      <c r="D41" s="17">
        <v>9</v>
      </c>
      <c r="E41" s="17">
        <v>4</v>
      </c>
      <c r="F41" s="17">
        <v>0</v>
      </c>
      <c r="G41" s="17">
        <v>2</v>
      </c>
      <c r="H41" s="54">
        <v>0</v>
      </c>
      <c r="I41" s="54">
        <f t="shared" si="7"/>
        <v>22</v>
      </c>
    </row>
    <row r="42" spans="1:9" hidden="1" x14ac:dyDescent="0.2">
      <c r="A42" s="17" t="s">
        <v>45</v>
      </c>
      <c r="B42" s="17">
        <v>0</v>
      </c>
      <c r="C42" s="17">
        <v>8</v>
      </c>
      <c r="D42" s="17">
        <v>6</v>
      </c>
      <c r="E42" s="17">
        <v>4</v>
      </c>
      <c r="F42" s="17">
        <v>0</v>
      </c>
      <c r="G42" s="17">
        <v>1</v>
      </c>
      <c r="H42" s="54">
        <v>0</v>
      </c>
      <c r="I42" s="54">
        <f t="shared" si="7"/>
        <v>19</v>
      </c>
    </row>
    <row r="43" spans="1:9" hidden="1" x14ac:dyDescent="0.2">
      <c r="A43" s="17" t="s">
        <v>46</v>
      </c>
      <c r="B43" s="17">
        <v>0</v>
      </c>
      <c r="C43" s="17">
        <v>3</v>
      </c>
      <c r="D43" s="17">
        <v>5</v>
      </c>
      <c r="E43" s="17">
        <v>3</v>
      </c>
      <c r="F43" s="17">
        <v>1</v>
      </c>
      <c r="G43" s="17">
        <v>0</v>
      </c>
      <c r="H43" s="54">
        <v>0</v>
      </c>
      <c r="I43" s="54">
        <f t="shared" si="7"/>
        <v>12</v>
      </c>
    </row>
    <row r="44" spans="1:9" hidden="1" x14ac:dyDescent="0.2">
      <c r="A44" s="17" t="s">
        <v>47</v>
      </c>
      <c r="B44" s="17">
        <v>0</v>
      </c>
      <c r="C44" s="17">
        <v>11</v>
      </c>
      <c r="D44" s="17">
        <v>6</v>
      </c>
      <c r="E44" s="17">
        <v>3</v>
      </c>
      <c r="F44" s="17">
        <v>2</v>
      </c>
      <c r="G44" s="17">
        <v>0</v>
      </c>
      <c r="H44" s="54">
        <v>0</v>
      </c>
      <c r="I44" s="54">
        <f t="shared" si="7"/>
        <v>22</v>
      </c>
    </row>
    <row r="45" spans="1:9" hidden="1" x14ac:dyDescent="0.2">
      <c r="A45" s="17" t="s">
        <v>48</v>
      </c>
      <c r="B45" s="17">
        <v>0</v>
      </c>
      <c r="C45" s="17">
        <v>13</v>
      </c>
      <c r="D45" s="17">
        <v>7</v>
      </c>
      <c r="E45" s="17">
        <v>2</v>
      </c>
      <c r="F45" s="17">
        <v>2</v>
      </c>
      <c r="G45" s="17">
        <v>0</v>
      </c>
      <c r="H45" s="54">
        <v>0</v>
      </c>
      <c r="I45" s="54">
        <f t="shared" si="7"/>
        <v>24</v>
      </c>
    </row>
    <row r="46" spans="1:9" hidden="1" x14ac:dyDescent="0.2">
      <c r="A46" s="17" t="s">
        <v>84</v>
      </c>
      <c r="B46" s="17">
        <v>0</v>
      </c>
      <c r="C46" s="17">
        <v>13</v>
      </c>
      <c r="D46" s="17">
        <v>13</v>
      </c>
      <c r="E46" s="17">
        <v>4</v>
      </c>
      <c r="F46" s="17">
        <v>1</v>
      </c>
      <c r="G46" s="17">
        <v>0</v>
      </c>
      <c r="H46" s="54">
        <v>0</v>
      </c>
      <c r="I46" s="54">
        <f t="shared" si="7"/>
        <v>31</v>
      </c>
    </row>
    <row r="47" spans="1:9" hidden="1" x14ac:dyDescent="0.2">
      <c r="A47" s="17" t="s">
        <v>85</v>
      </c>
    </row>
    <row r="48" spans="1:9" hidden="1" x14ac:dyDescent="0.2">
      <c r="A48" s="17" t="s">
        <v>86</v>
      </c>
    </row>
    <row r="49" spans="1:1" hidden="1" x14ac:dyDescent="0.2">
      <c r="A49" s="17" t="s">
        <v>88</v>
      </c>
    </row>
    <row r="50" spans="1:1" hidden="1" x14ac:dyDescent="0.2"/>
    <row r="51" spans="1:1" hidden="1" x14ac:dyDescent="0.2"/>
  </sheetData>
  <mergeCells count="11">
    <mergeCell ref="A2:G2"/>
    <mergeCell ref="A3:G3"/>
    <mergeCell ref="A4:G4"/>
    <mergeCell ref="A6:G6"/>
    <mergeCell ref="C8:D8"/>
    <mergeCell ref="E8:F8"/>
    <mergeCell ref="A17:G17"/>
    <mergeCell ref="A27:G27"/>
    <mergeCell ref="C28:D28"/>
    <mergeCell ref="E28:F28"/>
    <mergeCell ref="A36:G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PeerCost&amp;CrHr PSY</vt:lpstr>
      <vt:lpstr>Summary PSY B.A</vt:lpstr>
      <vt:lpstr>Table 1 PSY Minor</vt:lpstr>
      <vt:lpstr>'PeerCost&amp;CrHr PSY'!Print_Area</vt:lpstr>
      <vt:lpstr>'Summary PSY B.A'!Print_Area</vt:lpstr>
    </vt:vector>
  </TitlesOfParts>
  <Company>University of Illinois @ Springfield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ois</dc:creator>
  <cp:lastModifiedBy>Dorman, Laura Gransky</cp:lastModifiedBy>
  <cp:lastPrinted>2022-11-17T17:20:54Z</cp:lastPrinted>
  <dcterms:created xsi:type="dcterms:W3CDTF">2006-03-27T19:04:52Z</dcterms:created>
  <dcterms:modified xsi:type="dcterms:W3CDTF">2022-11-18T15:06:59Z</dcterms:modified>
</cp:coreProperties>
</file>