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UG for Website 2022\"/>
    </mc:Choice>
  </mc:AlternateContent>
  <bookViews>
    <workbookView xWindow="-105" yWindow="-105" windowWidth="23250" windowHeight="12570" tabRatio="922" firstSheet="1" activeTab="1"/>
  </bookViews>
  <sheets>
    <sheet name="PeerCost &amp; CrHr LES" sheetId="1" state="hidden" r:id="rId1"/>
    <sheet name="Summary LES B.A" sheetId="7" r:id="rId2"/>
  </sheets>
  <definedNames>
    <definedName name="_xlnm.Print_Area" localSheetId="0">'PeerCost &amp; CrHr LES'!$A$1:$Y$67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0" i="7" l="1"/>
  <c r="W33" i="7"/>
  <c r="W21" i="7"/>
  <c r="W11" i="7"/>
  <c r="H21" i="7" l="1"/>
  <c r="G21" i="7"/>
  <c r="D21" i="7"/>
  <c r="C21" i="7"/>
  <c r="B21" i="7"/>
  <c r="K21" i="7"/>
  <c r="I21" i="7"/>
  <c r="J21" i="7"/>
  <c r="V40" i="7" l="1"/>
  <c r="V33" i="7"/>
  <c r="V21" i="7"/>
  <c r="V11" i="7"/>
  <c r="U40" i="7" l="1"/>
  <c r="U33" i="7"/>
  <c r="U21" i="7"/>
  <c r="U11" i="7"/>
  <c r="T40" i="7" l="1"/>
  <c r="T33" i="7"/>
  <c r="T21" i="7"/>
  <c r="T11" i="7"/>
  <c r="S40" i="7" l="1"/>
  <c r="S33" i="7"/>
  <c r="S21" i="7"/>
  <c r="S11" i="7"/>
  <c r="R40" i="7" l="1"/>
  <c r="R33" i="7"/>
  <c r="R21" i="7"/>
  <c r="R11" i="7"/>
  <c r="Q40" i="7" l="1"/>
  <c r="Q33" i="7"/>
  <c r="Q21" i="7"/>
  <c r="Q11" i="7"/>
  <c r="P40" i="7" l="1"/>
  <c r="O40" i="7"/>
  <c r="P33" i="7"/>
  <c r="O33" i="7"/>
  <c r="P21" i="7"/>
  <c r="O21" i="7"/>
  <c r="P11" i="7"/>
  <c r="O11" i="7"/>
  <c r="N40" i="7" l="1"/>
  <c r="N33" i="7"/>
  <c r="N21" i="7"/>
  <c r="N11" i="7"/>
  <c r="M40" i="7" l="1"/>
  <c r="M33" i="7"/>
  <c r="M21" i="7"/>
  <c r="M11" i="7"/>
  <c r="I11" i="7"/>
  <c r="X40" i="7"/>
  <c r="X33" i="7"/>
  <c r="X21" i="7"/>
  <c r="X11" i="7"/>
  <c r="L11" i="7"/>
  <c r="L21" i="7"/>
  <c r="K11" i="7"/>
  <c r="J40" i="7"/>
  <c r="I40" i="7"/>
  <c r="J33" i="7"/>
  <c r="I33" i="7"/>
  <c r="J11" i="7"/>
  <c r="L40" i="7"/>
  <c r="L33" i="7"/>
  <c r="K40" i="7"/>
  <c r="K33" i="7"/>
  <c r="H40" i="7"/>
  <c r="H33" i="7"/>
  <c r="H11" i="7"/>
  <c r="X30" i="1"/>
  <c r="X34" i="1" s="1"/>
  <c r="W30" i="1"/>
  <c r="W62" i="1" s="1"/>
  <c r="W66" i="1" s="1"/>
  <c r="X46" i="1"/>
  <c r="W46" i="1"/>
  <c r="U30" i="1"/>
  <c r="U62" i="1" s="1"/>
  <c r="T30" i="1"/>
  <c r="T62" i="1" s="1"/>
  <c r="T66" i="1" s="1"/>
  <c r="U46" i="1"/>
  <c r="T46" i="1"/>
  <c r="R30" i="1"/>
  <c r="R34" i="1" s="1"/>
  <c r="S34" i="1" s="1"/>
  <c r="R46" i="1"/>
  <c r="Q46" i="1"/>
  <c r="S46" i="1" s="1"/>
  <c r="O30" i="1"/>
  <c r="O62" i="1" s="1"/>
  <c r="O46" i="1"/>
  <c r="P46" i="1" s="1"/>
  <c r="N30" i="1"/>
  <c r="L30" i="1"/>
  <c r="K30" i="1"/>
  <c r="K62" i="1" s="1"/>
  <c r="K66" i="1" s="1"/>
  <c r="L46" i="1"/>
  <c r="K46" i="1"/>
  <c r="I30" i="1"/>
  <c r="I46" i="1"/>
  <c r="J46" i="1" s="1"/>
  <c r="F30" i="1"/>
  <c r="E30" i="1"/>
  <c r="E34" i="1" s="1"/>
  <c r="F46" i="1"/>
  <c r="E46" i="1"/>
  <c r="C30" i="1"/>
  <c r="B30" i="1"/>
  <c r="B62" i="1" s="1"/>
  <c r="B66" i="1" s="1"/>
  <c r="C46" i="1"/>
  <c r="B46" i="1"/>
  <c r="X29" i="1"/>
  <c r="X60" i="1" s="1"/>
  <c r="X61" i="1"/>
  <c r="X31" i="1"/>
  <c r="X32" i="1"/>
  <c r="W29" i="1"/>
  <c r="W60" i="1" s="1"/>
  <c r="W61" i="1"/>
  <c r="Y61" i="1" s="1"/>
  <c r="W31" i="1"/>
  <c r="W63" i="1" s="1"/>
  <c r="W32" i="1"/>
  <c r="W64" i="1" s="1"/>
  <c r="U29" i="1"/>
  <c r="U60" i="1" s="1"/>
  <c r="U61" i="1"/>
  <c r="U31" i="1"/>
  <c r="U63" i="1" s="1"/>
  <c r="U32" i="1"/>
  <c r="T29" i="1"/>
  <c r="T60" i="1" s="1"/>
  <c r="T61" i="1"/>
  <c r="T31" i="1"/>
  <c r="T63" i="1" s="1"/>
  <c r="T32" i="1"/>
  <c r="T64" i="1" s="1"/>
  <c r="R29" i="1"/>
  <c r="R60" i="1" s="1"/>
  <c r="R61" i="1"/>
  <c r="R31" i="1"/>
  <c r="R63" i="1" s="1"/>
  <c r="R32" i="1"/>
  <c r="R64" i="1" s="1"/>
  <c r="Q29" i="1"/>
  <c r="Q60" i="1" s="1"/>
  <c r="Q61" i="1"/>
  <c r="Q30" i="1"/>
  <c r="Q62" i="1" s="1"/>
  <c r="Q31" i="1"/>
  <c r="Q63" i="1" s="1"/>
  <c r="Q32" i="1"/>
  <c r="Q64" i="1" s="1"/>
  <c r="O29" i="1"/>
  <c r="O60" i="1" s="1"/>
  <c r="O61" i="1"/>
  <c r="O31" i="1"/>
  <c r="O63" i="1" s="1"/>
  <c r="O32" i="1"/>
  <c r="N29" i="1"/>
  <c r="N60" i="1" s="1"/>
  <c r="N61" i="1"/>
  <c r="N31" i="1"/>
  <c r="N63" i="1" s="1"/>
  <c r="N32" i="1"/>
  <c r="N64" i="1" s="1"/>
  <c r="L29" i="1"/>
  <c r="L60" i="1" s="1"/>
  <c r="L61" i="1"/>
  <c r="L31" i="1"/>
  <c r="L63" i="1" s="1"/>
  <c r="L32" i="1"/>
  <c r="L64" i="1" s="1"/>
  <c r="K29" i="1"/>
  <c r="K60" i="1" s="1"/>
  <c r="K61" i="1"/>
  <c r="K31" i="1"/>
  <c r="K63" i="1" s="1"/>
  <c r="K32" i="1"/>
  <c r="K64" i="1" s="1"/>
  <c r="I29" i="1"/>
  <c r="I61" i="1"/>
  <c r="I31" i="1"/>
  <c r="I63" i="1" s="1"/>
  <c r="I32" i="1"/>
  <c r="I64" i="1" s="1"/>
  <c r="H29" i="1"/>
  <c r="H60" i="1" s="1"/>
  <c r="H61" i="1"/>
  <c r="J61" i="1" s="1"/>
  <c r="H30" i="1"/>
  <c r="H62" i="1" s="1"/>
  <c r="H31" i="1"/>
  <c r="H32" i="1"/>
  <c r="H64" i="1"/>
  <c r="F29" i="1"/>
  <c r="F60" i="1" s="1"/>
  <c r="F61" i="1"/>
  <c r="F31" i="1"/>
  <c r="F32" i="1"/>
  <c r="F64" i="1" s="1"/>
  <c r="E29" i="1"/>
  <c r="E60" i="1" s="1"/>
  <c r="E61" i="1"/>
  <c r="E31" i="1"/>
  <c r="E63" i="1" s="1"/>
  <c r="E32" i="1"/>
  <c r="E64" i="1" s="1"/>
  <c r="C29" i="1"/>
  <c r="C60" i="1" s="1"/>
  <c r="C61" i="1"/>
  <c r="C31" i="1"/>
  <c r="C63" i="1" s="1"/>
  <c r="C32" i="1"/>
  <c r="B29" i="1"/>
  <c r="B60" i="1" s="1"/>
  <c r="B61" i="1"/>
  <c r="B31" i="1"/>
  <c r="B63" i="1" s="1"/>
  <c r="B32" i="1"/>
  <c r="B64" i="1" s="1"/>
  <c r="X54" i="1"/>
  <c r="W54" i="1"/>
  <c r="U54" i="1"/>
  <c r="T54" i="1"/>
  <c r="R54" i="1"/>
  <c r="Q54" i="1"/>
  <c r="O54" i="1"/>
  <c r="N54" i="1"/>
  <c r="L54" i="1"/>
  <c r="K54" i="1"/>
  <c r="I54" i="1"/>
  <c r="H54" i="1"/>
  <c r="F54" i="1"/>
  <c r="E54" i="1"/>
  <c r="C54" i="1"/>
  <c r="B54" i="1"/>
  <c r="D54" i="1" s="1"/>
  <c r="Y53" i="1"/>
  <c r="V53" i="1"/>
  <c r="S53" i="1"/>
  <c r="P53" i="1"/>
  <c r="M53" i="1"/>
  <c r="J53" i="1"/>
  <c r="G53" i="1"/>
  <c r="D53" i="1"/>
  <c r="Y52" i="1"/>
  <c r="V52" i="1"/>
  <c r="S52" i="1"/>
  <c r="M52" i="1"/>
  <c r="J52" i="1"/>
  <c r="G52" i="1"/>
  <c r="X45" i="1"/>
  <c r="W45" i="1"/>
  <c r="U45" i="1"/>
  <c r="T45" i="1"/>
  <c r="R45" i="1"/>
  <c r="Q45" i="1"/>
  <c r="O45" i="1"/>
  <c r="N45" i="1"/>
  <c r="L45" i="1"/>
  <c r="K45" i="1"/>
  <c r="I45" i="1"/>
  <c r="H45" i="1"/>
  <c r="F45" i="1"/>
  <c r="E45" i="1"/>
  <c r="C45" i="1"/>
  <c r="B45" i="1"/>
  <c r="Y44" i="1"/>
  <c r="V44" i="1"/>
  <c r="S44" i="1"/>
  <c r="P44" i="1"/>
  <c r="M44" i="1"/>
  <c r="J44" i="1"/>
  <c r="G44" i="1"/>
  <c r="D44" i="1"/>
  <c r="Y43" i="1"/>
  <c r="V43" i="1"/>
  <c r="S43" i="1"/>
  <c r="P43" i="1"/>
  <c r="M43" i="1"/>
  <c r="J43" i="1"/>
  <c r="G43" i="1"/>
  <c r="D43" i="1"/>
  <c r="Y42" i="1"/>
  <c r="V42" i="1"/>
  <c r="S42" i="1"/>
  <c r="P42" i="1"/>
  <c r="M42" i="1"/>
  <c r="J42" i="1"/>
  <c r="G42" i="1"/>
  <c r="D42" i="1"/>
  <c r="Y41" i="1"/>
  <c r="V41" i="1"/>
  <c r="S41" i="1"/>
  <c r="P41" i="1"/>
  <c r="M41" i="1"/>
  <c r="J41" i="1"/>
  <c r="G41" i="1"/>
  <c r="D41" i="1"/>
  <c r="Y40" i="1"/>
  <c r="V40" i="1"/>
  <c r="S40" i="1"/>
  <c r="P40" i="1"/>
  <c r="M40" i="1"/>
  <c r="J40" i="1"/>
  <c r="G40" i="1"/>
  <c r="D40" i="1"/>
  <c r="X13" i="1"/>
  <c r="W13" i="1"/>
  <c r="X23" i="1"/>
  <c r="W23" i="1"/>
  <c r="U13" i="1"/>
  <c r="T13" i="1"/>
  <c r="U23" i="1"/>
  <c r="T23" i="1"/>
  <c r="R13" i="1"/>
  <c r="Q13" i="1"/>
  <c r="R23" i="1"/>
  <c r="Q23" i="1"/>
  <c r="O13" i="1"/>
  <c r="N13" i="1"/>
  <c r="O23" i="1"/>
  <c r="N23" i="1"/>
  <c r="L13" i="1"/>
  <c r="K13" i="1"/>
  <c r="L23" i="1"/>
  <c r="K23" i="1"/>
  <c r="I13" i="1"/>
  <c r="H13" i="1"/>
  <c r="I23" i="1"/>
  <c r="H23" i="1"/>
  <c r="F13" i="1"/>
  <c r="E13" i="1"/>
  <c r="F23" i="1"/>
  <c r="E23" i="1"/>
  <c r="C13" i="1"/>
  <c r="B13" i="1"/>
  <c r="C23" i="1"/>
  <c r="B23" i="1"/>
  <c r="Y22" i="1"/>
  <c r="V22" i="1"/>
  <c r="S22" i="1"/>
  <c r="P22" i="1"/>
  <c r="M22" i="1"/>
  <c r="J22" i="1"/>
  <c r="G22" i="1"/>
  <c r="D22" i="1"/>
  <c r="Y21" i="1"/>
  <c r="V21" i="1"/>
  <c r="S21" i="1"/>
  <c r="P21" i="1"/>
  <c r="M21" i="1"/>
  <c r="J21" i="1"/>
  <c r="G21" i="1"/>
  <c r="D21" i="1"/>
  <c r="Y20" i="1"/>
  <c r="V20" i="1"/>
  <c r="S20" i="1"/>
  <c r="P20" i="1"/>
  <c r="M20" i="1"/>
  <c r="J20" i="1"/>
  <c r="G20" i="1"/>
  <c r="D20" i="1"/>
  <c r="Y19" i="1"/>
  <c r="V19" i="1"/>
  <c r="S19" i="1"/>
  <c r="P19" i="1"/>
  <c r="M19" i="1"/>
  <c r="J19" i="1"/>
  <c r="G19" i="1"/>
  <c r="D19" i="1"/>
  <c r="Y12" i="1"/>
  <c r="V12" i="1"/>
  <c r="S12" i="1"/>
  <c r="P12" i="1"/>
  <c r="M12" i="1"/>
  <c r="J12" i="1"/>
  <c r="G12" i="1"/>
  <c r="D12" i="1"/>
  <c r="Y11" i="1"/>
  <c r="V11" i="1"/>
  <c r="S11" i="1"/>
  <c r="P11" i="1"/>
  <c r="M11" i="1"/>
  <c r="J11" i="1"/>
  <c r="G11" i="1"/>
  <c r="D11" i="1"/>
  <c r="Y10" i="1"/>
  <c r="V10" i="1"/>
  <c r="G40" i="7"/>
  <c r="F40" i="7"/>
  <c r="E40" i="7"/>
  <c r="D40" i="7"/>
  <c r="C40" i="7"/>
  <c r="B40" i="7"/>
  <c r="G33" i="7"/>
  <c r="F33" i="7"/>
  <c r="E33" i="7"/>
  <c r="D33" i="7"/>
  <c r="C33" i="7"/>
  <c r="B33" i="7"/>
  <c r="F18" i="7"/>
  <c r="F21" i="7" s="1"/>
  <c r="E18" i="7"/>
  <c r="E21" i="7" s="1"/>
  <c r="G11" i="7"/>
  <c r="F11" i="7"/>
  <c r="E11" i="7"/>
  <c r="D11" i="7"/>
  <c r="C11" i="7"/>
  <c r="B11" i="7"/>
  <c r="E62" i="1"/>
  <c r="E66" i="1" s="1"/>
  <c r="M46" i="1" l="1"/>
  <c r="D32" i="1"/>
  <c r="G46" i="1"/>
  <c r="T34" i="1"/>
  <c r="J45" i="1"/>
  <c r="G23" i="1"/>
  <c r="Y30" i="1"/>
  <c r="Y34" i="1" s="1"/>
  <c r="L33" i="1"/>
  <c r="J32" i="1"/>
  <c r="M30" i="1"/>
  <c r="M34" i="1" s="1"/>
  <c r="G54" i="1"/>
  <c r="S54" i="1"/>
  <c r="Y54" i="1"/>
  <c r="S64" i="1"/>
  <c r="C33" i="1"/>
  <c r="N33" i="1"/>
  <c r="P45" i="1"/>
  <c r="G60" i="1"/>
  <c r="M60" i="1"/>
  <c r="P61" i="1"/>
  <c r="V63" i="1"/>
  <c r="G30" i="1"/>
  <c r="G34" i="1" s="1"/>
  <c r="B33" i="1"/>
  <c r="G64" i="1"/>
  <c r="P60" i="1"/>
  <c r="S61" i="1"/>
  <c r="V31" i="1"/>
  <c r="Y29" i="1"/>
  <c r="O34" i="1"/>
  <c r="M13" i="1"/>
  <c r="M45" i="1"/>
  <c r="S45" i="1"/>
  <c r="Y45" i="1"/>
  <c r="G31" i="1"/>
  <c r="D29" i="1"/>
  <c r="D63" i="1"/>
  <c r="E65" i="1"/>
  <c r="W34" i="1"/>
  <c r="M23" i="1"/>
  <c r="P13" i="1"/>
  <c r="D31" i="1"/>
  <c r="J31" i="1"/>
  <c r="P32" i="1"/>
  <c r="S60" i="1"/>
  <c r="V29" i="1"/>
  <c r="Y60" i="1"/>
  <c r="V45" i="1"/>
  <c r="D13" i="1"/>
  <c r="D33" i="1" s="1"/>
  <c r="X62" i="1"/>
  <c r="X66" i="1" s="1"/>
  <c r="Q33" i="1"/>
  <c r="J54" i="1"/>
  <c r="J29" i="1"/>
  <c r="P63" i="1"/>
  <c r="V32" i="1"/>
  <c r="V46" i="1"/>
  <c r="T65" i="1"/>
  <c r="Y46" i="1"/>
  <c r="G32" i="1"/>
  <c r="D45" i="1"/>
  <c r="P54" i="1"/>
  <c r="Q65" i="1"/>
  <c r="M29" i="1"/>
  <c r="G61" i="1"/>
  <c r="M61" i="1"/>
  <c r="E33" i="1"/>
  <c r="J64" i="1"/>
  <c r="P31" i="1"/>
  <c r="D46" i="1"/>
  <c r="D23" i="1"/>
  <c r="K33" i="1"/>
  <c r="R33" i="1"/>
  <c r="Y23" i="1"/>
  <c r="V54" i="1"/>
  <c r="G29" i="1"/>
  <c r="H63" i="1"/>
  <c r="H65" i="1" s="1"/>
  <c r="M64" i="1"/>
  <c r="Y32" i="1"/>
  <c r="F62" i="1"/>
  <c r="G62" i="1" s="1"/>
  <c r="G66" i="1" s="1"/>
  <c r="S30" i="1"/>
  <c r="B34" i="1"/>
  <c r="O33" i="1"/>
  <c r="G45" i="1"/>
  <c r="S23" i="1"/>
  <c r="I60" i="1"/>
  <c r="J60" i="1" s="1"/>
  <c r="J23" i="1"/>
  <c r="S13" i="1"/>
  <c r="M54" i="1"/>
  <c r="D61" i="1"/>
  <c r="M31" i="1"/>
  <c r="S63" i="1"/>
  <c r="V61" i="1"/>
  <c r="F34" i="1"/>
  <c r="R62" i="1"/>
  <c r="R66" i="1" s="1"/>
  <c r="S66" i="1" s="1"/>
  <c r="N34" i="1"/>
  <c r="N62" i="1"/>
  <c r="P62" i="1" s="1"/>
  <c r="C62" i="1"/>
  <c r="C34" i="1"/>
  <c r="D30" i="1"/>
  <c r="D34" i="1" s="1"/>
  <c r="W33" i="1"/>
  <c r="Y13" i="1"/>
  <c r="P23" i="1"/>
  <c r="X33" i="1"/>
  <c r="J30" i="1"/>
  <c r="I62" i="1"/>
  <c r="I34" i="1"/>
  <c r="J34" i="1" s="1"/>
  <c r="V13" i="1"/>
  <c r="T33" i="1"/>
  <c r="B65" i="1"/>
  <c r="D60" i="1"/>
  <c r="S32" i="1"/>
  <c r="V60" i="1"/>
  <c r="U66" i="1"/>
  <c r="V62" i="1"/>
  <c r="V66" i="1" s="1"/>
  <c r="F63" i="1"/>
  <c r="M63" i="1"/>
  <c r="O64" i="1"/>
  <c r="P64" i="1" s="1"/>
  <c r="X63" i="1"/>
  <c r="Y63" i="1" s="1"/>
  <c r="Y31" i="1"/>
  <c r="L34" i="1"/>
  <c r="L62" i="1"/>
  <c r="L65" i="1" s="1"/>
  <c r="U34" i="1"/>
  <c r="V30" i="1"/>
  <c r="V34" i="1" s="1"/>
  <c r="F33" i="1"/>
  <c r="G13" i="1"/>
  <c r="G33" i="1" s="1"/>
  <c r="S29" i="1"/>
  <c r="J13" i="1"/>
  <c r="I33" i="1"/>
  <c r="K65" i="1"/>
  <c r="W65" i="1"/>
  <c r="H33" i="1"/>
  <c r="O66" i="1"/>
  <c r="P66" i="1" s="1"/>
  <c r="P30" i="1"/>
  <c r="P34" i="1" s="1"/>
  <c r="V23" i="1"/>
  <c r="U33" i="1"/>
  <c r="M32" i="1"/>
  <c r="X64" i="1"/>
  <c r="Y64" i="1" s="1"/>
  <c r="P29" i="1"/>
  <c r="K34" i="1"/>
  <c r="C64" i="1"/>
  <c r="D64" i="1" s="1"/>
  <c r="U64" i="1"/>
  <c r="V64" i="1" s="1"/>
  <c r="S31" i="1"/>
  <c r="O65" i="1" l="1"/>
  <c r="M65" i="1"/>
  <c r="U65" i="1"/>
  <c r="V65" i="1" s="1"/>
  <c r="M33" i="1"/>
  <c r="Y62" i="1"/>
  <c r="Y66" i="1" s="1"/>
  <c r="Y33" i="1"/>
  <c r="V33" i="1"/>
  <c r="P33" i="1"/>
  <c r="F66" i="1"/>
  <c r="N65" i="1"/>
  <c r="P65" i="1" s="1"/>
  <c r="R65" i="1"/>
  <c r="S65" i="1" s="1"/>
  <c r="J63" i="1"/>
  <c r="S62" i="1"/>
  <c r="S33" i="1"/>
  <c r="J33" i="1"/>
  <c r="G63" i="1"/>
  <c r="F65" i="1"/>
  <c r="G65" i="1" s="1"/>
  <c r="X65" i="1"/>
  <c r="Y65" i="1" s="1"/>
  <c r="C66" i="1"/>
  <c r="D62" i="1"/>
  <c r="D66" i="1" s="1"/>
  <c r="C65" i="1"/>
  <c r="D65" i="1" s="1"/>
  <c r="L66" i="1"/>
  <c r="M62" i="1"/>
  <c r="M66" i="1" s="1"/>
  <c r="J62" i="1"/>
  <c r="I65" i="1"/>
  <c r="J65" i="1" s="1"/>
  <c r="I66" i="1"/>
  <c r="J66" i="1" s="1"/>
</calcChain>
</file>

<file path=xl/sharedStrings.xml><?xml version="1.0" encoding="utf-8"?>
<sst xmlns="http://schemas.openxmlformats.org/spreadsheetml/2006/main" count="329" uniqueCount="90">
  <si>
    <t>Credit Hours Generated and Cost per Credit Hour</t>
  </si>
  <si>
    <t>FY 1997- FY 2004</t>
  </si>
  <si>
    <t>Lower Division</t>
  </si>
  <si>
    <t>FY 1997</t>
  </si>
  <si>
    <t>FY 1998</t>
  </si>
  <si>
    <t>FY 1999</t>
  </si>
  <si>
    <t>FY 2000</t>
  </si>
  <si>
    <t>FY 2001</t>
  </si>
  <si>
    <t>FY 2002</t>
  </si>
  <si>
    <t>FY 2003</t>
  </si>
  <si>
    <t>FY 2004</t>
  </si>
  <si>
    <t>CrHrs</t>
  </si>
  <si>
    <t>Cost</t>
  </si>
  <si>
    <t>Cost/Cr Hr</t>
  </si>
  <si>
    <t>Cr Hrs</t>
  </si>
  <si>
    <t>Cost/Crhr</t>
  </si>
  <si>
    <t>GSU</t>
  </si>
  <si>
    <t>NIU</t>
  </si>
  <si>
    <t>UI-S</t>
  </si>
  <si>
    <t>SIUC</t>
  </si>
  <si>
    <t>UI-UC</t>
  </si>
  <si>
    <t>TOTAL</t>
  </si>
  <si>
    <t>Upper Division</t>
  </si>
  <si>
    <t>Undergraduate</t>
  </si>
  <si>
    <t>Note: Cost per Credit Hour, Instructor Less Physical Plant data are displayed.</t>
  </si>
  <si>
    <t>Legal Studies</t>
  </si>
  <si>
    <t>--</t>
  </si>
  <si>
    <t>Illinois Board of Education:Disicpline Code 20, Legal Studies and Law</t>
  </si>
  <si>
    <t>Total</t>
  </si>
  <si>
    <t>Fall 1999</t>
  </si>
  <si>
    <t>Fall 2000</t>
  </si>
  <si>
    <t>Fall 2001</t>
  </si>
  <si>
    <t>Fall 2002</t>
  </si>
  <si>
    <t>Fall 2004</t>
  </si>
  <si>
    <t>Fall 2005</t>
  </si>
  <si>
    <t>Hispanic</t>
  </si>
  <si>
    <t>Part-Time</t>
  </si>
  <si>
    <t>Full-Time</t>
  </si>
  <si>
    <t>40-49</t>
  </si>
  <si>
    <t>50-64</t>
  </si>
  <si>
    <t>Program Majors by Status, Race/Ethnicity, Gender, and Age</t>
  </si>
  <si>
    <t>Status</t>
  </si>
  <si>
    <t>Black, Non Hispanic</t>
  </si>
  <si>
    <t>American Indian/Alaskan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</si>
  <si>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</si>
  <si>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</si>
  <si>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</si>
  <si>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</si>
  <si>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</si>
  <si>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</si>
  <si>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</si>
  <si>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</si>
  <si>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</si>
  <si>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</si>
  <si>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</si>
  <si>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</si>
  <si>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</si>
  <si>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</si>
  <si>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</si>
  <si>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>Graduate I</t>
  </si>
  <si>
    <t>Graduate II</t>
  </si>
  <si>
    <t>Total, All Levels</t>
  </si>
  <si>
    <t>UIS Revised</t>
  </si>
  <si>
    <t>Fall 2006</t>
  </si>
  <si>
    <t>Fall 2007</t>
  </si>
  <si>
    <t>Fall 2008</t>
  </si>
  <si>
    <t>Fall 2009</t>
  </si>
  <si>
    <t>Fall 2010</t>
  </si>
  <si>
    <t>Asian/Pacific Islander/Native Hawaiian</t>
  </si>
  <si>
    <t>Multi Race</t>
  </si>
  <si>
    <t>Fall 2011</t>
  </si>
  <si>
    <t>SOURCE:  Census day files used for IBHE and IPEDS reporting were the sources for race/ethnicity, age, and gender.  The annual UIS Headcount/FTE Enrollment Reports were the sources for the status variable, where 12 credit hours is considered full-time at the undergraduate level.</t>
  </si>
  <si>
    <t>Fall 2012</t>
  </si>
  <si>
    <t>Fall 2013</t>
  </si>
  <si>
    <t>Fall 2014</t>
  </si>
  <si>
    <t>Fall 2015</t>
  </si>
  <si>
    <t>Fall 2016</t>
  </si>
  <si>
    <t>Fall 2017</t>
  </si>
  <si>
    <t>Fall 2018</t>
  </si>
  <si>
    <t>Fall 2019</t>
  </si>
  <si>
    <t>Race/Ethnicity</t>
  </si>
  <si>
    <t>Age (Categorically)*</t>
  </si>
  <si>
    <t>Average Age*</t>
  </si>
  <si>
    <t xml:space="preserve">* Age is based on the fall term census date for each given year. </t>
  </si>
  <si>
    <t>Fall 2020</t>
  </si>
  <si>
    <t>Legal Studies, B.A.</t>
  </si>
  <si>
    <t>Fall 2021</t>
  </si>
  <si>
    <t>Fall 2022</t>
  </si>
  <si>
    <t>2015-2022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</si>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</sst>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&quot;$&quot;#,##0.00"/>
  </numFmts>
  <fonts count="11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auto="1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6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/>
    <xf numFmtId="3" fontId="4" fillId="0" borderId="1" xfId="0" applyNumberFormat="1" applyFont="1" applyBorder="1" applyAlignment="1">
      <alignment horizontal="right" indent="1"/>
    </xf>
    <xf numFmtId="164" fontId="4" fillId="0" borderId="1" xfId="0" applyNumberFormat="1" applyFont="1" applyBorder="1" applyAlignment="1">
      <alignment horizontal="right" indent="1"/>
    </xf>
    <xf numFmtId="165" fontId="4" fillId="0" borderId="1" xfId="0" applyNumberFormat="1" applyFont="1" applyBorder="1" applyAlignment="1">
      <alignment horizontal="right" indent="1"/>
    </xf>
    <xf numFmtId="0" fontId="0" fillId="0" borderId="0" xfId="0" applyAlignment="1">
      <alignment horizontal="right" indent="1"/>
    </xf>
    <xf numFmtId="3" fontId="4" fillId="0" borderId="1" xfId="0" quotePrefix="1" applyNumberFormat="1" applyFont="1" applyBorder="1" applyAlignment="1">
      <alignment horizontal="right" indent="1"/>
    </xf>
    <xf numFmtId="164" fontId="4" fillId="0" borderId="1" xfId="0" quotePrefix="1" applyNumberFormat="1" applyFont="1" applyBorder="1" applyAlignment="1">
      <alignment horizontal="right" indent="1"/>
    </xf>
    <xf numFmtId="0" fontId="0" fillId="0" borderId="1" xfId="0" applyBorder="1" applyAlignment="1">
      <alignment horizontal="left"/>
    </xf>
    <xf numFmtId="165" fontId="4" fillId="0" borderId="1" xfId="0" quotePrefix="1" applyNumberFormat="1" applyFont="1" applyBorder="1" applyAlignment="1">
      <alignment horizontal="right" inden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left" inden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quotePrefix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center"/>
    </xf>
    <xf numFmtId="3" fontId="9" fillId="0" borderId="1" xfId="0" quotePrefix="1" applyNumberFormat="1" applyFont="1" applyBorder="1" applyAlignment="1">
      <alignment horizontal="right" indent="1"/>
    </xf>
    <xf numFmtId="164" fontId="9" fillId="0" borderId="1" xfId="0" quotePrefix="1" applyNumberFormat="1" applyFont="1" applyBorder="1" applyAlignment="1">
      <alignment horizontal="right" indent="1"/>
    </xf>
    <xf numFmtId="165" fontId="9" fillId="0" borderId="1" xfId="0" quotePrefix="1" applyNumberFormat="1" applyFont="1" applyBorder="1" applyAlignment="1">
      <alignment horizontal="right" indent="1"/>
    </xf>
    <xf numFmtId="0" fontId="0" fillId="2" borderId="1" xfId="0" applyFill="1" applyBorder="1"/>
    <xf numFmtId="3" fontId="4" fillId="2" borderId="1" xfId="0" quotePrefix="1" applyNumberFormat="1" applyFont="1" applyFill="1" applyBorder="1" applyAlignment="1">
      <alignment horizontal="right" indent="1"/>
    </xf>
    <xf numFmtId="164" fontId="4" fillId="2" borderId="1" xfId="0" quotePrefix="1" applyNumberFormat="1" applyFont="1" applyFill="1" applyBorder="1" applyAlignment="1">
      <alignment horizontal="right" indent="1"/>
    </xf>
    <xf numFmtId="165" fontId="4" fillId="2" borderId="1" xfId="0" quotePrefix="1" applyNumberFormat="1" applyFont="1" applyFill="1" applyBorder="1" applyAlignment="1">
      <alignment horizontal="right" indent="1"/>
    </xf>
    <xf numFmtId="3" fontId="0" fillId="0" borderId="0" xfId="0" applyNumberFormat="1"/>
    <xf numFmtId="0" fontId="10" fillId="0" borderId="1" xfId="0" applyFont="1" applyBorder="1"/>
    <xf numFmtId="0" fontId="6" fillId="0" borderId="0" xfId="0" applyFont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3" xfId="0" applyBorder="1" applyAlignment="1">
      <alignment horizontal="right" indent="2"/>
    </xf>
    <xf numFmtId="0" fontId="0" fillId="0" borderId="4" xfId="0" applyBorder="1" applyAlignment="1">
      <alignment horizontal="right" indent="2"/>
    </xf>
    <xf numFmtId="0" fontId="0" fillId="0" borderId="6" xfId="0" applyBorder="1" applyAlignment="1">
      <alignment horizontal="right" indent="2"/>
    </xf>
    <xf numFmtId="0" fontId="0" fillId="0" borderId="9" xfId="0" applyBorder="1" applyAlignment="1">
      <alignment horizontal="right" indent="2"/>
    </xf>
    <xf numFmtId="0" fontId="8" fillId="0" borderId="2" xfId="0" applyFont="1" applyBorder="1" applyAlignment="1">
      <alignment horizontal="left" indent="1"/>
    </xf>
    <xf numFmtId="0" fontId="8" fillId="0" borderId="3" xfId="0" quotePrefix="1" applyFont="1" applyBorder="1" applyAlignment="1">
      <alignment horizontal="center"/>
    </xf>
    <xf numFmtId="0" fontId="0" fillId="0" borderId="8" xfId="0" applyBorder="1" applyAlignment="1">
      <alignment horizontal="right" indent="2"/>
    </xf>
    <xf numFmtId="0" fontId="0" fillId="0" borderId="7" xfId="0" applyBorder="1" applyAlignment="1">
      <alignment horizontal="right" indent="2"/>
    </xf>
    <xf numFmtId="0" fontId="8" fillId="0" borderId="3" xfId="0" quotePrefix="1" applyFont="1" applyBorder="1" applyAlignment="1">
      <alignment horizontal="right" indent="2"/>
    </xf>
    <xf numFmtId="0" fontId="8" fillId="0" borderId="8" xfId="0" quotePrefix="1" applyFont="1" applyBorder="1" applyAlignment="1">
      <alignment horizontal="right" indent="2"/>
    </xf>
    <xf numFmtId="0" fontId="8" fillId="0" borderId="7" xfId="0" quotePrefix="1" applyFont="1" applyBorder="1" applyAlignment="1">
      <alignment horizontal="right" indent="2"/>
    </xf>
    <xf numFmtId="0" fontId="0" fillId="0" borderId="16" xfId="0" applyBorder="1" applyAlignment="1">
      <alignment horizontal="right" indent="2"/>
    </xf>
    <xf numFmtId="0" fontId="0" fillId="0" borderId="17" xfId="0" applyBorder="1" applyAlignment="1">
      <alignment horizontal="right" indent="2"/>
    </xf>
    <xf numFmtId="0" fontId="0" fillId="0" borderId="14" xfId="0" applyBorder="1" applyAlignment="1">
      <alignment horizontal="right" indent="2"/>
    </xf>
    <xf numFmtId="0" fontId="0" fillId="0" borderId="23" xfId="0" applyBorder="1" applyAlignment="1">
      <alignment horizontal="right" indent="2"/>
    </xf>
    <xf numFmtId="2" fontId="0" fillId="0" borderId="14" xfId="0" applyNumberFormat="1" applyBorder="1" applyAlignment="1">
      <alignment horizontal="center"/>
    </xf>
    <xf numFmtId="0" fontId="0" fillId="3" borderId="10" xfId="0" applyFill="1" applyBorder="1" applyAlignment="1">
      <alignment horizontal="left"/>
    </xf>
    <xf numFmtId="0" fontId="7" fillId="3" borderId="11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13" xfId="0" applyFont="1" applyFill="1" applyBorder="1"/>
    <xf numFmtId="0" fontId="7" fillId="3" borderId="8" xfId="0" applyFont="1" applyFill="1" applyBorder="1"/>
    <xf numFmtId="0" fontId="7" fillId="3" borderId="14" xfId="0" applyFont="1" applyFill="1" applyBorder="1"/>
    <xf numFmtId="0" fontId="0" fillId="3" borderId="8" xfId="0" applyFill="1" applyBorder="1"/>
    <xf numFmtId="0" fontId="0" fillId="3" borderId="14" xfId="0" applyFill="1" applyBorder="1"/>
    <xf numFmtId="0" fontId="7" fillId="3" borderId="12" xfId="0" applyFont="1" applyFill="1" applyBorder="1" applyAlignment="1">
      <alignment horizontal="center"/>
    </xf>
    <xf numFmtId="0" fontId="7" fillId="3" borderId="3" xfId="0" applyFont="1" applyFill="1" applyBorder="1"/>
    <xf numFmtId="0" fontId="7" fillId="3" borderId="7" xfId="0" applyFont="1" applyFill="1" applyBorder="1"/>
    <xf numFmtId="0" fontId="0" fillId="0" borderId="0" xfId="0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left" wrapText="1"/>
    </xf>
    <xf numFmtId="0" fontId="7" fillId="3" borderId="2" xfId="0" applyFont="1" applyFill="1" applyBorder="1"/>
    <xf numFmtId="0" fontId="7" fillId="3" borderId="3" xfId="0" applyFont="1" applyFill="1" applyBorder="1"/>
    <xf numFmtId="0" fontId="7" fillId="3" borderId="4" xfId="0" applyFont="1" applyFill="1" applyBorder="1"/>
    <xf numFmtId="0" fontId="7" fillId="3" borderId="8" xfId="0" applyFont="1" applyFill="1" applyBorder="1"/>
    <xf numFmtId="0" fontId="0" fillId="3" borderId="8" xfId="0" applyFill="1" applyBorder="1"/>
    <xf numFmtId="0" fontId="0" fillId="3" borderId="7" xfId="0" applyFill="1" applyBorder="1"/>
    <xf numFmtId="0" fontId="7" fillId="3" borderId="21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2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"/>
  <sheetViews>
    <sheetView zoomScaleNormal="100" workbookViewId="0">
      <selection activeCell="E70" sqref="E70"/>
    </sheetView>
  </sheetViews>
  <sheetFormatPr defaultRowHeight="12.75" x14ac:dyDescent="0.2"/>
  <cols>
    <col min="1" max="1" width="10.7109375" customWidth="1"/>
    <col min="2" max="2" width="9.7109375" customWidth="1"/>
    <col min="3" max="3" width="13.7109375" customWidth="1"/>
    <col min="4" max="4" width="12" customWidth="1"/>
    <col min="5" max="5" width="9.7109375" customWidth="1"/>
    <col min="6" max="6" width="13" style="1" customWidth="1"/>
    <col min="7" max="7" width="12" customWidth="1"/>
    <col min="8" max="8" width="9.7109375" customWidth="1"/>
    <col min="9" max="9" width="12.28515625" customWidth="1"/>
    <col min="10" max="10" width="11.85546875" customWidth="1"/>
    <col min="11" max="11" width="9.7109375" customWidth="1"/>
    <col min="12" max="12" width="12.85546875" customWidth="1"/>
    <col min="13" max="13" width="11.42578125" customWidth="1"/>
    <col min="14" max="14" width="9.7109375" customWidth="1"/>
    <col min="15" max="15" width="13.5703125" customWidth="1"/>
    <col min="16" max="16" width="11.28515625" customWidth="1"/>
    <col min="17" max="17" width="9.7109375" customWidth="1"/>
    <col min="18" max="18" width="13.5703125" customWidth="1"/>
    <col min="19" max="19" width="10.5703125" customWidth="1"/>
    <col min="20" max="20" width="9.7109375" customWidth="1"/>
    <col min="21" max="21" width="12.5703125" customWidth="1"/>
    <col min="22" max="22" width="10.5703125" customWidth="1"/>
    <col min="23" max="23" width="9.7109375" customWidth="1"/>
    <col min="24" max="24" width="13.42578125" customWidth="1"/>
    <col min="25" max="25" width="10.28515625" customWidth="1"/>
  </cols>
  <sheetData>
    <row r="1" spans="1:28" ht="15" x14ac:dyDescent="0.25">
      <c r="A1" s="72" t="s">
        <v>27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</row>
    <row r="2" spans="1:28" ht="1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1:28" ht="15" x14ac:dyDescent="0.25">
      <c r="A3" s="72" t="s">
        <v>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5" spans="1:28" ht="15" x14ac:dyDescent="0.25">
      <c r="A5" s="73" t="s">
        <v>25</v>
      </c>
      <c r="B5" s="67"/>
      <c r="C5" s="67"/>
      <c r="D5" s="67"/>
    </row>
    <row r="7" spans="1:28" ht="14.25" x14ac:dyDescent="0.2">
      <c r="A7" s="68" t="s">
        <v>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70"/>
    </row>
    <row r="8" spans="1:28" x14ac:dyDescent="0.2">
      <c r="A8" s="2"/>
      <c r="B8" s="71" t="s">
        <v>3</v>
      </c>
      <c r="C8" s="71"/>
      <c r="D8" s="71"/>
      <c r="E8" s="71" t="s">
        <v>4</v>
      </c>
      <c r="F8" s="71"/>
      <c r="G8" s="71"/>
      <c r="H8" s="71" t="s">
        <v>5</v>
      </c>
      <c r="I8" s="71"/>
      <c r="J8" s="71"/>
      <c r="K8" s="71" t="s">
        <v>6</v>
      </c>
      <c r="L8" s="71"/>
      <c r="M8" s="71"/>
      <c r="N8" s="71" t="s">
        <v>7</v>
      </c>
      <c r="O8" s="71"/>
      <c r="P8" s="71"/>
      <c r="Q8" s="71" t="s">
        <v>8</v>
      </c>
      <c r="R8" s="71"/>
      <c r="S8" s="71"/>
      <c r="T8" s="71" t="s">
        <v>9</v>
      </c>
      <c r="U8" s="71"/>
      <c r="V8" s="71"/>
      <c r="W8" s="71" t="s">
        <v>10</v>
      </c>
      <c r="X8" s="71"/>
      <c r="Y8" s="71"/>
      <c r="Z8" s="67"/>
      <c r="AA8" s="67"/>
      <c r="AB8" s="67"/>
    </row>
    <row r="9" spans="1:28" s="6" customFormat="1" x14ac:dyDescent="0.2">
      <c r="A9" s="3"/>
      <c r="B9" s="4" t="s">
        <v>11</v>
      </c>
      <c r="C9" s="4" t="s">
        <v>12</v>
      </c>
      <c r="D9" s="4" t="s">
        <v>13</v>
      </c>
      <c r="E9" s="4" t="s">
        <v>14</v>
      </c>
      <c r="F9" s="5" t="s">
        <v>12</v>
      </c>
      <c r="G9" s="4" t="s">
        <v>15</v>
      </c>
      <c r="H9" s="4" t="s">
        <v>14</v>
      </c>
      <c r="I9" s="4" t="s">
        <v>12</v>
      </c>
      <c r="J9" s="4" t="s">
        <v>15</v>
      </c>
      <c r="K9" s="4" t="s">
        <v>14</v>
      </c>
      <c r="L9" s="4" t="s">
        <v>12</v>
      </c>
      <c r="M9" s="4" t="s">
        <v>15</v>
      </c>
      <c r="N9" s="4" t="s">
        <v>14</v>
      </c>
      <c r="O9" s="4" t="s">
        <v>12</v>
      </c>
      <c r="P9" s="4" t="s">
        <v>15</v>
      </c>
      <c r="Q9" s="4" t="s">
        <v>14</v>
      </c>
      <c r="R9" s="4" t="s">
        <v>12</v>
      </c>
      <c r="S9" s="4" t="s">
        <v>15</v>
      </c>
      <c r="T9" s="4" t="s">
        <v>14</v>
      </c>
      <c r="U9" s="4" t="s">
        <v>12</v>
      </c>
      <c r="V9" s="4" t="s">
        <v>15</v>
      </c>
      <c r="W9" s="4" t="s">
        <v>14</v>
      </c>
      <c r="X9" s="4" t="s">
        <v>12</v>
      </c>
      <c r="Y9" s="4" t="s">
        <v>15</v>
      </c>
    </row>
    <row r="10" spans="1:28" s="10" customFormat="1" x14ac:dyDescent="0.2">
      <c r="A10" s="2" t="s">
        <v>18</v>
      </c>
      <c r="B10" s="11" t="s">
        <v>26</v>
      </c>
      <c r="C10" s="11" t="s">
        <v>26</v>
      </c>
      <c r="D10" s="11" t="s">
        <v>26</v>
      </c>
      <c r="E10" s="11" t="s">
        <v>26</v>
      </c>
      <c r="F10" s="11" t="s">
        <v>26</v>
      </c>
      <c r="G10" s="11" t="s">
        <v>26</v>
      </c>
      <c r="H10" s="11" t="s">
        <v>26</v>
      </c>
      <c r="I10" s="11" t="s">
        <v>26</v>
      </c>
      <c r="J10" s="11" t="s">
        <v>26</v>
      </c>
      <c r="K10" s="11" t="s">
        <v>26</v>
      </c>
      <c r="L10" s="11" t="s">
        <v>26</v>
      </c>
      <c r="M10" s="11" t="s">
        <v>26</v>
      </c>
      <c r="N10" s="11" t="s">
        <v>26</v>
      </c>
      <c r="O10" s="11" t="s">
        <v>26</v>
      </c>
      <c r="P10" s="11" t="s">
        <v>26</v>
      </c>
      <c r="Q10" s="11" t="s">
        <v>26</v>
      </c>
      <c r="R10" s="11" t="s">
        <v>26</v>
      </c>
      <c r="S10" s="11" t="s">
        <v>26</v>
      </c>
      <c r="T10" s="7">
        <v>8</v>
      </c>
      <c r="U10" s="8">
        <v>2604</v>
      </c>
      <c r="V10" s="9">
        <f>U10/T10</f>
        <v>325.5</v>
      </c>
      <c r="W10" s="7">
        <v>56</v>
      </c>
      <c r="X10" s="8">
        <v>28323</v>
      </c>
      <c r="Y10" s="9">
        <f>X10/W10</f>
        <v>505.76785714285717</v>
      </c>
    </row>
    <row r="11" spans="1:28" s="10" customFormat="1" x14ac:dyDescent="0.2">
      <c r="A11" s="2" t="s">
        <v>19</v>
      </c>
      <c r="B11" s="7">
        <v>72</v>
      </c>
      <c r="C11" s="8">
        <v>12725</v>
      </c>
      <c r="D11" s="9">
        <f>C11/B11</f>
        <v>176.73611111111111</v>
      </c>
      <c r="E11" s="7">
        <v>72</v>
      </c>
      <c r="F11" s="8">
        <v>13470</v>
      </c>
      <c r="G11" s="9">
        <f>F11/E11</f>
        <v>187.08333333333334</v>
      </c>
      <c r="H11" s="7">
        <v>24</v>
      </c>
      <c r="I11" s="8">
        <v>15729</v>
      </c>
      <c r="J11" s="9">
        <f>I11/H11</f>
        <v>655.375</v>
      </c>
      <c r="K11" s="7">
        <v>63</v>
      </c>
      <c r="L11" s="8">
        <v>24862</v>
      </c>
      <c r="M11" s="9">
        <f>L11/K11</f>
        <v>394.63492063492066</v>
      </c>
      <c r="N11" s="7">
        <v>70</v>
      </c>
      <c r="O11" s="8">
        <v>24476</v>
      </c>
      <c r="P11" s="9">
        <f>O11/N11</f>
        <v>349.65714285714284</v>
      </c>
      <c r="Q11" s="7">
        <v>66</v>
      </c>
      <c r="R11" s="8">
        <v>29986</v>
      </c>
      <c r="S11" s="9">
        <f>R11/Q11</f>
        <v>454.33333333333331</v>
      </c>
      <c r="T11" s="7">
        <v>69</v>
      </c>
      <c r="U11" s="8">
        <v>28136</v>
      </c>
      <c r="V11" s="9">
        <f>U11/T11</f>
        <v>407.768115942029</v>
      </c>
      <c r="W11" s="7">
        <v>79</v>
      </c>
      <c r="X11" s="8">
        <v>27945</v>
      </c>
      <c r="Y11" s="9">
        <f>X11/W11</f>
        <v>353.73417721518985</v>
      </c>
    </row>
    <row r="12" spans="1:28" s="10" customFormat="1" x14ac:dyDescent="0.2">
      <c r="A12" s="2" t="s">
        <v>20</v>
      </c>
      <c r="B12" s="7">
        <v>168</v>
      </c>
      <c r="C12" s="8">
        <v>80653</v>
      </c>
      <c r="D12" s="9">
        <f>C12/B12</f>
        <v>480.07738095238096</v>
      </c>
      <c r="E12" s="7">
        <v>206</v>
      </c>
      <c r="F12" s="8">
        <v>111348</v>
      </c>
      <c r="G12" s="9">
        <f>F12/E12</f>
        <v>540.52427184466023</v>
      </c>
      <c r="H12" s="7">
        <v>130</v>
      </c>
      <c r="I12" s="8">
        <v>89887</v>
      </c>
      <c r="J12" s="9">
        <f>I12/H12</f>
        <v>691.43846153846152</v>
      </c>
      <c r="K12" s="7">
        <v>168</v>
      </c>
      <c r="L12" s="8">
        <v>119761</v>
      </c>
      <c r="M12" s="9">
        <f>L12/K12</f>
        <v>712.86309523809518</v>
      </c>
      <c r="N12" s="7">
        <v>199</v>
      </c>
      <c r="O12" s="8">
        <v>135593</v>
      </c>
      <c r="P12" s="9">
        <f>O12/N12</f>
        <v>681.3718592964824</v>
      </c>
      <c r="Q12" s="7">
        <v>165</v>
      </c>
      <c r="R12" s="8">
        <v>166521</v>
      </c>
      <c r="S12" s="9">
        <f>R12/Q12</f>
        <v>1009.2181818181818</v>
      </c>
      <c r="T12" s="7">
        <v>188</v>
      </c>
      <c r="U12" s="8">
        <v>178306</v>
      </c>
      <c r="V12" s="9">
        <f>U12/T12</f>
        <v>948.436170212766</v>
      </c>
      <c r="W12" s="7">
        <v>241</v>
      </c>
      <c r="X12" s="8">
        <v>139593</v>
      </c>
      <c r="Y12" s="9">
        <f>X12/W12</f>
        <v>579.22406639004146</v>
      </c>
    </row>
    <row r="13" spans="1:28" s="10" customFormat="1" x14ac:dyDescent="0.2">
      <c r="A13" s="2" t="s">
        <v>21</v>
      </c>
      <c r="B13" s="7">
        <f>SUM(B10:B12)</f>
        <v>240</v>
      </c>
      <c r="C13" s="8">
        <f>SUM(C10:C12)</f>
        <v>93378</v>
      </c>
      <c r="D13" s="9">
        <f>C13/B13</f>
        <v>389.07499999999999</v>
      </c>
      <c r="E13" s="7">
        <f>SUM(E10:E12)</f>
        <v>278</v>
      </c>
      <c r="F13" s="8">
        <f>SUM(F10:F12)</f>
        <v>124818</v>
      </c>
      <c r="G13" s="9">
        <f>F13/E13</f>
        <v>448.98561151079139</v>
      </c>
      <c r="H13" s="7">
        <f>SUM(H10:H12)</f>
        <v>154</v>
      </c>
      <c r="I13" s="8">
        <f>SUM(I10:I12)</f>
        <v>105616</v>
      </c>
      <c r="J13" s="9">
        <f>I13/H13</f>
        <v>685.81818181818187</v>
      </c>
      <c r="K13" s="7">
        <f>SUM(K10:K12)</f>
        <v>231</v>
      </c>
      <c r="L13" s="8">
        <f>SUM(L10:L12)</f>
        <v>144623</v>
      </c>
      <c r="M13" s="9">
        <f>L13/K13</f>
        <v>626.07359307359309</v>
      </c>
      <c r="N13" s="7">
        <f>SUM(N10:N12)</f>
        <v>269</v>
      </c>
      <c r="O13" s="8">
        <f>SUM(O10:O12)</f>
        <v>160069</v>
      </c>
      <c r="P13" s="9">
        <f>O13/N13</f>
        <v>595.05204460966547</v>
      </c>
      <c r="Q13" s="7">
        <f>SUM(Q10:Q12)</f>
        <v>231</v>
      </c>
      <c r="R13" s="8">
        <f>SUM(R10:R12)</f>
        <v>196507</v>
      </c>
      <c r="S13" s="9">
        <f>R13/Q13</f>
        <v>850.67965367965371</v>
      </c>
      <c r="T13" s="7">
        <f>SUM(T10:T12)</f>
        <v>265</v>
      </c>
      <c r="U13" s="8">
        <f>SUM(U10:U12)</f>
        <v>209046</v>
      </c>
      <c r="V13" s="9">
        <f>U13/T13</f>
        <v>788.85283018867926</v>
      </c>
      <c r="W13" s="7">
        <f>SUM(W10:W12)</f>
        <v>376</v>
      </c>
      <c r="X13" s="8">
        <f>SUM(X10:X12)</f>
        <v>195861</v>
      </c>
      <c r="Y13" s="9">
        <f>X13/W13</f>
        <v>520.906914893617</v>
      </c>
    </row>
    <row r="14" spans="1:28" x14ac:dyDescent="0.2">
      <c r="A14" s="67" t="s">
        <v>24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</row>
    <row r="16" spans="1:28" ht="14.25" x14ac:dyDescent="0.2">
      <c r="A16" s="68" t="s">
        <v>22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70"/>
    </row>
    <row r="17" spans="1:25" x14ac:dyDescent="0.2">
      <c r="A17" s="2"/>
      <c r="B17" s="71" t="s">
        <v>3</v>
      </c>
      <c r="C17" s="71"/>
      <c r="D17" s="71"/>
      <c r="E17" s="71" t="s">
        <v>4</v>
      </c>
      <c r="F17" s="71"/>
      <c r="G17" s="71"/>
      <c r="H17" s="71" t="s">
        <v>5</v>
      </c>
      <c r="I17" s="71"/>
      <c r="J17" s="71"/>
      <c r="K17" s="71" t="s">
        <v>6</v>
      </c>
      <c r="L17" s="71"/>
      <c r="M17" s="71"/>
      <c r="N17" s="71" t="s">
        <v>7</v>
      </c>
      <c r="O17" s="71"/>
      <c r="P17" s="71"/>
      <c r="Q17" s="71" t="s">
        <v>8</v>
      </c>
      <c r="R17" s="71"/>
      <c r="S17" s="71"/>
      <c r="T17" s="71" t="s">
        <v>9</v>
      </c>
      <c r="U17" s="71"/>
      <c r="V17" s="71"/>
      <c r="W17" s="71" t="s">
        <v>10</v>
      </c>
      <c r="X17" s="71"/>
      <c r="Y17" s="71"/>
    </row>
    <row r="18" spans="1:25" s="6" customFormat="1" x14ac:dyDescent="0.2">
      <c r="A18" s="3"/>
      <c r="B18" s="4" t="s">
        <v>11</v>
      </c>
      <c r="C18" s="4" t="s">
        <v>12</v>
      </c>
      <c r="D18" s="4" t="s">
        <v>13</v>
      </c>
      <c r="E18" s="4" t="s">
        <v>14</v>
      </c>
      <c r="F18" s="5" t="s">
        <v>12</v>
      </c>
      <c r="G18" s="4" t="s">
        <v>15</v>
      </c>
      <c r="H18" s="4" t="s">
        <v>14</v>
      </c>
      <c r="I18" s="4" t="s">
        <v>12</v>
      </c>
      <c r="J18" s="4" t="s">
        <v>15</v>
      </c>
      <c r="K18" s="4" t="s">
        <v>14</v>
      </c>
      <c r="L18" s="4" t="s">
        <v>12</v>
      </c>
      <c r="M18" s="4" t="s">
        <v>15</v>
      </c>
      <c r="N18" s="4" t="s">
        <v>14</v>
      </c>
      <c r="O18" s="4" t="s">
        <v>12</v>
      </c>
      <c r="P18" s="4" t="s">
        <v>15</v>
      </c>
      <c r="Q18" s="4" t="s">
        <v>14</v>
      </c>
      <c r="R18" s="4" t="s">
        <v>12</v>
      </c>
      <c r="S18" s="4" t="s">
        <v>15</v>
      </c>
      <c r="T18" s="4" t="s">
        <v>14</v>
      </c>
      <c r="U18" s="4" t="s">
        <v>12</v>
      </c>
      <c r="V18" s="4" t="s">
        <v>15</v>
      </c>
      <c r="W18" s="4" t="s">
        <v>14</v>
      </c>
      <c r="X18" s="4" t="s">
        <v>12</v>
      </c>
      <c r="Y18" s="4" t="s">
        <v>15</v>
      </c>
    </row>
    <row r="19" spans="1:25" s="10" customFormat="1" x14ac:dyDescent="0.2">
      <c r="A19" s="13" t="s">
        <v>16</v>
      </c>
      <c r="B19" s="7">
        <v>434</v>
      </c>
      <c r="C19" s="8">
        <v>121000</v>
      </c>
      <c r="D19" s="14">
        <f>C19/B19</f>
        <v>278.80184331797233</v>
      </c>
      <c r="E19" s="7">
        <v>495</v>
      </c>
      <c r="F19" s="8">
        <v>113490</v>
      </c>
      <c r="G19" s="9">
        <f>F19/E19</f>
        <v>229.27272727272728</v>
      </c>
      <c r="H19" s="7">
        <v>477</v>
      </c>
      <c r="I19" s="8">
        <v>77074</v>
      </c>
      <c r="J19" s="9">
        <f>I19/H19</f>
        <v>161.58071278825994</v>
      </c>
      <c r="K19" s="7">
        <v>480</v>
      </c>
      <c r="L19" s="8">
        <v>83759</v>
      </c>
      <c r="M19" s="9">
        <f>L19/K19</f>
        <v>174.49791666666667</v>
      </c>
      <c r="N19" s="7">
        <v>516</v>
      </c>
      <c r="O19" s="8">
        <v>68367</v>
      </c>
      <c r="P19" s="9">
        <f>O19/N19</f>
        <v>132.49418604651163</v>
      </c>
      <c r="Q19" s="7">
        <v>522</v>
      </c>
      <c r="R19" s="8">
        <v>106778</v>
      </c>
      <c r="S19" s="9">
        <f>R19/Q19</f>
        <v>204.55555555555554</v>
      </c>
      <c r="T19" s="7">
        <v>388</v>
      </c>
      <c r="U19" s="8">
        <v>228084</v>
      </c>
      <c r="V19" s="9">
        <f>U19/T19</f>
        <v>587.84536082474222</v>
      </c>
      <c r="W19" s="7">
        <v>402</v>
      </c>
      <c r="X19" s="8">
        <v>98630</v>
      </c>
      <c r="Y19" s="9">
        <f>X19/W19</f>
        <v>245.34825870646767</v>
      </c>
    </row>
    <row r="20" spans="1:25" s="10" customFormat="1" x14ac:dyDescent="0.2">
      <c r="A20" s="13" t="s">
        <v>18</v>
      </c>
      <c r="B20" s="7">
        <v>1130</v>
      </c>
      <c r="C20" s="8">
        <v>293764</v>
      </c>
      <c r="D20" s="14">
        <f>C20/B20</f>
        <v>259.96814159292035</v>
      </c>
      <c r="E20" s="7">
        <v>1141</v>
      </c>
      <c r="F20" s="8">
        <v>246166</v>
      </c>
      <c r="G20" s="9">
        <f>F20/E20</f>
        <v>215.74583698510079</v>
      </c>
      <c r="H20" s="7">
        <v>1250</v>
      </c>
      <c r="I20" s="8">
        <v>258349</v>
      </c>
      <c r="J20" s="9">
        <f>I20/H20</f>
        <v>206.67920000000001</v>
      </c>
      <c r="K20" s="7">
        <v>843</v>
      </c>
      <c r="L20" s="8">
        <v>276720</v>
      </c>
      <c r="M20" s="9">
        <f>L20/K20</f>
        <v>328.25622775800713</v>
      </c>
      <c r="N20" s="7">
        <v>868</v>
      </c>
      <c r="O20" s="8">
        <v>298326</v>
      </c>
      <c r="P20" s="9">
        <f>O20/N20</f>
        <v>343.69354838709677</v>
      </c>
      <c r="Q20" s="7">
        <v>978</v>
      </c>
      <c r="R20" s="8">
        <v>377488</v>
      </c>
      <c r="S20" s="9">
        <f>R20/Q20</f>
        <v>385.9795501022495</v>
      </c>
      <c r="T20" s="7">
        <v>960</v>
      </c>
      <c r="U20" s="8">
        <v>253668</v>
      </c>
      <c r="V20" s="9">
        <f>U20/T20</f>
        <v>264.23750000000001</v>
      </c>
      <c r="W20" s="7">
        <v>888</v>
      </c>
      <c r="X20" s="8">
        <v>256471</v>
      </c>
      <c r="Y20" s="9">
        <f>X20/W20</f>
        <v>288.81869369369372</v>
      </c>
    </row>
    <row r="21" spans="1:25" s="10" customFormat="1" x14ac:dyDescent="0.2">
      <c r="A21" s="13" t="s">
        <v>19</v>
      </c>
      <c r="B21" s="7">
        <v>942</v>
      </c>
      <c r="C21" s="8">
        <v>187478</v>
      </c>
      <c r="D21" s="14">
        <f>C21/B21</f>
        <v>199.02123142250531</v>
      </c>
      <c r="E21" s="7">
        <v>893</v>
      </c>
      <c r="F21" s="8">
        <v>203990</v>
      </c>
      <c r="G21" s="9">
        <f>F21/E21</f>
        <v>228.43225083986562</v>
      </c>
      <c r="H21" s="7">
        <v>1084</v>
      </c>
      <c r="I21" s="8">
        <v>191559</v>
      </c>
      <c r="J21" s="9">
        <f>I21/H21</f>
        <v>176.71494464944649</v>
      </c>
      <c r="K21" s="7">
        <v>1003</v>
      </c>
      <c r="L21" s="8">
        <v>217471</v>
      </c>
      <c r="M21" s="9">
        <f>L21/K21</f>
        <v>216.82053838484546</v>
      </c>
      <c r="N21" s="7">
        <v>1060</v>
      </c>
      <c r="O21" s="8">
        <v>216084</v>
      </c>
      <c r="P21" s="9">
        <f>O21/N21</f>
        <v>203.85283018867923</v>
      </c>
      <c r="Q21" s="7">
        <v>992</v>
      </c>
      <c r="R21" s="8">
        <v>237298</v>
      </c>
      <c r="S21" s="9">
        <f>R21/Q21</f>
        <v>239.2116935483871</v>
      </c>
      <c r="T21" s="7">
        <v>926</v>
      </c>
      <c r="U21" s="8">
        <v>237994</v>
      </c>
      <c r="V21" s="9">
        <f>U21/T21</f>
        <v>257.01295896328293</v>
      </c>
      <c r="W21" s="7">
        <v>1340</v>
      </c>
      <c r="X21" s="8">
        <v>255837</v>
      </c>
      <c r="Y21" s="9">
        <f>X21/W21</f>
        <v>190.9231343283582</v>
      </c>
    </row>
    <row r="22" spans="1:25" s="10" customFormat="1" x14ac:dyDescent="0.2">
      <c r="A22" s="13" t="s">
        <v>20</v>
      </c>
      <c r="B22" s="7">
        <v>21</v>
      </c>
      <c r="C22" s="8">
        <v>5829</v>
      </c>
      <c r="D22" s="14">
        <f>C22/B22</f>
        <v>277.57142857142856</v>
      </c>
      <c r="E22" s="7">
        <v>24</v>
      </c>
      <c r="F22" s="8">
        <v>10611</v>
      </c>
      <c r="G22" s="9">
        <f>F22/E22</f>
        <v>442.125</v>
      </c>
      <c r="H22" s="7">
        <v>82</v>
      </c>
      <c r="I22" s="8">
        <v>34387</v>
      </c>
      <c r="J22" s="9">
        <f>I22/H22</f>
        <v>419.35365853658539</v>
      </c>
      <c r="K22" s="7">
        <v>22</v>
      </c>
      <c r="L22" s="8">
        <v>17674</v>
      </c>
      <c r="M22" s="9">
        <f>L22/K22</f>
        <v>803.36363636363637</v>
      </c>
      <c r="N22" s="7">
        <v>49</v>
      </c>
      <c r="O22" s="8">
        <v>43791</v>
      </c>
      <c r="P22" s="9">
        <f>O22/N22</f>
        <v>893.69387755102036</v>
      </c>
      <c r="Q22" s="7">
        <v>39</v>
      </c>
      <c r="R22" s="8">
        <v>48153</v>
      </c>
      <c r="S22" s="9">
        <f>R22/Q22</f>
        <v>1234.6923076923076</v>
      </c>
      <c r="T22" s="7">
        <v>51</v>
      </c>
      <c r="U22" s="8">
        <v>26713</v>
      </c>
      <c r="V22" s="9">
        <f>U22/T22</f>
        <v>523.78431372549016</v>
      </c>
      <c r="W22" s="7">
        <v>103</v>
      </c>
      <c r="X22" s="8">
        <v>122014</v>
      </c>
      <c r="Y22" s="9">
        <f>X22/W22</f>
        <v>1184.6019417475727</v>
      </c>
    </row>
    <row r="23" spans="1:25" s="10" customFormat="1" x14ac:dyDescent="0.2">
      <c r="A23" s="13" t="s">
        <v>21</v>
      </c>
      <c r="B23" s="7">
        <f>SUM(B19:B22)</f>
        <v>2527</v>
      </c>
      <c r="C23" s="8">
        <f>SUM(C19:C22)</f>
        <v>608071</v>
      </c>
      <c r="D23" s="14">
        <f>C23/B23</f>
        <v>240.62960031658093</v>
      </c>
      <c r="E23" s="7">
        <f>SUM(E19:E22)</f>
        <v>2553</v>
      </c>
      <c r="F23" s="8">
        <f>SUM(F19:F22)</f>
        <v>574257</v>
      </c>
      <c r="G23" s="9">
        <f>F23/E23</f>
        <v>224.93419506462985</v>
      </c>
      <c r="H23" s="7">
        <f>SUM(H19:H22)</f>
        <v>2893</v>
      </c>
      <c r="I23" s="8">
        <f>SUM(I19:I22)</f>
        <v>561369</v>
      </c>
      <c r="J23" s="9">
        <f>I23/H23</f>
        <v>194.04389906671275</v>
      </c>
      <c r="K23" s="7">
        <f>SUM(K19:K22)</f>
        <v>2348</v>
      </c>
      <c r="L23" s="8">
        <f>SUM(L19:L22)</f>
        <v>595624</v>
      </c>
      <c r="M23" s="9">
        <f>L23/K23</f>
        <v>253.67291311754684</v>
      </c>
      <c r="N23" s="7">
        <f>SUM(N19:N22)</f>
        <v>2493</v>
      </c>
      <c r="O23" s="8">
        <f>SUM(O19:O22)</f>
        <v>626568</v>
      </c>
      <c r="P23" s="9">
        <f>O23/N23</f>
        <v>251.3309265944645</v>
      </c>
      <c r="Q23" s="7">
        <f>SUM(Q19:Q22)</f>
        <v>2531</v>
      </c>
      <c r="R23" s="8">
        <f>SUM(R19:R22)</f>
        <v>769717</v>
      </c>
      <c r="S23" s="9">
        <f>R23/Q23</f>
        <v>304.11576451995256</v>
      </c>
      <c r="T23" s="7">
        <f>SUM(T19:T22)</f>
        <v>2325</v>
      </c>
      <c r="U23" s="8">
        <f>SUM(U19:U22)</f>
        <v>746459</v>
      </c>
      <c r="V23" s="9">
        <f>U23/T23</f>
        <v>321.05763440860215</v>
      </c>
      <c r="W23" s="7">
        <f>SUM(W19:W22)</f>
        <v>2733</v>
      </c>
      <c r="X23" s="8">
        <f>SUM(X19:X22)</f>
        <v>732952</v>
      </c>
      <c r="Y23" s="9">
        <f>X23/W23</f>
        <v>268.18587632638128</v>
      </c>
    </row>
    <row r="24" spans="1:25" x14ac:dyDescent="0.2">
      <c r="A24" s="67" t="s">
        <v>24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</row>
    <row r="26" spans="1:25" ht="14.25" x14ac:dyDescent="0.2">
      <c r="A26" s="68" t="s">
        <v>23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70"/>
    </row>
    <row r="27" spans="1:25" x14ac:dyDescent="0.2">
      <c r="A27" s="2"/>
      <c r="B27" s="71" t="s">
        <v>3</v>
      </c>
      <c r="C27" s="71"/>
      <c r="D27" s="71"/>
      <c r="E27" s="71" t="s">
        <v>4</v>
      </c>
      <c r="F27" s="71"/>
      <c r="G27" s="71"/>
      <c r="H27" s="71" t="s">
        <v>5</v>
      </c>
      <c r="I27" s="71"/>
      <c r="J27" s="71"/>
      <c r="K27" s="71" t="s">
        <v>6</v>
      </c>
      <c r="L27" s="71"/>
      <c r="M27" s="71"/>
      <c r="N27" s="71" t="s">
        <v>7</v>
      </c>
      <c r="O27" s="71"/>
      <c r="P27" s="71"/>
      <c r="Q27" s="71" t="s">
        <v>8</v>
      </c>
      <c r="R27" s="71"/>
      <c r="S27" s="71"/>
      <c r="T27" s="71" t="s">
        <v>9</v>
      </c>
      <c r="U27" s="71"/>
      <c r="V27" s="71"/>
      <c r="W27" s="71" t="s">
        <v>10</v>
      </c>
      <c r="X27" s="71"/>
      <c r="Y27" s="71"/>
    </row>
    <row r="28" spans="1:25" s="6" customFormat="1" x14ac:dyDescent="0.2">
      <c r="A28" s="3"/>
      <c r="B28" s="4" t="s">
        <v>11</v>
      </c>
      <c r="C28" s="4" t="s">
        <v>12</v>
      </c>
      <c r="D28" s="4" t="s">
        <v>13</v>
      </c>
      <c r="E28" s="4" t="s">
        <v>14</v>
      </c>
      <c r="F28" s="5" t="s">
        <v>12</v>
      </c>
      <c r="G28" s="4" t="s">
        <v>15</v>
      </c>
      <c r="H28" s="4" t="s">
        <v>14</v>
      </c>
      <c r="I28" s="4" t="s">
        <v>12</v>
      </c>
      <c r="J28" s="4" t="s">
        <v>15</v>
      </c>
      <c r="K28" s="4" t="s">
        <v>14</v>
      </c>
      <c r="L28" s="4" t="s">
        <v>12</v>
      </c>
      <c r="M28" s="4" t="s">
        <v>15</v>
      </c>
      <c r="N28" s="4" t="s">
        <v>14</v>
      </c>
      <c r="O28" s="4" t="s">
        <v>12</v>
      </c>
      <c r="P28" s="4" t="s">
        <v>15</v>
      </c>
      <c r="Q28" s="4" t="s">
        <v>14</v>
      </c>
      <c r="R28" s="4" t="s">
        <v>12</v>
      </c>
      <c r="S28" s="4" t="s">
        <v>15</v>
      </c>
      <c r="T28" s="4" t="s">
        <v>14</v>
      </c>
      <c r="U28" s="4" t="s">
        <v>12</v>
      </c>
      <c r="V28" s="4" t="s">
        <v>15</v>
      </c>
      <c r="W28" s="4" t="s">
        <v>14</v>
      </c>
      <c r="X28" s="4" t="s">
        <v>12</v>
      </c>
      <c r="Y28" s="4" t="s">
        <v>15</v>
      </c>
    </row>
    <row r="29" spans="1:25" x14ac:dyDescent="0.2">
      <c r="A29" s="2" t="s">
        <v>16</v>
      </c>
      <c r="B29" s="11">
        <f>B19</f>
        <v>434</v>
      </c>
      <c r="C29" s="12">
        <f>C19</f>
        <v>121000</v>
      </c>
      <c r="D29" s="14">
        <f>C29/B29</f>
        <v>278.80184331797233</v>
      </c>
      <c r="E29" s="11">
        <f>E19</f>
        <v>495</v>
      </c>
      <c r="F29" s="12">
        <f>F19</f>
        <v>113490</v>
      </c>
      <c r="G29" s="14">
        <f>F29/E29</f>
        <v>229.27272727272728</v>
      </c>
      <c r="H29" s="11">
        <f>H19</f>
        <v>477</v>
      </c>
      <c r="I29" s="12">
        <f>I19</f>
        <v>77074</v>
      </c>
      <c r="J29" s="14">
        <f>I29/H29</f>
        <v>161.58071278825994</v>
      </c>
      <c r="K29" s="11">
        <f>K19</f>
        <v>480</v>
      </c>
      <c r="L29" s="12">
        <f>L19</f>
        <v>83759</v>
      </c>
      <c r="M29" s="14">
        <f>L29/K29</f>
        <v>174.49791666666667</v>
      </c>
      <c r="N29" s="11">
        <f>N19</f>
        <v>516</v>
      </c>
      <c r="O29" s="12">
        <f>O19</f>
        <v>68367</v>
      </c>
      <c r="P29" s="14">
        <f>O29/N29</f>
        <v>132.49418604651163</v>
      </c>
      <c r="Q29" s="11">
        <f>Q19</f>
        <v>522</v>
      </c>
      <c r="R29" s="12">
        <f>R19</f>
        <v>106778</v>
      </c>
      <c r="S29" s="14">
        <f>R29/Q29</f>
        <v>204.55555555555554</v>
      </c>
      <c r="T29" s="11">
        <f>T19</f>
        <v>388</v>
      </c>
      <c r="U29" s="12">
        <f>U19</f>
        <v>228084</v>
      </c>
      <c r="V29" s="14">
        <f>U29/T29</f>
        <v>587.84536082474222</v>
      </c>
      <c r="W29" s="11">
        <f>W19</f>
        <v>402</v>
      </c>
      <c r="X29" s="12">
        <f>X19</f>
        <v>98630</v>
      </c>
      <c r="Y29" s="14">
        <f>X29/W29</f>
        <v>245.34825870646767</v>
      </c>
    </row>
    <row r="30" spans="1:25" x14ac:dyDescent="0.2">
      <c r="A30" s="29" t="s">
        <v>18</v>
      </c>
      <c r="B30" s="30">
        <f>B20</f>
        <v>1130</v>
      </c>
      <c r="C30" s="31">
        <f>C20</f>
        <v>293764</v>
      </c>
      <c r="D30" s="32">
        <f>C30/B30</f>
        <v>259.96814159292035</v>
      </c>
      <c r="E30" s="30">
        <f>E20</f>
        <v>1141</v>
      </c>
      <c r="F30" s="31">
        <f>F20</f>
        <v>246166</v>
      </c>
      <c r="G30" s="32">
        <f>F30/E30</f>
        <v>215.74583698510079</v>
      </c>
      <c r="H30" s="30">
        <f>H20</f>
        <v>1250</v>
      </c>
      <c r="I30" s="31">
        <f>I20</f>
        <v>258349</v>
      </c>
      <c r="J30" s="32">
        <f>I30/H30</f>
        <v>206.67920000000001</v>
      </c>
      <c r="K30" s="30">
        <f>K20</f>
        <v>843</v>
      </c>
      <c r="L30" s="31">
        <f>L20</f>
        <v>276720</v>
      </c>
      <c r="M30" s="32">
        <f>L30/K30</f>
        <v>328.25622775800713</v>
      </c>
      <c r="N30" s="30">
        <f>N20</f>
        <v>868</v>
      </c>
      <c r="O30" s="31">
        <f>O20</f>
        <v>298326</v>
      </c>
      <c r="P30" s="32">
        <f>O30/N30</f>
        <v>343.69354838709677</v>
      </c>
      <c r="Q30" s="30">
        <f>Q20</f>
        <v>978</v>
      </c>
      <c r="R30" s="31">
        <f>R20</f>
        <v>377488</v>
      </c>
      <c r="S30" s="32">
        <f>R30/Q30</f>
        <v>385.9795501022495</v>
      </c>
      <c r="T30" s="30">
        <f t="shared" ref="T30:U33" si="0">T10+T20</f>
        <v>968</v>
      </c>
      <c r="U30" s="31">
        <f t="shared" si="0"/>
        <v>256272</v>
      </c>
      <c r="V30" s="32">
        <f>U30/T30</f>
        <v>264.74380165289256</v>
      </c>
      <c r="W30" s="30">
        <f t="shared" ref="W30:X33" si="1">W10+W20</f>
        <v>944</v>
      </c>
      <c r="X30" s="31">
        <f t="shared" si="1"/>
        <v>284794</v>
      </c>
      <c r="Y30" s="32">
        <f>X30/W30</f>
        <v>301.68855932203388</v>
      </c>
    </row>
    <row r="31" spans="1:25" x14ac:dyDescent="0.2">
      <c r="A31" s="2" t="s">
        <v>19</v>
      </c>
      <c r="B31" s="11">
        <f t="shared" ref="B31:C33" si="2">B11+B21</f>
        <v>1014</v>
      </c>
      <c r="C31" s="12">
        <f t="shared" si="2"/>
        <v>200203</v>
      </c>
      <c r="D31" s="14">
        <f>C31/B31</f>
        <v>197.43885601577909</v>
      </c>
      <c r="E31" s="11">
        <f t="shared" ref="E31:F33" si="3">E11+E21</f>
        <v>965</v>
      </c>
      <c r="F31" s="12">
        <f t="shared" si="3"/>
        <v>217460</v>
      </c>
      <c r="G31" s="14">
        <f>F31/E31</f>
        <v>225.34715025906735</v>
      </c>
      <c r="H31" s="11">
        <f t="shared" ref="H31:I33" si="4">H11+H21</f>
        <v>1108</v>
      </c>
      <c r="I31" s="12">
        <f t="shared" si="4"/>
        <v>207288</v>
      </c>
      <c r="J31" s="14">
        <f>I31/H31</f>
        <v>187.08303249097472</v>
      </c>
      <c r="K31" s="11">
        <f t="shared" ref="K31:L33" si="5">K11+K21</f>
        <v>1066</v>
      </c>
      <c r="L31" s="12">
        <f t="shared" si="5"/>
        <v>242333</v>
      </c>
      <c r="M31" s="14">
        <f>L31/K31</f>
        <v>227.32926829268294</v>
      </c>
      <c r="N31" s="11">
        <f t="shared" ref="N31:O33" si="6">N11+N21</f>
        <v>1130</v>
      </c>
      <c r="O31" s="12">
        <f t="shared" si="6"/>
        <v>240560</v>
      </c>
      <c r="P31" s="14">
        <f>O31/N31</f>
        <v>212.88495575221239</v>
      </c>
      <c r="Q31" s="11">
        <f t="shared" ref="Q31:R33" si="7">Q11+Q21</f>
        <v>1058</v>
      </c>
      <c r="R31" s="12">
        <f t="shared" si="7"/>
        <v>267284</v>
      </c>
      <c r="S31" s="14">
        <f>R31/Q31</f>
        <v>252.63137996219282</v>
      </c>
      <c r="T31" s="11">
        <f t="shared" si="0"/>
        <v>995</v>
      </c>
      <c r="U31" s="12">
        <f t="shared" si="0"/>
        <v>266130</v>
      </c>
      <c r="V31" s="14">
        <f>U31/T31</f>
        <v>267.4673366834171</v>
      </c>
      <c r="W31" s="11">
        <f t="shared" si="1"/>
        <v>1419</v>
      </c>
      <c r="X31" s="12">
        <f t="shared" si="1"/>
        <v>283782</v>
      </c>
      <c r="Y31" s="14">
        <f>X31/W31</f>
        <v>199.98731501057082</v>
      </c>
    </row>
    <row r="32" spans="1:25" x14ac:dyDescent="0.2">
      <c r="A32" s="2" t="s">
        <v>20</v>
      </c>
      <c r="B32" s="11">
        <f t="shared" si="2"/>
        <v>189</v>
      </c>
      <c r="C32" s="12">
        <f t="shared" si="2"/>
        <v>86482</v>
      </c>
      <c r="D32" s="14">
        <f>C32/B32</f>
        <v>457.5767195767196</v>
      </c>
      <c r="E32" s="11">
        <f t="shared" si="3"/>
        <v>230</v>
      </c>
      <c r="F32" s="12">
        <f t="shared" si="3"/>
        <v>121959</v>
      </c>
      <c r="G32" s="14">
        <f>F32/E32</f>
        <v>530.25652173913045</v>
      </c>
      <c r="H32" s="11">
        <f t="shared" si="4"/>
        <v>212</v>
      </c>
      <c r="I32" s="12">
        <f t="shared" si="4"/>
        <v>124274</v>
      </c>
      <c r="J32" s="14">
        <f>I32/H32</f>
        <v>586.19811320754718</v>
      </c>
      <c r="K32" s="11">
        <f t="shared" si="5"/>
        <v>190</v>
      </c>
      <c r="L32" s="12">
        <f t="shared" si="5"/>
        <v>137435</v>
      </c>
      <c r="M32" s="14">
        <f>L32/K32</f>
        <v>723.34210526315792</v>
      </c>
      <c r="N32" s="11">
        <f t="shared" si="6"/>
        <v>248</v>
      </c>
      <c r="O32" s="12">
        <f t="shared" si="6"/>
        <v>179384</v>
      </c>
      <c r="P32" s="14">
        <f>O32/N32</f>
        <v>723.32258064516134</v>
      </c>
      <c r="Q32" s="11">
        <f t="shared" si="7"/>
        <v>204</v>
      </c>
      <c r="R32" s="12">
        <f t="shared" si="7"/>
        <v>214674</v>
      </c>
      <c r="S32" s="14">
        <f>R32/Q32</f>
        <v>1052.3235294117646</v>
      </c>
      <c r="T32" s="11">
        <f t="shared" si="0"/>
        <v>239</v>
      </c>
      <c r="U32" s="12">
        <f t="shared" si="0"/>
        <v>205019</v>
      </c>
      <c r="V32" s="14">
        <f>U32/T32</f>
        <v>857.82008368200832</v>
      </c>
      <c r="W32" s="11">
        <f t="shared" si="1"/>
        <v>344</v>
      </c>
      <c r="X32" s="12">
        <f t="shared" si="1"/>
        <v>261607</v>
      </c>
      <c r="Y32" s="14">
        <f>X32/W32</f>
        <v>760.4854651162791</v>
      </c>
    </row>
    <row r="33" spans="1:25" x14ac:dyDescent="0.2">
      <c r="A33" s="2" t="s">
        <v>21</v>
      </c>
      <c r="B33" s="11">
        <f t="shared" si="2"/>
        <v>2767</v>
      </c>
      <c r="C33" s="12">
        <f t="shared" si="2"/>
        <v>701449</v>
      </c>
      <c r="D33" s="14">
        <f>D13+D23</f>
        <v>629.70460031658092</v>
      </c>
      <c r="E33" s="11">
        <f t="shared" si="3"/>
        <v>2831</v>
      </c>
      <c r="F33" s="12">
        <f t="shared" si="3"/>
        <v>699075</v>
      </c>
      <c r="G33" s="14">
        <f>G13+G23</f>
        <v>673.91980657542126</v>
      </c>
      <c r="H33" s="11">
        <f t="shared" si="4"/>
        <v>3047</v>
      </c>
      <c r="I33" s="12">
        <f t="shared" si="4"/>
        <v>666985</v>
      </c>
      <c r="J33" s="14">
        <f>J13+J23</f>
        <v>879.86208088489457</v>
      </c>
      <c r="K33" s="11">
        <f t="shared" si="5"/>
        <v>2579</v>
      </c>
      <c r="L33" s="12">
        <f t="shared" si="5"/>
        <v>740247</v>
      </c>
      <c r="M33" s="14">
        <f>M13+M23</f>
        <v>879.74650619113993</v>
      </c>
      <c r="N33" s="11">
        <f t="shared" si="6"/>
        <v>2762</v>
      </c>
      <c r="O33" s="12">
        <f t="shared" si="6"/>
        <v>786637</v>
      </c>
      <c r="P33" s="14">
        <f>P13+P23</f>
        <v>846.38297120412994</v>
      </c>
      <c r="Q33" s="11">
        <f t="shared" si="7"/>
        <v>2762</v>
      </c>
      <c r="R33" s="12">
        <f t="shared" si="7"/>
        <v>966224</v>
      </c>
      <c r="S33" s="14">
        <f>S13+S23</f>
        <v>1154.7954181996063</v>
      </c>
      <c r="T33" s="11">
        <f t="shared" si="0"/>
        <v>2590</v>
      </c>
      <c r="U33" s="12">
        <f t="shared" si="0"/>
        <v>955505</v>
      </c>
      <c r="V33" s="14">
        <f>V13+V23</f>
        <v>1109.9104645972814</v>
      </c>
      <c r="W33" s="11">
        <f t="shared" si="1"/>
        <v>3109</v>
      </c>
      <c r="X33" s="12">
        <f t="shared" si="1"/>
        <v>928813</v>
      </c>
      <c r="Y33" s="14">
        <f>Y13+Y23</f>
        <v>789.09279121999828</v>
      </c>
    </row>
    <row r="34" spans="1:25" x14ac:dyDescent="0.2">
      <c r="A34" s="34" t="s">
        <v>62</v>
      </c>
      <c r="B34" s="26">
        <f t="shared" ref="B34:G34" si="8">B30</f>
        <v>1130</v>
      </c>
      <c r="C34" s="27">
        <f t="shared" si="8"/>
        <v>293764</v>
      </c>
      <c r="D34" s="28">
        <f t="shared" si="8"/>
        <v>259.96814159292035</v>
      </c>
      <c r="E34" s="26">
        <f t="shared" si="8"/>
        <v>1141</v>
      </c>
      <c r="F34" s="27">
        <f t="shared" si="8"/>
        <v>246166</v>
      </c>
      <c r="G34" s="28">
        <f t="shared" si="8"/>
        <v>215.74583698510079</v>
      </c>
      <c r="H34" s="26">
        <v>882</v>
      </c>
      <c r="I34" s="27">
        <f>I30</f>
        <v>258349</v>
      </c>
      <c r="J34" s="28">
        <f>I34/H34</f>
        <v>292.91269841269843</v>
      </c>
      <c r="K34" s="26">
        <f t="shared" ref="K34:P34" si="9">K30</f>
        <v>843</v>
      </c>
      <c r="L34" s="27">
        <f t="shared" si="9"/>
        <v>276720</v>
      </c>
      <c r="M34" s="28">
        <f t="shared" si="9"/>
        <v>328.25622775800713</v>
      </c>
      <c r="N34" s="26">
        <f t="shared" si="9"/>
        <v>868</v>
      </c>
      <c r="O34" s="27">
        <f t="shared" si="9"/>
        <v>298326</v>
      </c>
      <c r="P34" s="28">
        <f t="shared" si="9"/>
        <v>343.69354838709677</v>
      </c>
      <c r="Q34" s="26">
        <v>850</v>
      </c>
      <c r="R34" s="27">
        <f>R30</f>
        <v>377488</v>
      </c>
      <c r="S34" s="28">
        <f>R34/Q34</f>
        <v>444.10352941176473</v>
      </c>
      <c r="T34" s="26">
        <f t="shared" ref="T34:Y34" si="10">T30</f>
        <v>968</v>
      </c>
      <c r="U34" s="27">
        <f t="shared" si="10"/>
        <v>256272</v>
      </c>
      <c r="V34" s="28">
        <f t="shared" si="10"/>
        <v>264.74380165289256</v>
      </c>
      <c r="W34" s="26">
        <f t="shared" si="10"/>
        <v>944</v>
      </c>
      <c r="X34" s="27">
        <f t="shared" si="10"/>
        <v>284794</v>
      </c>
      <c r="Y34" s="28">
        <f t="shared" si="10"/>
        <v>301.68855932203388</v>
      </c>
    </row>
    <row r="35" spans="1:25" x14ac:dyDescent="0.2">
      <c r="A35" s="67" t="s">
        <v>24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</row>
    <row r="37" spans="1:25" ht="14.25" x14ac:dyDescent="0.2">
      <c r="A37" s="68" t="s">
        <v>59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70"/>
    </row>
    <row r="38" spans="1:25" x14ac:dyDescent="0.2">
      <c r="A38" s="2"/>
      <c r="B38" s="71" t="s">
        <v>3</v>
      </c>
      <c r="C38" s="71"/>
      <c r="D38" s="71"/>
      <c r="E38" s="71" t="s">
        <v>4</v>
      </c>
      <c r="F38" s="71"/>
      <c r="G38" s="71"/>
      <c r="H38" s="71" t="s">
        <v>5</v>
      </c>
      <c r="I38" s="71"/>
      <c r="J38" s="71"/>
      <c r="K38" s="71" t="s">
        <v>6</v>
      </c>
      <c r="L38" s="71"/>
      <c r="M38" s="71"/>
      <c r="N38" s="71" t="s">
        <v>7</v>
      </c>
      <c r="O38" s="71"/>
      <c r="P38" s="71"/>
      <c r="Q38" s="71" t="s">
        <v>8</v>
      </c>
      <c r="R38" s="71"/>
      <c r="S38" s="71"/>
      <c r="T38" s="71" t="s">
        <v>9</v>
      </c>
      <c r="U38" s="71"/>
      <c r="V38" s="71"/>
      <c r="W38" s="71" t="s">
        <v>10</v>
      </c>
      <c r="X38" s="71"/>
      <c r="Y38" s="71"/>
    </row>
    <row r="39" spans="1:25" x14ac:dyDescent="0.2">
      <c r="A39" s="3"/>
      <c r="B39" s="4" t="s">
        <v>11</v>
      </c>
      <c r="C39" s="4" t="s">
        <v>12</v>
      </c>
      <c r="D39" s="4" t="s">
        <v>13</v>
      </c>
      <c r="E39" s="4" t="s">
        <v>14</v>
      </c>
      <c r="F39" s="5" t="s">
        <v>12</v>
      </c>
      <c r="G39" s="4" t="s">
        <v>15</v>
      </c>
      <c r="H39" s="4" t="s">
        <v>14</v>
      </c>
      <c r="I39" s="4" t="s">
        <v>12</v>
      </c>
      <c r="J39" s="4" t="s">
        <v>15</v>
      </c>
      <c r="K39" s="4" t="s">
        <v>14</v>
      </c>
      <c r="L39" s="4" t="s">
        <v>12</v>
      </c>
      <c r="M39" s="4" t="s">
        <v>15</v>
      </c>
      <c r="N39" s="4" t="s">
        <v>14</v>
      </c>
      <c r="O39" s="4" t="s">
        <v>12</v>
      </c>
      <c r="P39" s="4" t="s">
        <v>15</v>
      </c>
      <c r="Q39" s="4" t="s">
        <v>14</v>
      </c>
      <c r="R39" s="4" t="s">
        <v>12</v>
      </c>
      <c r="S39" s="4" t="s">
        <v>15</v>
      </c>
      <c r="T39" s="4" t="s">
        <v>14</v>
      </c>
      <c r="U39" s="4" t="s">
        <v>12</v>
      </c>
      <c r="V39" s="4" t="s">
        <v>15</v>
      </c>
      <c r="W39" s="4" t="s">
        <v>14</v>
      </c>
      <c r="X39" s="4" t="s">
        <v>12</v>
      </c>
      <c r="Y39" s="4" t="s">
        <v>15</v>
      </c>
    </row>
    <row r="40" spans="1:25" x14ac:dyDescent="0.2">
      <c r="A40" s="2" t="s">
        <v>16</v>
      </c>
      <c r="B40" s="11">
        <v>42</v>
      </c>
      <c r="C40" s="12">
        <v>10158</v>
      </c>
      <c r="D40" s="14">
        <f t="shared" ref="D40:D46" si="11">C40/B40</f>
        <v>241.85714285714286</v>
      </c>
      <c r="E40" s="11">
        <v>78</v>
      </c>
      <c r="F40" s="12">
        <v>14519</v>
      </c>
      <c r="G40" s="14">
        <f t="shared" ref="G40:G46" si="12">F40/E40</f>
        <v>186.14102564102564</v>
      </c>
      <c r="H40" s="11">
        <v>66</v>
      </c>
      <c r="I40" s="12">
        <v>10922</v>
      </c>
      <c r="J40" s="14">
        <f t="shared" ref="J40:J46" si="13">I40/H40</f>
        <v>165.4848484848485</v>
      </c>
      <c r="K40" s="11">
        <v>27</v>
      </c>
      <c r="L40" s="12">
        <v>2356</v>
      </c>
      <c r="M40" s="14">
        <f t="shared" ref="M40:M46" si="14">L40/K40</f>
        <v>87.259259259259252</v>
      </c>
      <c r="N40" s="11">
        <v>21</v>
      </c>
      <c r="O40" s="12">
        <v>3798</v>
      </c>
      <c r="P40" s="14">
        <f t="shared" ref="P40:P46" si="15">O40/N40</f>
        <v>180.85714285714286</v>
      </c>
      <c r="Q40" s="11">
        <v>12</v>
      </c>
      <c r="R40" s="12">
        <v>2340</v>
      </c>
      <c r="S40" s="14">
        <f t="shared" ref="S40:S46" si="16">R40/Q40</f>
        <v>195</v>
      </c>
      <c r="T40" s="11">
        <v>84</v>
      </c>
      <c r="U40" s="12">
        <v>80731</v>
      </c>
      <c r="V40" s="14">
        <f t="shared" ref="V40:V46" si="17">U40/T40</f>
        <v>961.08333333333337</v>
      </c>
      <c r="W40" s="11">
        <v>30</v>
      </c>
      <c r="X40" s="12">
        <v>6777</v>
      </c>
      <c r="Y40" s="14">
        <f t="shared" ref="Y40:Y46" si="18">X40/W40</f>
        <v>225.9</v>
      </c>
    </row>
    <row r="41" spans="1:25" x14ac:dyDescent="0.2">
      <c r="A41" s="2" t="s">
        <v>17</v>
      </c>
      <c r="B41" s="11">
        <v>8179</v>
      </c>
      <c r="C41" s="12">
        <v>3655998</v>
      </c>
      <c r="D41" s="14">
        <f t="shared" si="11"/>
        <v>446.9981660349676</v>
      </c>
      <c r="E41" s="11">
        <v>7875</v>
      </c>
      <c r="F41" s="12">
        <v>3916852</v>
      </c>
      <c r="G41" s="14">
        <f t="shared" si="12"/>
        <v>497.37803174603175</v>
      </c>
      <c r="H41" s="11">
        <v>7867</v>
      </c>
      <c r="I41" s="12">
        <v>4092326</v>
      </c>
      <c r="J41" s="14">
        <f t="shared" si="13"/>
        <v>520.18889030125843</v>
      </c>
      <c r="K41" s="11">
        <v>7988</v>
      </c>
      <c r="L41" s="12">
        <v>4536177</v>
      </c>
      <c r="M41" s="14">
        <f t="shared" si="14"/>
        <v>567.8739359038558</v>
      </c>
      <c r="N41" s="11">
        <v>8197</v>
      </c>
      <c r="O41" s="12">
        <v>5635600</v>
      </c>
      <c r="P41" s="14">
        <f t="shared" si="15"/>
        <v>687.51982432597288</v>
      </c>
      <c r="Q41" s="11">
        <v>8233</v>
      </c>
      <c r="R41" s="12">
        <v>5721157</v>
      </c>
      <c r="S41" s="14">
        <f t="shared" si="16"/>
        <v>694.90550224705453</v>
      </c>
      <c r="T41" s="11">
        <v>9802</v>
      </c>
      <c r="U41" s="12">
        <v>4852279</v>
      </c>
      <c r="V41" s="14">
        <f t="shared" si="17"/>
        <v>495.02948377882063</v>
      </c>
      <c r="W41" s="11">
        <v>9931</v>
      </c>
      <c r="X41" s="12">
        <v>4943984</v>
      </c>
      <c r="Y41" s="14">
        <f t="shared" si="18"/>
        <v>497.83345081059309</v>
      </c>
    </row>
    <row r="42" spans="1:25" x14ac:dyDescent="0.2">
      <c r="A42" s="29" t="s">
        <v>18</v>
      </c>
      <c r="B42" s="30">
        <v>643</v>
      </c>
      <c r="C42" s="31">
        <v>174698</v>
      </c>
      <c r="D42" s="32">
        <f t="shared" si="11"/>
        <v>271.69206842923796</v>
      </c>
      <c r="E42" s="30">
        <v>661</v>
      </c>
      <c r="F42" s="31">
        <v>210204</v>
      </c>
      <c r="G42" s="32">
        <f t="shared" si="12"/>
        <v>318.00907715582451</v>
      </c>
      <c r="H42" s="30">
        <v>503</v>
      </c>
      <c r="I42" s="31">
        <v>244229</v>
      </c>
      <c r="J42" s="32">
        <f t="shared" si="13"/>
        <v>485.54473161033798</v>
      </c>
      <c r="K42" s="30">
        <v>452</v>
      </c>
      <c r="L42" s="31">
        <v>186200</v>
      </c>
      <c r="M42" s="32">
        <f t="shared" si="14"/>
        <v>411.94690265486724</v>
      </c>
      <c r="N42" s="30">
        <v>384</v>
      </c>
      <c r="O42" s="31">
        <v>326699</v>
      </c>
      <c r="P42" s="32">
        <f t="shared" si="15"/>
        <v>850.77864583333337</v>
      </c>
      <c r="Q42" s="30">
        <v>318</v>
      </c>
      <c r="R42" s="31">
        <v>141058</v>
      </c>
      <c r="S42" s="32">
        <f t="shared" si="16"/>
        <v>443.57861635220127</v>
      </c>
      <c r="T42" s="30">
        <v>350</v>
      </c>
      <c r="U42" s="31">
        <v>187489</v>
      </c>
      <c r="V42" s="32">
        <f t="shared" si="17"/>
        <v>535.68285714285719</v>
      </c>
      <c r="W42" s="30">
        <v>454</v>
      </c>
      <c r="X42" s="31">
        <v>210884</v>
      </c>
      <c r="Y42" s="32">
        <f t="shared" si="18"/>
        <v>464.50220264317181</v>
      </c>
    </row>
    <row r="43" spans="1:25" x14ac:dyDescent="0.2">
      <c r="A43" s="2" t="s">
        <v>19</v>
      </c>
      <c r="B43" s="11">
        <v>10787</v>
      </c>
      <c r="C43" s="12">
        <v>4150634</v>
      </c>
      <c r="D43" s="14">
        <f t="shared" si="11"/>
        <v>384.78112542875681</v>
      </c>
      <c r="E43" s="11">
        <v>10810</v>
      </c>
      <c r="F43" s="12">
        <v>4016832</v>
      </c>
      <c r="G43" s="14">
        <f t="shared" si="12"/>
        <v>371.58482886216467</v>
      </c>
      <c r="H43" s="11">
        <v>11434</v>
      </c>
      <c r="I43" s="12">
        <v>4088570</v>
      </c>
      <c r="J43" s="14">
        <f t="shared" si="13"/>
        <v>357.58002448836805</v>
      </c>
      <c r="K43" s="11">
        <v>11420</v>
      </c>
      <c r="L43" s="12">
        <v>4701833</v>
      </c>
      <c r="M43" s="14">
        <f t="shared" si="14"/>
        <v>411.719176882662</v>
      </c>
      <c r="N43" s="11">
        <v>11136</v>
      </c>
      <c r="O43" s="12">
        <v>5007042</v>
      </c>
      <c r="P43" s="14">
        <f t="shared" si="15"/>
        <v>449.62661637931035</v>
      </c>
      <c r="Q43" s="11">
        <v>10434</v>
      </c>
      <c r="R43" s="12">
        <v>4830770</v>
      </c>
      <c r="S43" s="14">
        <f t="shared" si="16"/>
        <v>462.98351543032396</v>
      </c>
      <c r="T43" s="11">
        <v>10746</v>
      </c>
      <c r="U43" s="12">
        <v>4826419</v>
      </c>
      <c r="V43" s="14">
        <f t="shared" si="17"/>
        <v>449.13632979713384</v>
      </c>
      <c r="W43" s="11">
        <v>11691</v>
      </c>
      <c r="X43" s="12">
        <v>5224611</v>
      </c>
      <c r="Y43" s="14">
        <f t="shared" si="18"/>
        <v>446.8917115730049</v>
      </c>
    </row>
    <row r="44" spans="1:25" x14ac:dyDescent="0.2">
      <c r="A44" s="2" t="s">
        <v>20</v>
      </c>
      <c r="B44" s="11">
        <v>17985</v>
      </c>
      <c r="C44" s="12">
        <v>5223318</v>
      </c>
      <c r="D44" s="14">
        <f t="shared" si="11"/>
        <v>290.42635529608009</v>
      </c>
      <c r="E44" s="11">
        <v>17826</v>
      </c>
      <c r="F44" s="12">
        <v>5968099</v>
      </c>
      <c r="G44" s="14">
        <f t="shared" si="12"/>
        <v>334.79743071917426</v>
      </c>
      <c r="H44" s="11">
        <v>17872</v>
      </c>
      <c r="I44" s="12">
        <v>6599774</v>
      </c>
      <c r="J44" s="14">
        <f t="shared" si="13"/>
        <v>369.280102954342</v>
      </c>
      <c r="K44" s="11">
        <v>18951</v>
      </c>
      <c r="L44" s="12">
        <v>6835127</v>
      </c>
      <c r="M44" s="14">
        <f t="shared" si="14"/>
        <v>360.67368476597539</v>
      </c>
      <c r="N44" s="11">
        <v>19607</v>
      </c>
      <c r="O44" s="12">
        <v>7840901</v>
      </c>
      <c r="P44" s="14">
        <f t="shared" si="15"/>
        <v>399.90314683531392</v>
      </c>
      <c r="Q44" s="11">
        <v>20680</v>
      </c>
      <c r="R44" s="12">
        <v>11392857</v>
      </c>
      <c r="S44" s="14">
        <f t="shared" si="16"/>
        <v>550.91184719535784</v>
      </c>
      <c r="T44" s="11">
        <v>20958</v>
      </c>
      <c r="U44" s="12">
        <v>11797295</v>
      </c>
      <c r="V44" s="14">
        <f t="shared" si="17"/>
        <v>562.90175589273781</v>
      </c>
      <c r="W44" s="11">
        <v>21059</v>
      </c>
      <c r="X44" s="12">
        <v>11285208</v>
      </c>
      <c r="Y44" s="14">
        <f t="shared" si="18"/>
        <v>535.88527470440192</v>
      </c>
    </row>
    <row r="45" spans="1:25" x14ac:dyDescent="0.2">
      <c r="A45" s="2" t="s">
        <v>21</v>
      </c>
      <c r="B45" s="11">
        <f>SUM(B40:B44)</f>
        <v>37636</v>
      </c>
      <c r="C45" s="12">
        <f>SUM(C40:C44)</f>
        <v>13214806</v>
      </c>
      <c r="D45" s="14">
        <f t="shared" si="11"/>
        <v>351.12142629397385</v>
      </c>
      <c r="E45" s="11">
        <f>SUM(E40:E44)</f>
        <v>37250</v>
      </c>
      <c r="F45" s="12">
        <f>SUM(F40:F44)</f>
        <v>14126506</v>
      </c>
      <c r="G45" s="14">
        <f t="shared" si="12"/>
        <v>379.23506040268455</v>
      </c>
      <c r="H45" s="11">
        <f>SUM(H40:H44)</f>
        <v>37742</v>
      </c>
      <c r="I45" s="12">
        <f>SUM(I40:I44)</f>
        <v>15035821</v>
      </c>
      <c r="J45" s="14">
        <f t="shared" si="13"/>
        <v>398.38431985586351</v>
      </c>
      <c r="K45" s="11">
        <f>SUM(K40:K44)</f>
        <v>38838</v>
      </c>
      <c r="L45" s="12">
        <f>SUM(L40:L44)</f>
        <v>16261693</v>
      </c>
      <c r="M45" s="14">
        <f t="shared" si="14"/>
        <v>418.70572635048148</v>
      </c>
      <c r="N45" s="11">
        <f>SUM(N40:N44)</f>
        <v>39345</v>
      </c>
      <c r="O45" s="12">
        <f>SUM(O40:O44)</f>
        <v>18814040</v>
      </c>
      <c r="P45" s="14">
        <f t="shared" si="15"/>
        <v>478.18121743550643</v>
      </c>
      <c r="Q45" s="11">
        <f>SUM(Q40:Q44)</f>
        <v>39677</v>
      </c>
      <c r="R45" s="12">
        <f>SUM(R40:R44)</f>
        <v>22088182</v>
      </c>
      <c r="S45" s="14">
        <f t="shared" si="16"/>
        <v>556.69990170627818</v>
      </c>
      <c r="T45" s="11">
        <f>SUM(T40:T44)</f>
        <v>41940</v>
      </c>
      <c r="U45" s="12">
        <f>SUM(U40:U44)</f>
        <v>21744213</v>
      </c>
      <c r="V45" s="14">
        <f t="shared" si="17"/>
        <v>518.46001430615161</v>
      </c>
      <c r="W45" s="11">
        <f>SUM(W40:W44)</f>
        <v>43165</v>
      </c>
      <c r="X45" s="12">
        <f>SUM(X40:X44)</f>
        <v>21671464</v>
      </c>
      <c r="Y45" s="14">
        <f t="shared" si="18"/>
        <v>502.06102166106797</v>
      </c>
    </row>
    <row r="46" spans="1:25" x14ac:dyDescent="0.2">
      <c r="A46" s="34" t="s">
        <v>62</v>
      </c>
      <c r="B46" s="26">
        <f>B42</f>
        <v>643</v>
      </c>
      <c r="C46" s="27">
        <f>C42</f>
        <v>174698</v>
      </c>
      <c r="D46" s="28">
        <f t="shared" si="11"/>
        <v>271.69206842923796</v>
      </c>
      <c r="E46" s="26">
        <f>E42</f>
        <v>661</v>
      </c>
      <c r="F46" s="27">
        <f>F42</f>
        <v>210204</v>
      </c>
      <c r="G46" s="28">
        <f t="shared" si="12"/>
        <v>318.00907715582451</v>
      </c>
      <c r="H46" s="26">
        <v>491</v>
      </c>
      <c r="I46" s="27">
        <f>I42</f>
        <v>244229</v>
      </c>
      <c r="J46" s="28">
        <f t="shared" si="13"/>
        <v>497.41140529531566</v>
      </c>
      <c r="K46" s="26">
        <f>K42</f>
        <v>452</v>
      </c>
      <c r="L46" s="27">
        <f>L42</f>
        <v>186200</v>
      </c>
      <c r="M46" s="28">
        <f t="shared" si="14"/>
        <v>411.94690265486724</v>
      </c>
      <c r="N46" s="26">
        <v>380</v>
      </c>
      <c r="O46" s="27">
        <f>O42</f>
        <v>326699</v>
      </c>
      <c r="P46" s="28">
        <f t="shared" si="15"/>
        <v>859.73421052631579</v>
      </c>
      <c r="Q46" s="26">
        <f>Q42</f>
        <v>318</v>
      </c>
      <c r="R46" s="27">
        <f>R42</f>
        <v>141058</v>
      </c>
      <c r="S46" s="28">
        <f t="shared" si="16"/>
        <v>443.57861635220127</v>
      </c>
      <c r="T46" s="26">
        <f>T42</f>
        <v>350</v>
      </c>
      <c r="U46" s="27">
        <f>U42</f>
        <v>187489</v>
      </c>
      <c r="V46" s="28">
        <f t="shared" si="17"/>
        <v>535.68285714285719</v>
      </c>
      <c r="W46" s="26">
        <f>W42</f>
        <v>454</v>
      </c>
      <c r="X46" s="27">
        <f>X42</f>
        <v>210884</v>
      </c>
      <c r="Y46" s="28">
        <f t="shared" si="18"/>
        <v>464.50220264317181</v>
      </c>
    </row>
    <row r="47" spans="1:25" x14ac:dyDescent="0.2">
      <c r="A47" s="67" t="s">
        <v>24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</row>
    <row r="49" spans="1:25" ht="14.25" x14ac:dyDescent="0.2">
      <c r="A49" s="68" t="s">
        <v>60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70"/>
    </row>
    <row r="50" spans="1:25" x14ac:dyDescent="0.2">
      <c r="A50" s="2"/>
      <c r="B50" s="71" t="s">
        <v>3</v>
      </c>
      <c r="C50" s="71"/>
      <c r="D50" s="71"/>
      <c r="E50" s="71" t="s">
        <v>4</v>
      </c>
      <c r="F50" s="71"/>
      <c r="G50" s="71"/>
      <c r="H50" s="71" t="s">
        <v>5</v>
      </c>
      <c r="I50" s="71"/>
      <c r="J50" s="71"/>
      <c r="K50" s="71" t="s">
        <v>6</v>
      </c>
      <c r="L50" s="71"/>
      <c r="M50" s="71"/>
      <c r="N50" s="71" t="s">
        <v>7</v>
      </c>
      <c r="O50" s="71"/>
      <c r="P50" s="71"/>
      <c r="Q50" s="71" t="s">
        <v>8</v>
      </c>
      <c r="R50" s="71"/>
      <c r="S50" s="71"/>
      <c r="T50" s="71" t="s">
        <v>9</v>
      </c>
      <c r="U50" s="71"/>
      <c r="V50" s="71"/>
      <c r="W50" s="71" t="s">
        <v>10</v>
      </c>
      <c r="X50" s="71"/>
      <c r="Y50" s="71"/>
    </row>
    <row r="51" spans="1:25" x14ac:dyDescent="0.2">
      <c r="A51" s="3"/>
      <c r="B51" s="4" t="s">
        <v>11</v>
      </c>
      <c r="C51" s="4" t="s">
        <v>12</v>
      </c>
      <c r="D51" s="4" t="s">
        <v>13</v>
      </c>
      <c r="E51" s="4" t="s">
        <v>14</v>
      </c>
      <c r="F51" s="5" t="s">
        <v>12</v>
      </c>
      <c r="G51" s="4" t="s">
        <v>15</v>
      </c>
      <c r="H51" s="4" t="s">
        <v>14</v>
      </c>
      <c r="I51" s="4" t="s">
        <v>12</v>
      </c>
      <c r="J51" s="4" t="s">
        <v>15</v>
      </c>
      <c r="K51" s="4" t="s">
        <v>14</v>
      </c>
      <c r="L51" s="4" t="s">
        <v>12</v>
      </c>
      <c r="M51" s="4" t="s">
        <v>15</v>
      </c>
      <c r="N51" s="4" t="s">
        <v>14</v>
      </c>
      <c r="O51" s="4" t="s">
        <v>12</v>
      </c>
      <c r="P51" s="4" t="s">
        <v>15</v>
      </c>
      <c r="Q51" s="4" t="s">
        <v>14</v>
      </c>
      <c r="R51" s="4" t="s">
        <v>12</v>
      </c>
      <c r="S51" s="4" t="s">
        <v>15</v>
      </c>
      <c r="T51" s="4" t="s">
        <v>14</v>
      </c>
      <c r="U51" s="4" t="s">
        <v>12</v>
      </c>
      <c r="V51" s="4" t="s">
        <v>15</v>
      </c>
      <c r="W51" s="4" t="s">
        <v>14</v>
      </c>
      <c r="X51" s="4" t="s">
        <v>12</v>
      </c>
      <c r="Y51" s="4" t="s">
        <v>15</v>
      </c>
    </row>
    <row r="52" spans="1:25" x14ac:dyDescent="0.2">
      <c r="A52" s="2" t="s">
        <v>19</v>
      </c>
      <c r="B52" s="11" t="s">
        <v>26</v>
      </c>
      <c r="C52" s="12"/>
      <c r="D52" s="14" t="s">
        <v>26</v>
      </c>
      <c r="E52" s="11">
        <v>15</v>
      </c>
      <c r="F52" s="12">
        <v>5437</v>
      </c>
      <c r="G52" s="14">
        <f>F52/E52</f>
        <v>362.46666666666664</v>
      </c>
      <c r="H52" s="11">
        <v>10</v>
      </c>
      <c r="I52" s="12">
        <v>6934</v>
      </c>
      <c r="J52" s="14">
        <f>I52/H52</f>
        <v>693.4</v>
      </c>
      <c r="K52" s="11">
        <v>3</v>
      </c>
      <c r="L52" s="12">
        <v>3971</v>
      </c>
      <c r="M52" s="14">
        <f>L52/K52</f>
        <v>1323.6666666666667</v>
      </c>
      <c r="N52" s="11" t="s">
        <v>26</v>
      </c>
      <c r="O52" s="12"/>
      <c r="P52" s="14" t="s">
        <v>26</v>
      </c>
      <c r="Q52" s="11">
        <v>15</v>
      </c>
      <c r="R52" s="12">
        <v>6592</v>
      </c>
      <c r="S52" s="14">
        <f>R52/Q52</f>
        <v>439.46666666666664</v>
      </c>
      <c r="T52" s="11">
        <v>6</v>
      </c>
      <c r="U52" s="12">
        <v>3071</v>
      </c>
      <c r="V52" s="14">
        <f>U52/T52</f>
        <v>511.83333333333331</v>
      </c>
      <c r="W52" s="11">
        <v>15</v>
      </c>
      <c r="X52" s="12">
        <v>6517</v>
      </c>
      <c r="Y52" s="14">
        <f>X52/W52</f>
        <v>434.46666666666664</v>
      </c>
    </row>
    <row r="53" spans="1:25" x14ac:dyDescent="0.2">
      <c r="A53" s="2" t="s">
        <v>20</v>
      </c>
      <c r="B53" s="11">
        <v>62</v>
      </c>
      <c r="C53" s="12">
        <v>1563177</v>
      </c>
      <c r="D53" s="14">
        <f>C53/B53</f>
        <v>25212.532258064515</v>
      </c>
      <c r="E53" s="11">
        <v>50</v>
      </c>
      <c r="F53" s="12">
        <v>1950161</v>
      </c>
      <c r="G53" s="14">
        <f>F53/E53</f>
        <v>39003.22</v>
      </c>
      <c r="H53" s="11">
        <v>158</v>
      </c>
      <c r="I53" s="12">
        <v>2177381</v>
      </c>
      <c r="J53" s="14">
        <f>I53/H53</f>
        <v>13780.89240506329</v>
      </c>
      <c r="K53" s="11">
        <v>115</v>
      </c>
      <c r="L53" s="12">
        <v>1957202</v>
      </c>
      <c r="M53" s="14">
        <f>L53/K53</f>
        <v>17019.147826086955</v>
      </c>
      <c r="N53" s="11">
        <v>86</v>
      </c>
      <c r="O53" s="12">
        <v>1969946</v>
      </c>
      <c r="P53" s="14">
        <f>O53/N53</f>
        <v>22906.348837209302</v>
      </c>
      <c r="Q53" s="11">
        <v>200</v>
      </c>
      <c r="R53" s="12">
        <v>538679</v>
      </c>
      <c r="S53" s="14">
        <f>R53/Q53</f>
        <v>2693.395</v>
      </c>
      <c r="T53" s="11">
        <v>100</v>
      </c>
      <c r="U53" s="12">
        <v>148398</v>
      </c>
      <c r="V53" s="14">
        <f>U53/T53</f>
        <v>1483.98</v>
      </c>
      <c r="W53" s="11">
        <v>143</v>
      </c>
      <c r="X53" s="12">
        <v>239929</v>
      </c>
      <c r="Y53" s="14">
        <f>X53/W53</f>
        <v>1677.8251748251748</v>
      </c>
    </row>
    <row r="54" spans="1:25" x14ac:dyDescent="0.2">
      <c r="A54" s="2" t="s">
        <v>21</v>
      </c>
      <c r="B54" s="11">
        <f>SUM(B52:B53)</f>
        <v>62</v>
      </c>
      <c r="C54" s="12">
        <f>SUM(C52:C53)</f>
        <v>1563177</v>
      </c>
      <c r="D54" s="14">
        <f>C54/B54</f>
        <v>25212.532258064515</v>
      </c>
      <c r="E54" s="11">
        <f>SUM(E52:E53)</f>
        <v>65</v>
      </c>
      <c r="F54" s="11">
        <f>SUM(F52:F53)</f>
        <v>1955598</v>
      </c>
      <c r="G54" s="14">
        <f>F54/E54</f>
        <v>30086.123076923075</v>
      </c>
      <c r="H54" s="11">
        <f>SUM(H52:H53)</f>
        <v>168</v>
      </c>
      <c r="I54" s="11">
        <f>SUM(I52:I53)</f>
        <v>2184315</v>
      </c>
      <c r="J54" s="14">
        <f>I54/H54</f>
        <v>13001.875</v>
      </c>
      <c r="K54" s="11">
        <f>SUM(K52:K53)</f>
        <v>118</v>
      </c>
      <c r="L54" s="12">
        <f>SUM(L52:L53)</f>
        <v>1961173</v>
      </c>
      <c r="M54" s="14">
        <f>L54/K54</f>
        <v>16620.110169491527</v>
      </c>
      <c r="N54" s="11">
        <f>N53</f>
        <v>86</v>
      </c>
      <c r="O54" s="12">
        <f>O53</f>
        <v>1969946</v>
      </c>
      <c r="P54" s="14">
        <f>O54/N54</f>
        <v>22906.348837209302</v>
      </c>
      <c r="Q54" s="11">
        <f>SUM(Q52:Q53)</f>
        <v>215</v>
      </c>
      <c r="R54" s="12">
        <f>SUM(R52:R53)</f>
        <v>545271</v>
      </c>
      <c r="S54" s="14">
        <f>R54/Q54</f>
        <v>2536.1441860465115</v>
      </c>
      <c r="T54" s="11">
        <f>SUM(T52:T53)</f>
        <v>106</v>
      </c>
      <c r="U54" s="12">
        <f>SUM(U52:U53)</f>
        <v>151469</v>
      </c>
      <c r="V54" s="14">
        <f>U54/T54</f>
        <v>1428.9528301886792</v>
      </c>
      <c r="W54" s="11">
        <f>SUM(W52:W53)</f>
        <v>158</v>
      </c>
      <c r="X54" s="12">
        <f>SUM(X52:X53)</f>
        <v>246446</v>
      </c>
      <c r="Y54" s="14">
        <f>X54/W54</f>
        <v>1559.7848101265822</v>
      </c>
    </row>
    <row r="55" spans="1:25" x14ac:dyDescent="0.2">
      <c r="A55" s="67" t="s">
        <v>24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</row>
    <row r="57" spans="1:25" ht="14.25" x14ac:dyDescent="0.2">
      <c r="A57" s="68" t="s">
        <v>61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70"/>
    </row>
    <row r="58" spans="1:25" x14ac:dyDescent="0.2">
      <c r="A58" s="2"/>
      <c r="B58" s="71" t="s">
        <v>3</v>
      </c>
      <c r="C58" s="71"/>
      <c r="D58" s="71"/>
      <c r="E58" s="71" t="s">
        <v>4</v>
      </c>
      <c r="F58" s="71"/>
      <c r="G58" s="71"/>
      <c r="H58" s="71" t="s">
        <v>5</v>
      </c>
      <c r="I58" s="71"/>
      <c r="J58" s="71"/>
      <c r="K58" s="71" t="s">
        <v>6</v>
      </c>
      <c r="L58" s="71"/>
      <c r="M58" s="71"/>
      <c r="N58" s="71" t="s">
        <v>7</v>
      </c>
      <c r="O58" s="71"/>
      <c r="P58" s="71"/>
      <c r="Q58" s="71" t="s">
        <v>8</v>
      </c>
      <c r="R58" s="71"/>
      <c r="S58" s="71"/>
      <c r="T58" s="71" t="s">
        <v>9</v>
      </c>
      <c r="U58" s="71"/>
      <c r="V58" s="71"/>
      <c r="W58" s="71" t="s">
        <v>10</v>
      </c>
      <c r="X58" s="71"/>
      <c r="Y58" s="71"/>
    </row>
    <row r="59" spans="1:25" x14ac:dyDescent="0.2">
      <c r="A59" s="3"/>
      <c r="B59" s="4" t="s">
        <v>11</v>
      </c>
      <c r="C59" s="4" t="s">
        <v>12</v>
      </c>
      <c r="D59" s="4" t="s">
        <v>13</v>
      </c>
      <c r="E59" s="4" t="s">
        <v>14</v>
      </c>
      <c r="F59" s="5" t="s">
        <v>12</v>
      </c>
      <c r="G59" s="4" t="s">
        <v>15</v>
      </c>
      <c r="H59" s="4" t="s">
        <v>14</v>
      </c>
      <c r="I59" s="4" t="s">
        <v>12</v>
      </c>
      <c r="J59" s="4" t="s">
        <v>15</v>
      </c>
      <c r="K59" s="4" t="s">
        <v>14</v>
      </c>
      <c r="L59" s="4" t="s">
        <v>12</v>
      </c>
      <c r="M59" s="4" t="s">
        <v>15</v>
      </c>
      <c r="N59" s="4" t="s">
        <v>14</v>
      </c>
      <c r="O59" s="4" t="s">
        <v>12</v>
      </c>
      <c r="P59" s="4" t="s">
        <v>15</v>
      </c>
      <c r="Q59" s="4" t="s">
        <v>14</v>
      </c>
      <c r="R59" s="4" t="s">
        <v>12</v>
      </c>
      <c r="S59" s="4" t="s">
        <v>15</v>
      </c>
      <c r="T59" s="4" t="s">
        <v>14</v>
      </c>
      <c r="U59" s="4" t="s">
        <v>12</v>
      </c>
      <c r="V59" s="4" t="s">
        <v>15</v>
      </c>
      <c r="W59" s="4" t="s">
        <v>14</v>
      </c>
      <c r="X59" s="4" t="s">
        <v>12</v>
      </c>
      <c r="Y59" s="4" t="s">
        <v>15</v>
      </c>
    </row>
    <row r="60" spans="1:25" x14ac:dyDescent="0.2">
      <c r="A60" s="2" t="s">
        <v>16</v>
      </c>
      <c r="B60" s="11">
        <f>B29+B40</f>
        <v>476</v>
      </c>
      <c r="C60" s="12">
        <f>C29+C40</f>
        <v>131158</v>
      </c>
      <c r="D60" s="14">
        <f t="shared" ref="D60:D65" si="19">C60/B60</f>
        <v>275.5420168067227</v>
      </c>
      <c r="E60" s="11">
        <f>E29+E40</f>
        <v>573</v>
      </c>
      <c r="F60" s="12">
        <f>F29+F40</f>
        <v>128009</v>
      </c>
      <c r="G60" s="14">
        <f t="shared" ref="G60:G65" si="20">F60/E60</f>
        <v>223.40139616055848</v>
      </c>
      <c r="H60" s="11">
        <f>H29+H40</f>
        <v>543</v>
      </c>
      <c r="I60" s="12">
        <f>I29+I40</f>
        <v>87996</v>
      </c>
      <c r="J60" s="14">
        <f t="shared" ref="J60:J65" si="21">I60/H60</f>
        <v>162.05524861878453</v>
      </c>
      <c r="K60" s="11">
        <f>K29+K40</f>
        <v>507</v>
      </c>
      <c r="L60" s="12">
        <f>L29+L40</f>
        <v>86115</v>
      </c>
      <c r="M60" s="14">
        <f t="shared" ref="M60:M65" si="22">L60/K60</f>
        <v>169.85207100591717</v>
      </c>
      <c r="N60" s="11">
        <f>N29+N40</f>
        <v>537</v>
      </c>
      <c r="O60" s="12">
        <f>O29+O40</f>
        <v>72165</v>
      </c>
      <c r="P60" s="14">
        <f t="shared" ref="P60:P65" si="23">O60/N60</f>
        <v>134.38547486033519</v>
      </c>
      <c r="Q60" s="11">
        <f>Q29+Q40</f>
        <v>534</v>
      </c>
      <c r="R60" s="12">
        <f>R29+R40</f>
        <v>109118</v>
      </c>
      <c r="S60" s="14">
        <f t="shared" ref="S60:S65" si="24">R60/Q60</f>
        <v>204.34082397003746</v>
      </c>
      <c r="T60" s="11">
        <f>T29+T40</f>
        <v>472</v>
      </c>
      <c r="U60" s="12">
        <f>U29+U40</f>
        <v>308815</v>
      </c>
      <c r="V60" s="14">
        <f t="shared" ref="V60:V65" si="25">U60/T60</f>
        <v>654.26906779661022</v>
      </c>
      <c r="W60" s="11">
        <f>W29+W40</f>
        <v>432</v>
      </c>
      <c r="X60" s="12">
        <f>X29+X40</f>
        <v>105407</v>
      </c>
      <c r="Y60" s="14">
        <f t="shared" ref="Y60:Y65" si="26">X60/W60</f>
        <v>243.99768518518519</v>
      </c>
    </row>
    <row r="61" spans="1:25" x14ac:dyDescent="0.2">
      <c r="A61" s="2" t="s">
        <v>17</v>
      </c>
      <c r="B61" s="11">
        <f>B41</f>
        <v>8179</v>
      </c>
      <c r="C61" s="12">
        <f>C41</f>
        <v>3655998</v>
      </c>
      <c r="D61" s="14">
        <f t="shared" si="19"/>
        <v>446.9981660349676</v>
      </c>
      <c r="E61" s="11">
        <f>E41</f>
        <v>7875</v>
      </c>
      <c r="F61" s="12">
        <f>F41</f>
        <v>3916852</v>
      </c>
      <c r="G61" s="14">
        <f t="shared" si="20"/>
        <v>497.37803174603175</v>
      </c>
      <c r="H61" s="11">
        <f>H41</f>
        <v>7867</v>
      </c>
      <c r="I61" s="12">
        <f>I41</f>
        <v>4092326</v>
      </c>
      <c r="J61" s="14">
        <f t="shared" si="21"/>
        <v>520.18889030125843</v>
      </c>
      <c r="K61" s="11">
        <f>K41</f>
        <v>7988</v>
      </c>
      <c r="L61" s="12">
        <f>L41</f>
        <v>4536177</v>
      </c>
      <c r="M61" s="14">
        <f t="shared" si="22"/>
        <v>567.8739359038558</v>
      </c>
      <c r="N61" s="11">
        <f>N41</f>
        <v>8197</v>
      </c>
      <c r="O61" s="12">
        <f>O41</f>
        <v>5635600</v>
      </c>
      <c r="P61" s="14">
        <f t="shared" si="23"/>
        <v>687.51982432597288</v>
      </c>
      <c r="Q61" s="11">
        <f>Q41</f>
        <v>8233</v>
      </c>
      <c r="R61" s="12">
        <f>R41</f>
        <v>5721157</v>
      </c>
      <c r="S61" s="14">
        <f t="shared" si="24"/>
        <v>694.90550224705453</v>
      </c>
      <c r="T61" s="11">
        <f>T41</f>
        <v>9802</v>
      </c>
      <c r="U61" s="12">
        <f>U41</f>
        <v>4852279</v>
      </c>
      <c r="V61" s="14">
        <f t="shared" si="25"/>
        <v>495.02948377882063</v>
      </c>
      <c r="W61" s="11">
        <f>W41</f>
        <v>9931</v>
      </c>
      <c r="X61" s="12">
        <f>X41</f>
        <v>4943984</v>
      </c>
      <c r="Y61" s="14">
        <f t="shared" si="26"/>
        <v>497.83345081059309</v>
      </c>
    </row>
    <row r="62" spans="1:25" x14ac:dyDescent="0.2">
      <c r="A62" s="29" t="s">
        <v>18</v>
      </c>
      <c r="B62" s="30">
        <f>B30+B42</f>
        <v>1773</v>
      </c>
      <c r="C62" s="31">
        <f>C30+C42</f>
        <v>468462</v>
      </c>
      <c r="D62" s="32">
        <f t="shared" si="19"/>
        <v>264.21996615905243</v>
      </c>
      <c r="E62" s="30">
        <f>E30+E42</f>
        <v>1802</v>
      </c>
      <c r="F62" s="31">
        <f>F30+F42</f>
        <v>456370</v>
      </c>
      <c r="G62" s="32">
        <f t="shared" si="20"/>
        <v>253.25749167591565</v>
      </c>
      <c r="H62" s="30">
        <f>H30+H42</f>
        <v>1753</v>
      </c>
      <c r="I62" s="31">
        <f>I30+I42</f>
        <v>502578</v>
      </c>
      <c r="J62" s="32">
        <f t="shared" si="21"/>
        <v>286.69594980034225</v>
      </c>
      <c r="K62" s="30">
        <f>K30+K42</f>
        <v>1295</v>
      </c>
      <c r="L62" s="31">
        <f>L30+L42</f>
        <v>462920</v>
      </c>
      <c r="M62" s="32">
        <f t="shared" si="22"/>
        <v>357.46718146718149</v>
      </c>
      <c r="N62" s="30">
        <f>N30+N42</f>
        <v>1252</v>
      </c>
      <c r="O62" s="31">
        <f>O30+O42</f>
        <v>625025</v>
      </c>
      <c r="P62" s="32">
        <f t="shared" si="23"/>
        <v>499.22124600638978</v>
      </c>
      <c r="Q62" s="30">
        <f>Q30+Q42</f>
        <v>1296</v>
      </c>
      <c r="R62" s="31">
        <f>R30+R42</f>
        <v>518546</v>
      </c>
      <c r="S62" s="32">
        <f t="shared" si="24"/>
        <v>400.11265432098764</v>
      </c>
      <c r="T62" s="30">
        <f>T30+T42</f>
        <v>1318</v>
      </c>
      <c r="U62" s="31">
        <f>U30+U42</f>
        <v>443761</v>
      </c>
      <c r="V62" s="32">
        <f t="shared" si="25"/>
        <v>336.69271623672233</v>
      </c>
      <c r="W62" s="30">
        <f>W30+W42</f>
        <v>1398</v>
      </c>
      <c r="X62" s="31">
        <f>X30+X42</f>
        <v>495678</v>
      </c>
      <c r="Y62" s="32">
        <f t="shared" si="26"/>
        <v>354.56223175965664</v>
      </c>
    </row>
    <row r="63" spans="1:25" x14ac:dyDescent="0.2">
      <c r="A63" s="2" t="s">
        <v>19</v>
      </c>
      <c r="B63" s="11">
        <f>B31+B43</f>
        <v>11801</v>
      </c>
      <c r="C63" s="12">
        <f>C31+C43</f>
        <v>4350837</v>
      </c>
      <c r="D63" s="14">
        <f t="shared" si="19"/>
        <v>368.683755613931</v>
      </c>
      <c r="E63" s="11">
        <f>E31+E43+E52</f>
        <v>11790</v>
      </c>
      <c r="F63" s="12">
        <f>F31+F43+F52</f>
        <v>4239729</v>
      </c>
      <c r="G63" s="14">
        <f t="shared" si="20"/>
        <v>359.60381679389315</v>
      </c>
      <c r="H63" s="11">
        <f>H31+H43+H52</f>
        <v>12552</v>
      </c>
      <c r="I63" s="12">
        <f>I31+I43+I52</f>
        <v>4302792</v>
      </c>
      <c r="J63" s="14">
        <f t="shared" si="21"/>
        <v>342.79732313575528</v>
      </c>
      <c r="K63" s="11">
        <f>K31+K43+K52</f>
        <v>12489</v>
      </c>
      <c r="L63" s="12">
        <f>L31+L43+L52</f>
        <v>4948137</v>
      </c>
      <c r="M63" s="14">
        <f t="shared" si="22"/>
        <v>396.19961566178239</v>
      </c>
      <c r="N63" s="11">
        <f>N31+N43</f>
        <v>12266</v>
      </c>
      <c r="O63" s="12">
        <f>O31+O43</f>
        <v>5247602</v>
      </c>
      <c r="P63" s="14">
        <f t="shared" si="23"/>
        <v>427.8168922224034</v>
      </c>
      <c r="Q63" s="11">
        <f>Q31+Q43+Q52</f>
        <v>11507</v>
      </c>
      <c r="R63" s="12">
        <f>R31+R43+R52</f>
        <v>5104646</v>
      </c>
      <c r="S63" s="14">
        <f t="shared" si="24"/>
        <v>443.61223603024246</v>
      </c>
      <c r="T63" s="11">
        <f>T31+T43+T52</f>
        <v>11747</v>
      </c>
      <c r="U63" s="12">
        <f>U31+U43+U52</f>
        <v>5095620</v>
      </c>
      <c r="V63" s="14">
        <f t="shared" si="25"/>
        <v>433.78053971226694</v>
      </c>
      <c r="W63" s="11">
        <f>W31+W43+W52</f>
        <v>13125</v>
      </c>
      <c r="X63" s="12">
        <f>X31+X43+X52</f>
        <v>5514910</v>
      </c>
      <c r="Y63" s="14">
        <f t="shared" si="26"/>
        <v>420.18361904761906</v>
      </c>
    </row>
    <row r="64" spans="1:25" x14ac:dyDescent="0.2">
      <c r="A64" s="2" t="s">
        <v>20</v>
      </c>
      <c r="B64" s="11">
        <f>B32+B44+B53</f>
        <v>18236</v>
      </c>
      <c r="C64" s="12">
        <f>C32+C44+C53</f>
        <v>6872977</v>
      </c>
      <c r="D64" s="14">
        <f t="shared" si="19"/>
        <v>376.8906010089932</v>
      </c>
      <c r="E64" s="11">
        <f>E32+E44+E53</f>
        <v>18106</v>
      </c>
      <c r="F64" s="12">
        <f>F32+F44+F53</f>
        <v>8040219</v>
      </c>
      <c r="G64" s="14">
        <f t="shared" si="20"/>
        <v>444.06379100850546</v>
      </c>
      <c r="H64" s="11">
        <f>H32+H44+H53</f>
        <v>18242</v>
      </c>
      <c r="I64" s="12">
        <f>I32+I44+I53</f>
        <v>8901429</v>
      </c>
      <c r="J64" s="14">
        <f t="shared" si="21"/>
        <v>487.96343602675148</v>
      </c>
      <c r="K64" s="11">
        <f>K32+K44+K53</f>
        <v>19256</v>
      </c>
      <c r="L64" s="12">
        <f>L32+L44+L53</f>
        <v>8929764</v>
      </c>
      <c r="M64" s="14">
        <f t="shared" si="22"/>
        <v>463.73930203572911</v>
      </c>
      <c r="N64" s="11">
        <f>N32+N44+N53</f>
        <v>19941</v>
      </c>
      <c r="O64" s="12">
        <f>O32+O44+O53</f>
        <v>9990231</v>
      </c>
      <c r="P64" s="14">
        <f t="shared" si="23"/>
        <v>500.98946893335341</v>
      </c>
      <c r="Q64" s="11">
        <f>Q32+Q44+Q53</f>
        <v>21084</v>
      </c>
      <c r="R64" s="12">
        <f>R32+R44+R53</f>
        <v>12146210</v>
      </c>
      <c r="S64" s="14">
        <f t="shared" si="24"/>
        <v>576.08660595712388</v>
      </c>
      <c r="T64" s="11">
        <f>T32+T44+T53</f>
        <v>21297</v>
      </c>
      <c r="U64" s="12">
        <f>U32+U44+U53</f>
        <v>12150712</v>
      </c>
      <c r="V64" s="14">
        <f t="shared" si="25"/>
        <v>570.53631966943703</v>
      </c>
      <c r="W64" s="11">
        <f>W32+W44+W53</f>
        <v>21546</v>
      </c>
      <c r="X64" s="12">
        <f>X32+X44+X53</f>
        <v>11786744</v>
      </c>
      <c r="Y64" s="14">
        <f t="shared" si="26"/>
        <v>547.05021813793746</v>
      </c>
    </row>
    <row r="65" spans="1:25" x14ac:dyDescent="0.2">
      <c r="A65" s="2" t="s">
        <v>21</v>
      </c>
      <c r="B65" s="11">
        <f>SUM(B60:B64)</f>
        <v>40465</v>
      </c>
      <c r="C65" s="12">
        <f>SUM(C60:C64)</f>
        <v>15479432</v>
      </c>
      <c r="D65" s="14">
        <f t="shared" si="19"/>
        <v>382.53878660570865</v>
      </c>
      <c r="E65" s="11">
        <f>SUM(E60:E64)</f>
        <v>40146</v>
      </c>
      <c r="F65" s="12">
        <f>SUM(F60:F64)</f>
        <v>16781179</v>
      </c>
      <c r="G65" s="14">
        <f t="shared" si="20"/>
        <v>418.00376127135956</v>
      </c>
      <c r="H65" s="11">
        <f>SUM(H60:H64)</f>
        <v>40957</v>
      </c>
      <c r="I65" s="12">
        <f>SUM(I60:I64)</f>
        <v>17887121</v>
      </c>
      <c r="J65" s="14">
        <f t="shared" si="21"/>
        <v>436.72927704665869</v>
      </c>
      <c r="K65" s="11">
        <f>SUM(K60:K64)</f>
        <v>41535</v>
      </c>
      <c r="L65" s="12">
        <f>SUM(L60:L64)</f>
        <v>18963113</v>
      </c>
      <c r="M65" s="14">
        <f t="shared" si="22"/>
        <v>456.55743348982787</v>
      </c>
      <c r="N65" s="11">
        <f>SUM(N60:N64)</f>
        <v>42193</v>
      </c>
      <c r="O65" s="12">
        <f>SUM(O60:O64)</f>
        <v>21570623</v>
      </c>
      <c r="P65" s="14">
        <f t="shared" si="23"/>
        <v>511.23700613845898</v>
      </c>
      <c r="Q65" s="11">
        <f>SUM(Q60:Q64)</f>
        <v>42654</v>
      </c>
      <c r="R65" s="12">
        <f>SUM(R60:R64)</f>
        <v>23599677</v>
      </c>
      <c r="S65" s="14">
        <f t="shared" si="24"/>
        <v>553.28168518779012</v>
      </c>
      <c r="T65" s="11">
        <f>SUM(T60:T64)</f>
        <v>44636</v>
      </c>
      <c r="U65" s="12">
        <f>SUM(U60:U64)</f>
        <v>22851187</v>
      </c>
      <c r="V65" s="14">
        <f t="shared" si="25"/>
        <v>511.94522358634288</v>
      </c>
      <c r="W65" s="11">
        <f>SUM(W60:W64)</f>
        <v>46432</v>
      </c>
      <c r="X65" s="12">
        <f>SUM(X60:X64)</f>
        <v>22846723</v>
      </c>
      <c r="Y65" s="14">
        <f t="shared" si="26"/>
        <v>492.04692884217781</v>
      </c>
    </row>
    <row r="66" spans="1:25" x14ac:dyDescent="0.2">
      <c r="A66" s="34" t="s">
        <v>62</v>
      </c>
      <c r="B66" s="26">
        <f t="shared" ref="B66:G66" si="27">B62</f>
        <v>1773</v>
      </c>
      <c r="C66" s="27">
        <f t="shared" si="27"/>
        <v>468462</v>
      </c>
      <c r="D66" s="28">
        <f t="shared" si="27"/>
        <v>264.21996615905243</v>
      </c>
      <c r="E66" s="26">
        <f t="shared" si="27"/>
        <v>1802</v>
      </c>
      <c r="F66" s="27">
        <f t="shared" si="27"/>
        <v>456370</v>
      </c>
      <c r="G66" s="28">
        <f t="shared" si="27"/>
        <v>253.25749167591565</v>
      </c>
      <c r="H66" s="26">
        <v>1373</v>
      </c>
      <c r="I66" s="27">
        <f>I62</f>
        <v>502578</v>
      </c>
      <c r="J66" s="28">
        <f>I66/H66</f>
        <v>366.04369992716681</v>
      </c>
      <c r="K66" s="26">
        <f>K62</f>
        <v>1295</v>
      </c>
      <c r="L66" s="27">
        <f>L62</f>
        <v>462920</v>
      </c>
      <c r="M66" s="28">
        <f>M62</f>
        <v>357.46718146718149</v>
      </c>
      <c r="N66" s="26">
        <v>1248</v>
      </c>
      <c r="O66" s="27">
        <f>O62</f>
        <v>625025</v>
      </c>
      <c r="P66" s="28">
        <f>O66/N66</f>
        <v>500.82131410256409</v>
      </c>
      <c r="Q66" s="26">
        <v>1168</v>
      </c>
      <c r="R66" s="27">
        <f>R62</f>
        <v>518546</v>
      </c>
      <c r="S66" s="28">
        <f>R66/Q66</f>
        <v>443.96061643835617</v>
      </c>
      <c r="T66" s="26">
        <f t="shared" ref="T66:Y66" si="28">T62</f>
        <v>1318</v>
      </c>
      <c r="U66" s="27">
        <f t="shared" si="28"/>
        <v>443761</v>
      </c>
      <c r="V66" s="28">
        <f t="shared" si="28"/>
        <v>336.69271623672233</v>
      </c>
      <c r="W66" s="26">
        <f t="shared" si="28"/>
        <v>1398</v>
      </c>
      <c r="X66" s="27">
        <f t="shared" si="28"/>
        <v>495678</v>
      </c>
      <c r="Y66" s="28">
        <f t="shared" si="28"/>
        <v>354.56223175965664</v>
      </c>
    </row>
    <row r="67" spans="1:25" x14ac:dyDescent="0.2">
      <c r="A67" s="67" t="s">
        <v>24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</row>
    <row r="69" spans="1:25" x14ac:dyDescent="0.2">
      <c r="N69" s="33"/>
    </row>
    <row r="70" spans="1:25" x14ac:dyDescent="0.2">
      <c r="Q70" s="33"/>
    </row>
    <row r="71" spans="1:25" x14ac:dyDescent="0.2">
      <c r="H71" s="33"/>
    </row>
  </sheetData>
  <mergeCells count="65">
    <mergeCell ref="Z8:AB8"/>
    <mergeCell ref="A7:Y7"/>
    <mergeCell ref="B8:D8"/>
    <mergeCell ref="E8:G8"/>
    <mergeCell ref="H8:J8"/>
    <mergeCell ref="K8:M8"/>
    <mergeCell ref="N8:P8"/>
    <mergeCell ref="Q8:S8"/>
    <mergeCell ref="T8:V8"/>
    <mergeCell ref="A1:Y1"/>
    <mergeCell ref="A2:Y2"/>
    <mergeCell ref="A3:Y3"/>
    <mergeCell ref="A5:D5"/>
    <mergeCell ref="A14:Y14"/>
    <mergeCell ref="W8:Y8"/>
    <mergeCell ref="A24:Y24"/>
    <mergeCell ref="A26:Y26"/>
    <mergeCell ref="B27:D27"/>
    <mergeCell ref="E27:G27"/>
    <mergeCell ref="H27:J27"/>
    <mergeCell ref="K27:M27"/>
    <mergeCell ref="N27:P27"/>
    <mergeCell ref="Q27:S27"/>
    <mergeCell ref="T27:V27"/>
    <mergeCell ref="A16:Y16"/>
    <mergeCell ref="B17:D17"/>
    <mergeCell ref="E17:G17"/>
    <mergeCell ref="H17:J17"/>
    <mergeCell ref="K17:M17"/>
    <mergeCell ref="N17:P17"/>
    <mergeCell ref="Q17:S17"/>
    <mergeCell ref="T17:V17"/>
    <mergeCell ref="W17:Y17"/>
    <mergeCell ref="K38:M38"/>
    <mergeCell ref="N38:P38"/>
    <mergeCell ref="Q38:S38"/>
    <mergeCell ref="T38:V38"/>
    <mergeCell ref="W38:Y38"/>
    <mergeCell ref="A35:Y35"/>
    <mergeCell ref="W27:Y27"/>
    <mergeCell ref="A49:Y49"/>
    <mergeCell ref="B50:D50"/>
    <mergeCell ref="E50:G50"/>
    <mergeCell ref="H50:J50"/>
    <mergeCell ref="K50:M50"/>
    <mergeCell ref="N50:P50"/>
    <mergeCell ref="Q50:S50"/>
    <mergeCell ref="T50:V50"/>
    <mergeCell ref="W50:Y50"/>
    <mergeCell ref="A47:Y47"/>
    <mergeCell ref="A37:Y37"/>
    <mergeCell ref="B38:D38"/>
    <mergeCell ref="E38:G38"/>
    <mergeCell ref="H38:J38"/>
    <mergeCell ref="A67:Y67"/>
    <mergeCell ref="A55:Y55"/>
    <mergeCell ref="A57:Y57"/>
    <mergeCell ref="B58:D58"/>
    <mergeCell ref="E58:G58"/>
    <mergeCell ref="H58:J58"/>
    <mergeCell ref="K58:M58"/>
    <mergeCell ref="N58:P58"/>
    <mergeCell ref="Q58:S58"/>
    <mergeCell ref="W58:Y58"/>
    <mergeCell ref="T58:V58"/>
  </mergeCells>
  <phoneticPr fontId="0" type="noConversion"/>
  <printOptions horizontalCentered="1"/>
  <pageMargins left="0.25" right="0.25" top="1" bottom="1" header="0.5" footer="0.5"/>
  <pageSetup scale="69" orientation="landscape" r:id="rId1"/>
  <headerFooter alignWithMargins="0"/>
  <rowBreaks count="1" manualBreakCount="1">
    <brk id="55" max="16383" man="1"/>
  </rowBreaks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tabSelected="1" zoomScaleNormal="100" workbookViewId="0">
      <selection activeCell="A13" sqref="A13"/>
    </sheetView>
  </sheetViews>
  <sheetFormatPr defaultRowHeight="12.75" x14ac:dyDescent="0.2"/>
  <cols>
    <col min="1" max="1" width="35.7109375" customWidth="1"/>
    <col min="2" max="6" width="9.140625" hidden="1" customWidth="1"/>
    <col min="7" max="16" width="9.7109375" hidden="1" customWidth="1"/>
    <col min="17" max="24" width="9.7109375" customWidth="1"/>
  </cols>
  <sheetData>
    <row r="1" spans="1:24" ht="15.75" x14ac:dyDescent="0.25">
      <c r="A1" s="74"/>
      <c r="B1" s="74"/>
      <c r="C1" s="74"/>
      <c r="D1" s="74"/>
      <c r="E1" s="74"/>
      <c r="F1" s="74"/>
      <c r="G1" s="74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1:24" ht="15.75" x14ac:dyDescent="0.25">
      <c r="A2" s="74" t="s">
        <v>85</v>
      </c>
      <c r="B2" s="74"/>
      <c r="C2" s="74"/>
      <c r="D2" s="74"/>
      <c r="E2" s="74"/>
      <c r="F2" s="74"/>
      <c r="G2" s="74"/>
      <c r="H2" s="76"/>
      <c r="I2" s="76"/>
      <c r="J2" s="76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15" x14ac:dyDescent="0.25">
      <c r="A3" s="72" t="s">
        <v>88</v>
      </c>
      <c r="B3" s="72"/>
      <c r="C3" s="72"/>
      <c r="D3" s="72"/>
      <c r="E3" s="72"/>
      <c r="F3" s="72"/>
      <c r="G3" s="72"/>
      <c r="H3" s="76"/>
      <c r="I3" s="76"/>
      <c r="J3" s="76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</row>
    <row r="4" spans="1:24" ht="15" x14ac:dyDescent="0.25">
      <c r="A4" s="72" t="s">
        <v>40</v>
      </c>
      <c r="B4" s="72"/>
      <c r="C4" s="72"/>
      <c r="D4" s="72"/>
      <c r="E4" s="72"/>
      <c r="F4" s="72"/>
      <c r="G4" s="72"/>
      <c r="H4" s="76"/>
      <c r="I4" s="76"/>
      <c r="J4" s="76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</row>
    <row r="5" spans="1:24" x14ac:dyDescent="0.2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ht="13.5" thickBot="1" x14ac:dyDescent="0.2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spans="1:24" ht="13.5" thickTop="1" x14ac:dyDescent="0.2">
      <c r="A7" s="54"/>
      <c r="B7" s="55" t="s">
        <v>29</v>
      </c>
      <c r="C7" s="55" t="s">
        <v>30</v>
      </c>
      <c r="D7" s="55" t="s">
        <v>31</v>
      </c>
      <c r="E7" s="55" t="s">
        <v>32</v>
      </c>
      <c r="F7" s="55" t="s">
        <v>33</v>
      </c>
      <c r="G7" s="55" t="s">
        <v>34</v>
      </c>
      <c r="H7" s="55" t="s">
        <v>63</v>
      </c>
      <c r="I7" s="64" t="s">
        <v>64</v>
      </c>
      <c r="J7" s="55" t="s">
        <v>65</v>
      </c>
      <c r="K7" s="55" t="s">
        <v>66</v>
      </c>
      <c r="L7" s="55" t="s">
        <v>67</v>
      </c>
      <c r="M7" s="55" t="s">
        <v>70</v>
      </c>
      <c r="N7" s="55" t="s">
        <v>72</v>
      </c>
      <c r="O7" s="56" t="s">
        <v>73</v>
      </c>
      <c r="P7" s="55" t="s">
        <v>74</v>
      </c>
      <c r="Q7" s="55" t="s">
        <v>75</v>
      </c>
      <c r="R7" s="55" t="s">
        <v>76</v>
      </c>
      <c r="S7" s="55" t="s">
        <v>77</v>
      </c>
      <c r="T7" s="57" t="s">
        <v>78</v>
      </c>
      <c r="U7" s="57" t="s">
        <v>79</v>
      </c>
      <c r="V7" s="57" t="s">
        <v>84</v>
      </c>
      <c r="W7" s="57" t="s">
        <v>86</v>
      </c>
      <c r="X7" s="58" t="s">
        <v>87</v>
      </c>
    </row>
    <row r="8" spans="1:24" x14ac:dyDescent="0.2">
      <c r="A8" s="59" t="s">
        <v>41</v>
      </c>
      <c r="B8" s="60"/>
      <c r="C8" s="60"/>
      <c r="D8" s="60"/>
      <c r="E8" s="60"/>
      <c r="F8" s="60"/>
      <c r="G8" s="60"/>
      <c r="H8" s="60"/>
      <c r="I8" s="60"/>
      <c r="J8" s="65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1"/>
    </row>
    <row r="9" spans="1:24" x14ac:dyDescent="0.2">
      <c r="A9" s="17" t="s">
        <v>36</v>
      </c>
      <c r="B9" s="18">
        <v>21</v>
      </c>
      <c r="C9" s="18">
        <v>22</v>
      </c>
      <c r="D9" s="18">
        <v>22</v>
      </c>
      <c r="E9" s="18">
        <v>25</v>
      </c>
      <c r="F9" s="19">
        <v>16</v>
      </c>
      <c r="G9" s="38">
        <v>16</v>
      </c>
      <c r="H9" s="38">
        <v>15</v>
      </c>
      <c r="I9" s="44">
        <v>15</v>
      </c>
      <c r="J9" s="38">
        <v>15</v>
      </c>
      <c r="K9" s="45">
        <v>20</v>
      </c>
      <c r="L9" s="38">
        <v>15</v>
      </c>
      <c r="M9" s="38">
        <v>17</v>
      </c>
      <c r="N9" s="38">
        <v>22</v>
      </c>
      <c r="O9" s="39">
        <v>13</v>
      </c>
      <c r="P9" s="38">
        <v>12</v>
      </c>
      <c r="Q9" s="38">
        <v>15</v>
      </c>
      <c r="R9" s="38">
        <v>12</v>
      </c>
      <c r="S9" s="38">
        <v>7</v>
      </c>
      <c r="T9" s="45">
        <v>10</v>
      </c>
      <c r="U9" s="45">
        <v>9</v>
      </c>
      <c r="V9" s="45">
        <v>10</v>
      </c>
      <c r="W9" s="45">
        <v>6</v>
      </c>
      <c r="X9" s="51">
        <v>5</v>
      </c>
    </row>
    <row r="10" spans="1:24" x14ac:dyDescent="0.2">
      <c r="A10" s="17" t="s">
        <v>37</v>
      </c>
      <c r="B10" s="18">
        <v>28</v>
      </c>
      <c r="C10" s="18">
        <v>35</v>
      </c>
      <c r="D10" s="18">
        <v>38</v>
      </c>
      <c r="E10" s="18">
        <v>44</v>
      </c>
      <c r="F10" s="19">
        <v>52</v>
      </c>
      <c r="G10" s="38">
        <v>45</v>
      </c>
      <c r="H10" s="38">
        <v>44</v>
      </c>
      <c r="I10" s="44">
        <v>47</v>
      </c>
      <c r="J10" s="38">
        <v>54</v>
      </c>
      <c r="K10" s="45">
        <v>62</v>
      </c>
      <c r="L10" s="38">
        <v>62</v>
      </c>
      <c r="M10" s="38">
        <v>54</v>
      </c>
      <c r="N10" s="38">
        <v>45</v>
      </c>
      <c r="O10" s="39">
        <v>56</v>
      </c>
      <c r="P10" s="38">
        <v>50</v>
      </c>
      <c r="Q10" s="38">
        <v>38</v>
      </c>
      <c r="R10" s="38">
        <v>33</v>
      </c>
      <c r="S10" s="38">
        <v>26</v>
      </c>
      <c r="T10" s="45">
        <v>31</v>
      </c>
      <c r="U10" s="45">
        <v>28</v>
      </c>
      <c r="V10" s="45">
        <v>23</v>
      </c>
      <c r="W10" s="45">
        <v>30</v>
      </c>
      <c r="X10" s="51">
        <v>32</v>
      </c>
    </row>
    <row r="11" spans="1:24" x14ac:dyDescent="0.2">
      <c r="A11" s="20" t="s">
        <v>28</v>
      </c>
      <c r="B11" s="18">
        <f t="shared" ref="B11:X11" si="0">SUM(B9:B10)</f>
        <v>49</v>
      </c>
      <c r="C11" s="18">
        <f t="shared" si="0"/>
        <v>57</v>
      </c>
      <c r="D11" s="18">
        <f t="shared" si="0"/>
        <v>60</v>
      </c>
      <c r="E11" s="18">
        <f t="shared" si="0"/>
        <v>69</v>
      </c>
      <c r="F11" s="18">
        <f t="shared" si="0"/>
        <v>68</v>
      </c>
      <c r="G11" s="38">
        <f t="shared" si="0"/>
        <v>61</v>
      </c>
      <c r="H11" s="38">
        <f t="shared" si="0"/>
        <v>59</v>
      </c>
      <c r="I11" s="38">
        <f t="shared" si="0"/>
        <v>62</v>
      </c>
      <c r="J11" s="38">
        <f t="shared" si="0"/>
        <v>69</v>
      </c>
      <c r="K11" s="45">
        <f t="shared" si="0"/>
        <v>82</v>
      </c>
      <c r="L11" s="38">
        <f t="shared" si="0"/>
        <v>77</v>
      </c>
      <c r="M11" s="38">
        <f>SUM(M9:M10)</f>
        <v>71</v>
      </c>
      <c r="N11" s="38">
        <f t="shared" ref="N11:W11" si="1">SUM(N9:N10)</f>
        <v>67</v>
      </c>
      <c r="O11" s="39">
        <f t="shared" si="1"/>
        <v>69</v>
      </c>
      <c r="P11" s="38">
        <f t="shared" si="1"/>
        <v>62</v>
      </c>
      <c r="Q11" s="38">
        <f t="shared" si="1"/>
        <v>53</v>
      </c>
      <c r="R11" s="38">
        <f t="shared" si="1"/>
        <v>45</v>
      </c>
      <c r="S11" s="38">
        <f t="shared" si="1"/>
        <v>33</v>
      </c>
      <c r="T11" s="45">
        <f t="shared" si="1"/>
        <v>41</v>
      </c>
      <c r="U11" s="45">
        <f t="shared" si="1"/>
        <v>37</v>
      </c>
      <c r="V11" s="45">
        <f t="shared" si="1"/>
        <v>33</v>
      </c>
      <c r="W11" s="45">
        <f t="shared" si="1"/>
        <v>36</v>
      </c>
      <c r="X11" s="51">
        <f t="shared" si="0"/>
        <v>37</v>
      </c>
    </row>
    <row r="12" spans="1:24" x14ac:dyDescent="0.2">
      <c r="A12" s="78" t="s">
        <v>80</v>
      </c>
      <c r="B12" s="79"/>
      <c r="C12" s="79"/>
      <c r="D12" s="79"/>
      <c r="E12" s="79"/>
      <c r="F12" s="80"/>
      <c r="G12" s="80"/>
      <c r="H12" s="66"/>
      <c r="I12" s="60"/>
      <c r="J12" s="65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1"/>
    </row>
    <row r="13" spans="1:24" x14ac:dyDescent="0.2">
      <c r="A13" s="17" t="s">
        <v>89</v>
      </c>
      <c r="B13" s="18">
        <v>0</v>
      </c>
      <c r="C13" s="18">
        <v>0</v>
      </c>
      <c r="D13" s="18">
        <v>1</v>
      </c>
      <c r="E13" s="18">
        <v>1</v>
      </c>
      <c r="F13" s="19">
        <v>0</v>
      </c>
      <c r="G13" s="38">
        <v>0</v>
      </c>
      <c r="H13" s="38">
        <v>0</v>
      </c>
      <c r="I13" s="44">
        <v>0</v>
      </c>
      <c r="J13" s="38">
        <v>0</v>
      </c>
      <c r="K13" s="45">
        <v>0</v>
      </c>
      <c r="L13" s="38">
        <v>0</v>
      </c>
      <c r="M13" s="38">
        <v>1</v>
      </c>
      <c r="N13" s="38">
        <v>1</v>
      </c>
      <c r="O13" s="39">
        <v>0</v>
      </c>
      <c r="P13" s="38">
        <v>0</v>
      </c>
      <c r="Q13" s="38">
        <v>0</v>
      </c>
      <c r="R13" s="38">
        <v>0</v>
      </c>
      <c r="S13" s="38">
        <v>0</v>
      </c>
      <c r="T13" s="45">
        <v>0</v>
      </c>
      <c r="U13" s="45">
        <v>0</v>
      </c>
      <c r="V13" s="45">
        <v>0</v>
      </c>
      <c r="W13" s="45">
        <v>0</v>
      </c>
      <c r="X13" s="51">
        <v>1</v>
      </c>
    </row>
    <row r="14" spans="1:24" x14ac:dyDescent="0.2">
      <c r="A14" s="17" t="s">
        <v>42</v>
      </c>
      <c r="B14" s="18">
        <v>4</v>
      </c>
      <c r="C14" s="18">
        <v>8</v>
      </c>
      <c r="D14" s="18">
        <v>6</v>
      </c>
      <c r="E14" s="18">
        <v>9</v>
      </c>
      <c r="F14" s="19">
        <v>6</v>
      </c>
      <c r="G14" s="38">
        <v>3</v>
      </c>
      <c r="H14" s="38">
        <v>3</v>
      </c>
      <c r="I14" s="44">
        <v>6</v>
      </c>
      <c r="J14" s="38">
        <v>10</v>
      </c>
      <c r="K14" s="45">
        <v>15</v>
      </c>
      <c r="L14" s="38">
        <v>15</v>
      </c>
      <c r="M14" s="38">
        <v>12</v>
      </c>
      <c r="N14" s="38">
        <v>9</v>
      </c>
      <c r="O14" s="39">
        <v>14</v>
      </c>
      <c r="P14" s="38">
        <v>13</v>
      </c>
      <c r="Q14" s="38">
        <v>10</v>
      </c>
      <c r="R14" s="38">
        <v>6</v>
      </c>
      <c r="S14" s="38">
        <v>4</v>
      </c>
      <c r="T14" s="45">
        <v>6</v>
      </c>
      <c r="U14" s="45">
        <v>5</v>
      </c>
      <c r="V14" s="45">
        <v>9</v>
      </c>
      <c r="W14" s="45">
        <v>9</v>
      </c>
      <c r="X14" s="51">
        <v>14</v>
      </c>
    </row>
    <row r="15" spans="1:24" x14ac:dyDescent="0.2">
      <c r="A15" s="17" t="s">
        <v>43</v>
      </c>
      <c r="B15" s="18">
        <v>0</v>
      </c>
      <c r="C15" s="18">
        <v>1</v>
      </c>
      <c r="D15" s="18">
        <v>0</v>
      </c>
      <c r="E15" s="18">
        <v>0</v>
      </c>
      <c r="F15" s="19">
        <v>0</v>
      </c>
      <c r="G15" s="38">
        <v>0</v>
      </c>
      <c r="H15" s="38">
        <v>0</v>
      </c>
      <c r="I15" s="44">
        <v>0</v>
      </c>
      <c r="J15" s="38">
        <v>0</v>
      </c>
      <c r="K15" s="45">
        <v>0</v>
      </c>
      <c r="L15" s="38">
        <v>0</v>
      </c>
      <c r="M15" s="38">
        <v>1</v>
      </c>
      <c r="N15" s="38">
        <v>1</v>
      </c>
      <c r="O15" s="39">
        <v>1</v>
      </c>
      <c r="P15" s="38">
        <v>0</v>
      </c>
      <c r="Q15" s="38">
        <v>0</v>
      </c>
      <c r="R15" s="38">
        <v>0</v>
      </c>
      <c r="S15" s="38">
        <v>0</v>
      </c>
      <c r="T15" s="45">
        <v>0</v>
      </c>
      <c r="U15" s="45">
        <v>0</v>
      </c>
      <c r="V15" s="45">
        <v>0</v>
      </c>
      <c r="W15" s="45">
        <v>0</v>
      </c>
      <c r="X15" s="51">
        <v>0</v>
      </c>
    </row>
    <row r="16" spans="1:24" x14ac:dyDescent="0.2">
      <c r="A16" s="42" t="s">
        <v>68</v>
      </c>
      <c r="B16" s="18">
        <v>2</v>
      </c>
      <c r="C16" s="18">
        <v>1</v>
      </c>
      <c r="D16" s="18">
        <v>0</v>
      </c>
      <c r="E16" s="18">
        <v>0</v>
      </c>
      <c r="F16" s="19">
        <v>2</v>
      </c>
      <c r="G16" s="38">
        <v>4</v>
      </c>
      <c r="H16" s="38">
        <v>4</v>
      </c>
      <c r="I16" s="44">
        <v>3</v>
      </c>
      <c r="J16" s="38">
        <v>3</v>
      </c>
      <c r="K16" s="45">
        <v>2</v>
      </c>
      <c r="L16" s="38">
        <v>1</v>
      </c>
      <c r="M16" s="38">
        <v>3</v>
      </c>
      <c r="N16" s="38">
        <v>1</v>
      </c>
      <c r="O16" s="39">
        <v>1</v>
      </c>
      <c r="P16" s="38">
        <v>2</v>
      </c>
      <c r="Q16" s="38">
        <v>2</v>
      </c>
      <c r="R16" s="38">
        <v>2</v>
      </c>
      <c r="S16" s="38">
        <v>2</v>
      </c>
      <c r="T16" s="45">
        <v>2</v>
      </c>
      <c r="U16" s="45">
        <v>1</v>
      </c>
      <c r="V16" s="45">
        <v>1</v>
      </c>
      <c r="W16" s="45">
        <v>1</v>
      </c>
      <c r="X16" s="51">
        <v>1</v>
      </c>
    </row>
    <row r="17" spans="1:24" x14ac:dyDescent="0.2">
      <c r="A17" s="17" t="s">
        <v>35</v>
      </c>
      <c r="B17" s="18">
        <v>0</v>
      </c>
      <c r="C17" s="18">
        <v>0</v>
      </c>
      <c r="D17" s="18">
        <v>13</v>
      </c>
      <c r="E17" s="18">
        <v>3</v>
      </c>
      <c r="F17" s="19">
        <v>3</v>
      </c>
      <c r="G17" s="38">
        <v>3</v>
      </c>
      <c r="H17" s="38">
        <v>0</v>
      </c>
      <c r="I17" s="44">
        <v>2</v>
      </c>
      <c r="J17" s="38">
        <v>1</v>
      </c>
      <c r="K17" s="45">
        <v>0</v>
      </c>
      <c r="L17" s="38">
        <v>1</v>
      </c>
      <c r="M17" s="38">
        <v>3</v>
      </c>
      <c r="N17" s="38">
        <v>6</v>
      </c>
      <c r="O17" s="39">
        <v>5</v>
      </c>
      <c r="P17" s="38">
        <v>5</v>
      </c>
      <c r="Q17" s="38">
        <v>5</v>
      </c>
      <c r="R17" s="38">
        <v>6</v>
      </c>
      <c r="S17" s="38">
        <v>6</v>
      </c>
      <c r="T17" s="45">
        <v>4</v>
      </c>
      <c r="U17" s="45">
        <v>6</v>
      </c>
      <c r="V17" s="45">
        <v>5</v>
      </c>
      <c r="W17" s="45">
        <v>6</v>
      </c>
      <c r="X17" s="51">
        <v>5</v>
      </c>
    </row>
    <row r="18" spans="1:24" x14ac:dyDescent="0.2">
      <c r="A18" s="17" t="s">
        <v>44</v>
      </c>
      <c r="B18" s="18">
        <v>43</v>
      </c>
      <c r="C18" s="18">
        <v>47</v>
      </c>
      <c r="D18" s="18">
        <v>40</v>
      </c>
      <c r="E18" s="18">
        <f>17+39</f>
        <v>56</v>
      </c>
      <c r="F18" s="19">
        <f>21+34</f>
        <v>55</v>
      </c>
      <c r="G18" s="38">
        <v>51</v>
      </c>
      <c r="H18" s="38">
        <v>52</v>
      </c>
      <c r="I18" s="44">
        <v>50</v>
      </c>
      <c r="J18" s="38">
        <v>52</v>
      </c>
      <c r="K18" s="45">
        <v>59</v>
      </c>
      <c r="L18" s="38">
        <v>57</v>
      </c>
      <c r="M18" s="38">
        <v>47</v>
      </c>
      <c r="N18" s="38">
        <v>44</v>
      </c>
      <c r="O18" s="39">
        <v>43</v>
      </c>
      <c r="P18" s="38">
        <v>40</v>
      </c>
      <c r="Q18" s="38">
        <v>30</v>
      </c>
      <c r="R18" s="38">
        <v>26</v>
      </c>
      <c r="S18" s="38">
        <v>18</v>
      </c>
      <c r="T18" s="45">
        <v>27</v>
      </c>
      <c r="U18" s="45">
        <v>21</v>
      </c>
      <c r="V18" s="45">
        <v>17</v>
      </c>
      <c r="W18" s="45">
        <v>17</v>
      </c>
      <c r="X18" s="51">
        <v>14</v>
      </c>
    </row>
    <row r="19" spans="1:24" x14ac:dyDescent="0.2">
      <c r="A19" s="42" t="s">
        <v>69</v>
      </c>
      <c r="B19" s="21"/>
      <c r="C19" s="21"/>
      <c r="D19" s="21"/>
      <c r="E19" s="21"/>
      <c r="F19" s="43" t="s">
        <v>26</v>
      </c>
      <c r="G19" s="46" t="s">
        <v>26</v>
      </c>
      <c r="H19" s="46" t="s">
        <v>26</v>
      </c>
      <c r="I19" s="47" t="s">
        <v>26</v>
      </c>
      <c r="J19" s="46" t="s">
        <v>26</v>
      </c>
      <c r="K19" s="48" t="s">
        <v>26</v>
      </c>
      <c r="L19" s="38">
        <v>1</v>
      </c>
      <c r="M19" s="38">
        <v>0</v>
      </c>
      <c r="N19" s="38">
        <v>2</v>
      </c>
      <c r="O19" s="39">
        <v>4</v>
      </c>
      <c r="P19" s="38">
        <v>2</v>
      </c>
      <c r="Q19" s="38">
        <v>3</v>
      </c>
      <c r="R19" s="38">
        <v>3</v>
      </c>
      <c r="S19" s="38">
        <v>1</v>
      </c>
      <c r="T19" s="45">
        <v>1</v>
      </c>
      <c r="U19" s="45">
        <v>1</v>
      </c>
      <c r="V19" s="45">
        <v>0</v>
      </c>
      <c r="W19" s="45">
        <v>1</v>
      </c>
      <c r="X19" s="51">
        <v>0</v>
      </c>
    </row>
    <row r="20" spans="1:24" x14ac:dyDescent="0.2">
      <c r="A20" s="17" t="s">
        <v>45</v>
      </c>
      <c r="B20" s="21">
        <v>0</v>
      </c>
      <c r="C20" s="21">
        <v>0</v>
      </c>
      <c r="D20" s="21">
        <v>0</v>
      </c>
      <c r="E20" s="21">
        <v>0</v>
      </c>
      <c r="F20" s="21">
        <v>2</v>
      </c>
      <c r="G20" s="38">
        <v>0</v>
      </c>
      <c r="H20" s="38">
        <v>0</v>
      </c>
      <c r="I20" s="38">
        <v>1</v>
      </c>
      <c r="J20" s="38">
        <v>3</v>
      </c>
      <c r="K20" s="45">
        <v>6</v>
      </c>
      <c r="L20" s="38">
        <v>2</v>
      </c>
      <c r="M20" s="38">
        <v>4</v>
      </c>
      <c r="N20" s="38">
        <v>3</v>
      </c>
      <c r="O20" s="39">
        <v>1</v>
      </c>
      <c r="P20" s="38">
        <v>0</v>
      </c>
      <c r="Q20" s="38">
        <v>3</v>
      </c>
      <c r="R20" s="38">
        <v>2</v>
      </c>
      <c r="S20" s="38">
        <v>2</v>
      </c>
      <c r="T20" s="45">
        <v>1</v>
      </c>
      <c r="U20" s="45">
        <v>3</v>
      </c>
      <c r="V20" s="45">
        <v>1</v>
      </c>
      <c r="W20" s="45">
        <v>2</v>
      </c>
      <c r="X20" s="51">
        <v>2</v>
      </c>
    </row>
    <row r="21" spans="1:24" x14ac:dyDescent="0.2">
      <c r="A21" s="20" t="s">
        <v>28</v>
      </c>
      <c r="B21" s="38">
        <f t="shared" ref="B21:H21" si="2">B13+B14+B15+B16+B17+B18+B20</f>
        <v>49</v>
      </c>
      <c r="C21" s="38">
        <f t="shared" si="2"/>
        <v>57</v>
      </c>
      <c r="D21" s="38">
        <f t="shared" si="2"/>
        <v>60</v>
      </c>
      <c r="E21" s="38">
        <f t="shared" si="2"/>
        <v>69</v>
      </c>
      <c r="F21" s="38">
        <f t="shared" si="2"/>
        <v>68</v>
      </c>
      <c r="G21" s="38">
        <f t="shared" si="2"/>
        <v>61</v>
      </c>
      <c r="H21" s="38">
        <f t="shared" si="2"/>
        <v>59</v>
      </c>
      <c r="I21" s="38">
        <f>I13+I14+I15+I16+I17+I18+I20</f>
        <v>62</v>
      </c>
      <c r="J21" s="38">
        <f>J13+J14+J15+J16+J17+J18+J20</f>
        <v>69</v>
      </c>
      <c r="K21" s="38">
        <f>K13+K14+K15+K16+K17+K18+K20</f>
        <v>82</v>
      </c>
      <c r="L21" s="38">
        <f>SUM(L13:L20)</f>
        <v>77</v>
      </c>
      <c r="M21" s="38">
        <f>SUM(M13:M20)</f>
        <v>71</v>
      </c>
      <c r="N21" s="38">
        <f>SUM(N13:N20)</f>
        <v>67</v>
      </c>
      <c r="O21" s="39">
        <f t="shared" ref="O21:P21" si="3">SUM(O13:O20)</f>
        <v>69</v>
      </c>
      <c r="P21" s="38">
        <f t="shared" si="3"/>
        <v>62</v>
      </c>
      <c r="Q21" s="38">
        <f t="shared" ref="Q21:X21" si="4">SUM(Q13:Q20)</f>
        <v>53</v>
      </c>
      <c r="R21" s="38">
        <f t="shared" si="4"/>
        <v>45</v>
      </c>
      <c r="S21" s="38">
        <f t="shared" si="4"/>
        <v>33</v>
      </c>
      <c r="T21" s="45">
        <f t="shared" si="4"/>
        <v>41</v>
      </c>
      <c r="U21" s="45">
        <f t="shared" si="4"/>
        <v>37</v>
      </c>
      <c r="V21" s="45">
        <f t="shared" ref="V21:W21" si="5">SUM(V13:V20)</f>
        <v>33</v>
      </c>
      <c r="W21" s="45">
        <f t="shared" si="5"/>
        <v>36</v>
      </c>
      <c r="X21" s="51">
        <f t="shared" si="4"/>
        <v>37</v>
      </c>
    </row>
    <row r="22" spans="1:24" x14ac:dyDescent="0.2">
      <c r="A22" s="80" t="s">
        <v>81</v>
      </c>
      <c r="B22" s="81"/>
      <c r="C22" s="81"/>
      <c r="D22" s="81"/>
      <c r="E22" s="81"/>
      <c r="F22" s="81"/>
      <c r="G22" s="81"/>
      <c r="H22" s="82"/>
      <c r="I22" s="82"/>
      <c r="J22" s="82"/>
      <c r="K22" s="83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3"/>
    </row>
    <row r="23" spans="1:24" x14ac:dyDescent="0.2">
      <c r="A23" s="17" t="s">
        <v>46</v>
      </c>
      <c r="B23" s="18">
        <v>0</v>
      </c>
      <c r="C23" s="18">
        <v>3</v>
      </c>
      <c r="D23" s="18">
        <v>6</v>
      </c>
      <c r="E23" s="18">
        <v>8</v>
      </c>
      <c r="F23" s="19">
        <v>15</v>
      </c>
      <c r="G23" s="38">
        <v>13</v>
      </c>
      <c r="H23" s="38">
        <v>20</v>
      </c>
      <c r="I23" s="44">
        <v>22</v>
      </c>
      <c r="J23" s="38">
        <v>20</v>
      </c>
      <c r="K23" s="45">
        <v>24</v>
      </c>
      <c r="L23" s="38">
        <v>27</v>
      </c>
      <c r="M23" s="38">
        <v>15</v>
      </c>
      <c r="N23" s="38">
        <v>14</v>
      </c>
      <c r="O23" s="39">
        <v>19</v>
      </c>
      <c r="P23" s="38">
        <v>17</v>
      </c>
      <c r="Q23" s="38">
        <v>9</v>
      </c>
      <c r="R23" s="38">
        <v>10</v>
      </c>
      <c r="S23" s="38">
        <v>5</v>
      </c>
      <c r="T23" s="45">
        <v>9</v>
      </c>
      <c r="U23" s="45">
        <v>7</v>
      </c>
      <c r="V23" s="45">
        <v>10</v>
      </c>
      <c r="W23" s="45">
        <v>13</v>
      </c>
      <c r="X23" s="51">
        <v>1</v>
      </c>
    </row>
    <row r="24" spans="1:24" x14ac:dyDescent="0.2">
      <c r="A24" s="17" t="s">
        <v>47</v>
      </c>
      <c r="B24" s="18">
        <v>10</v>
      </c>
      <c r="C24" s="18">
        <v>8</v>
      </c>
      <c r="D24" s="18">
        <v>8</v>
      </c>
      <c r="E24" s="18">
        <v>10</v>
      </c>
      <c r="F24" s="19">
        <v>15</v>
      </c>
      <c r="G24" s="38">
        <v>15</v>
      </c>
      <c r="H24" s="38">
        <v>11</v>
      </c>
      <c r="I24" s="44">
        <v>15</v>
      </c>
      <c r="J24" s="38">
        <v>18</v>
      </c>
      <c r="K24" s="45">
        <v>24</v>
      </c>
      <c r="L24" s="38">
        <v>21</v>
      </c>
      <c r="M24" s="38">
        <v>21</v>
      </c>
      <c r="N24" s="38">
        <v>18</v>
      </c>
      <c r="O24" s="39">
        <v>18</v>
      </c>
      <c r="P24" s="38">
        <v>18</v>
      </c>
      <c r="Q24" s="38">
        <v>20</v>
      </c>
      <c r="R24" s="38">
        <v>20</v>
      </c>
      <c r="S24" s="38">
        <v>14</v>
      </c>
      <c r="T24" s="45">
        <v>14</v>
      </c>
      <c r="U24" s="45">
        <v>11</v>
      </c>
      <c r="V24" s="45">
        <v>8</v>
      </c>
      <c r="W24" s="45">
        <v>12</v>
      </c>
      <c r="X24" s="51">
        <v>8</v>
      </c>
    </row>
    <row r="25" spans="1:24" x14ac:dyDescent="0.2">
      <c r="A25" s="17" t="s">
        <v>48</v>
      </c>
      <c r="B25" s="18">
        <v>6</v>
      </c>
      <c r="C25" s="18">
        <v>10</v>
      </c>
      <c r="D25" s="18">
        <v>12</v>
      </c>
      <c r="E25" s="18">
        <v>11</v>
      </c>
      <c r="F25" s="19">
        <v>9</v>
      </c>
      <c r="G25" s="38">
        <v>7</v>
      </c>
      <c r="H25" s="38">
        <v>8</v>
      </c>
      <c r="I25" s="44">
        <v>7</v>
      </c>
      <c r="J25" s="38">
        <v>10</v>
      </c>
      <c r="K25" s="45">
        <v>8</v>
      </c>
      <c r="L25" s="38">
        <v>5</v>
      </c>
      <c r="M25" s="38">
        <v>8</v>
      </c>
      <c r="N25" s="38">
        <v>7</v>
      </c>
      <c r="O25" s="39">
        <v>10</v>
      </c>
      <c r="P25" s="38">
        <v>12</v>
      </c>
      <c r="Q25" s="38">
        <v>8</v>
      </c>
      <c r="R25" s="38">
        <v>4</v>
      </c>
      <c r="S25" s="38">
        <v>4</v>
      </c>
      <c r="T25" s="45">
        <v>8</v>
      </c>
      <c r="U25" s="45">
        <v>8</v>
      </c>
      <c r="V25" s="45">
        <v>9</v>
      </c>
      <c r="W25" s="45">
        <v>4</v>
      </c>
      <c r="X25" s="51">
        <v>16</v>
      </c>
    </row>
    <row r="26" spans="1:24" x14ac:dyDescent="0.2">
      <c r="A26" s="17" t="s">
        <v>49</v>
      </c>
      <c r="B26" s="18">
        <v>12</v>
      </c>
      <c r="C26" s="18">
        <v>12</v>
      </c>
      <c r="D26" s="18">
        <v>11</v>
      </c>
      <c r="E26" s="18">
        <v>17</v>
      </c>
      <c r="F26" s="19">
        <v>9</v>
      </c>
      <c r="G26" s="38">
        <v>11</v>
      </c>
      <c r="H26" s="38">
        <v>9</v>
      </c>
      <c r="I26" s="44">
        <v>6</v>
      </c>
      <c r="J26" s="38">
        <v>8</v>
      </c>
      <c r="K26" s="45">
        <v>8</v>
      </c>
      <c r="L26" s="38">
        <v>6</v>
      </c>
      <c r="M26" s="38">
        <v>6</v>
      </c>
      <c r="N26" s="38">
        <v>6</v>
      </c>
      <c r="O26" s="39">
        <v>6</v>
      </c>
      <c r="P26" s="38">
        <v>6</v>
      </c>
      <c r="Q26" s="38">
        <v>5</v>
      </c>
      <c r="R26" s="38">
        <v>4</v>
      </c>
      <c r="S26" s="38">
        <v>1</v>
      </c>
      <c r="T26" s="45">
        <v>2</v>
      </c>
      <c r="U26" s="45">
        <v>3</v>
      </c>
      <c r="V26" s="45">
        <v>0</v>
      </c>
      <c r="W26" s="45">
        <v>3</v>
      </c>
      <c r="X26" s="51">
        <v>6</v>
      </c>
    </row>
    <row r="27" spans="1:24" x14ac:dyDescent="0.2">
      <c r="A27" s="17" t="s">
        <v>50</v>
      </c>
      <c r="B27" s="18">
        <v>5</v>
      </c>
      <c r="C27" s="18">
        <v>8</v>
      </c>
      <c r="D27" s="18">
        <v>8</v>
      </c>
      <c r="E27" s="18">
        <v>7</v>
      </c>
      <c r="F27" s="19">
        <v>11</v>
      </c>
      <c r="G27" s="38">
        <v>3</v>
      </c>
      <c r="H27" s="38">
        <v>1</v>
      </c>
      <c r="I27" s="44">
        <v>4</v>
      </c>
      <c r="J27" s="38">
        <v>6</v>
      </c>
      <c r="K27" s="45">
        <v>8</v>
      </c>
      <c r="L27" s="38">
        <v>9</v>
      </c>
      <c r="M27" s="38">
        <v>9</v>
      </c>
      <c r="N27" s="38">
        <v>8</v>
      </c>
      <c r="O27" s="39">
        <v>7</v>
      </c>
      <c r="P27" s="38">
        <v>2</v>
      </c>
      <c r="Q27" s="38">
        <v>3</v>
      </c>
      <c r="R27" s="38">
        <v>1</v>
      </c>
      <c r="S27" s="38">
        <v>4</v>
      </c>
      <c r="T27" s="45">
        <v>3</v>
      </c>
      <c r="U27" s="45">
        <v>3</v>
      </c>
      <c r="V27" s="45">
        <v>3</v>
      </c>
      <c r="W27" s="45">
        <v>2</v>
      </c>
      <c r="X27" s="51">
        <v>3</v>
      </c>
    </row>
    <row r="28" spans="1:24" x14ac:dyDescent="0.2">
      <c r="A28" s="17" t="s">
        <v>51</v>
      </c>
      <c r="B28" s="18">
        <v>10</v>
      </c>
      <c r="C28" s="18">
        <v>9</v>
      </c>
      <c r="D28" s="18">
        <v>6</v>
      </c>
      <c r="E28" s="18">
        <v>7</v>
      </c>
      <c r="F28" s="19">
        <v>4</v>
      </c>
      <c r="G28" s="38">
        <v>5</v>
      </c>
      <c r="H28" s="38">
        <v>6</v>
      </c>
      <c r="I28" s="44">
        <v>1</v>
      </c>
      <c r="J28" s="38">
        <v>0</v>
      </c>
      <c r="K28" s="45">
        <v>1</v>
      </c>
      <c r="L28" s="38">
        <v>2</v>
      </c>
      <c r="M28" s="38">
        <v>1</v>
      </c>
      <c r="N28" s="38">
        <v>5</v>
      </c>
      <c r="O28" s="39">
        <v>4</v>
      </c>
      <c r="P28" s="38">
        <v>3</v>
      </c>
      <c r="Q28" s="38">
        <v>2</v>
      </c>
      <c r="R28" s="38">
        <v>0</v>
      </c>
      <c r="S28" s="38">
        <v>1</v>
      </c>
      <c r="T28" s="45">
        <v>1</v>
      </c>
      <c r="U28" s="45">
        <v>1</v>
      </c>
      <c r="V28" s="45">
        <v>1</v>
      </c>
      <c r="W28" s="45">
        <v>1</v>
      </c>
      <c r="X28" s="51">
        <v>1</v>
      </c>
    </row>
    <row r="29" spans="1:24" x14ac:dyDescent="0.2">
      <c r="A29" s="17" t="s">
        <v>38</v>
      </c>
      <c r="B29" s="18">
        <v>4</v>
      </c>
      <c r="C29" s="18">
        <v>4</v>
      </c>
      <c r="D29" s="18">
        <v>7</v>
      </c>
      <c r="E29" s="18">
        <v>8</v>
      </c>
      <c r="F29" s="19">
        <v>5</v>
      </c>
      <c r="G29" s="38">
        <v>6</v>
      </c>
      <c r="H29" s="38">
        <v>3</v>
      </c>
      <c r="I29" s="44">
        <v>7</v>
      </c>
      <c r="J29" s="38">
        <v>4</v>
      </c>
      <c r="K29" s="45">
        <v>5</v>
      </c>
      <c r="L29" s="38">
        <v>3</v>
      </c>
      <c r="M29" s="38">
        <v>4</v>
      </c>
      <c r="N29" s="38">
        <v>6</v>
      </c>
      <c r="O29" s="39">
        <v>3</v>
      </c>
      <c r="P29" s="38">
        <v>1</v>
      </c>
      <c r="Q29" s="38">
        <v>3</v>
      </c>
      <c r="R29" s="38">
        <v>2</v>
      </c>
      <c r="S29" s="38">
        <v>2</v>
      </c>
      <c r="T29" s="45">
        <v>2</v>
      </c>
      <c r="U29" s="45">
        <v>2</v>
      </c>
      <c r="V29" s="45">
        <v>2</v>
      </c>
      <c r="W29" s="45">
        <v>1</v>
      </c>
      <c r="X29" s="51">
        <v>1</v>
      </c>
    </row>
    <row r="30" spans="1:24" x14ac:dyDescent="0.2">
      <c r="A30" s="17" t="s">
        <v>39</v>
      </c>
      <c r="B30" s="18">
        <v>2</v>
      </c>
      <c r="C30" s="18">
        <v>3</v>
      </c>
      <c r="D30" s="18">
        <v>2</v>
      </c>
      <c r="E30" s="18">
        <v>1</v>
      </c>
      <c r="F30" s="19">
        <v>0</v>
      </c>
      <c r="G30" s="38">
        <v>1</v>
      </c>
      <c r="H30" s="38">
        <v>1</v>
      </c>
      <c r="I30" s="44">
        <v>0</v>
      </c>
      <c r="J30" s="38">
        <v>3</v>
      </c>
      <c r="K30" s="45">
        <v>4</v>
      </c>
      <c r="L30" s="38">
        <v>4</v>
      </c>
      <c r="M30" s="38">
        <v>7</v>
      </c>
      <c r="N30" s="38">
        <v>3</v>
      </c>
      <c r="O30" s="39">
        <v>2</v>
      </c>
      <c r="P30" s="38">
        <v>3</v>
      </c>
      <c r="Q30" s="38">
        <v>3</v>
      </c>
      <c r="R30" s="38">
        <v>3</v>
      </c>
      <c r="S30" s="38">
        <v>1</v>
      </c>
      <c r="T30" s="45">
        <v>1</v>
      </c>
      <c r="U30" s="45">
        <v>2</v>
      </c>
      <c r="V30" s="45">
        <v>0</v>
      </c>
      <c r="W30" s="45">
        <v>0</v>
      </c>
      <c r="X30" s="51">
        <v>1</v>
      </c>
    </row>
    <row r="31" spans="1:24" x14ac:dyDescent="0.2">
      <c r="A31" s="17" t="s">
        <v>52</v>
      </c>
      <c r="B31" s="18">
        <v>0</v>
      </c>
      <c r="C31" s="18">
        <v>0</v>
      </c>
      <c r="D31" s="18">
        <v>0</v>
      </c>
      <c r="E31" s="18">
        <v>0</v>
      </c>
      <c r="F31" s="19">
        <v>0</v>
      </c>
      <c r="G31" s="38">
        <v>0</v>
      </c>
      <c r="H31" s="38">
        <v>0</v>
      </c>
      <c r="I31" s="44">
        <v>0</v>
      </c>
      <c r="J31" s="38">
        <v>0</v>
      </c>
      <c r="K31" s="45">
        <v>0</v>
      </c>
      <c r="L31" s="38">
        <v>0</v>
      </c>
      <c r="M31" s="38">
        <v>0</v>
      </c>
      <c r="N31" s="38">
        <v>0</v>
      </c>
      <c r="O31" s="39">
        <v>0</v>
      </c>
      <c r="P31" s="38">
        <v>0</v>
      </c>
      <c r="Q31" s="38">
        <v>0</v>
      </c>
      <c r="R31" s="38">
        <v>1</v>
      </c>
      <c r="S31" s="38">
        <v>1</v>
      </c>
      <c r="T31" s="45">
        <v>1</v>
      </c>
      <c r="U31" s="45">
        <v>0</v>
      </c>
      <c r="V31" s="45">
        <v>0</v>
      </c>
      <c r="W31" s="45">
        <v>0</v>
      </c>
      <c r="X31" s="51">
        <v>0</v>
      </c>
    </row>
    <row r="32" spans="1:24" x14ac:dyDescent="0.2">
      <c r="A32" s="17" t="s">
        <v>53</v>
      </c>
      <c r="B32" s="18">
        <v>0</v>
      </c>
      <c r="C32" s="18">
        <v>0</v>
      </c>
      <c r="D32" s="18">
        <v>0</v>
      </c>
      <c r="E32" s="18">
        <v>0</v>
      </c>
      <c r="F32" s="19">
        <v>0</v>
      </c>
      <c r="G32" s="38">
        <v>0</v>
      </c>
      <c r="H32" s="38">
        <v>0</v>
      </c>
      <c r="I32" s="44">
        <v>0</v>
      </c>
      <c r="J32" s="38">
        <v>0</v>
      </c>
      <c r="K32" s="45">
        <v>0</v>
      </c>
      <c r="L32" s="38">
        <v>0</v>
      </c>
      <c r="M32" s="38">
        <v>0</v>
      </c>
      <c r="N32" s="38">
        <v>0</v>
      </c>
      <c r="O32" s="39">
        <v>0</v>
      </c>
      <c r="P32" s="38">
        <v>0</v>
      </c>
      <c r="Q32" s="38">
        <v>0</v>
      </c>
      <c r="R32" s="38">
        <v>0</v>
      </c>
      <c r="S32" s="38">
        <v>0</v>
      </c>
      <c r="T32" s="45">
        <v>0</v>
      </c>
      <c r="U32" s="45">
        <v>0</v>
      </c>
      <c r="V32" s="45">
        <v>0</v>
      </c>
      <c r="W32" s="45">
        <v>0</v>
      </c>
      <c r="X32" s="51">
        <v>0</v>
      </c>
    </row>
    <row r="33" spans="1:24" x14ac:dyDescent="0.2">
      <c r="A33" s="20" t="s">
        <v>28</v>
      </c>
      <c r="B33" s="18">
        <f t="shared" ref="B33:X33" si="6">SUM(B23:B32)</f>
        <v>49</v>
      </c>
      <c r="C33" s="18">
        <f t="shared" si="6"/>
        <v>57</v>
      </c>
      <c r="D33" s="18">
        <f t="shared" si="6"/>
        <v>60</v>
      </c>
      <c r="E33" s="18">
        <f t="shared" si="6"/>
        <v>69</v>
      </c>
      <c r="F33" s="18">
        <f t="shared" si="6"/>
        <v>68</v>
      </c>
      <c r="G33" s="38">
        <f t="shared" si="6"/>
        <v>61</v>
      </c>
      <c r="H33" s="38">
        <f t="shared" si="6"/>
        <v>59</v>
      </c>
      <c r="I33" s="44">
        <f t="shared" si="6"/>
        <v>62</v>
      </c>
      <c r="J33" s="38">
        <f t="shared" si="6"/>
        <v>69</v>
      </c>
      <c r="K33" s="45">
        <f t="shared" si="6"/>
        <v>82</v>
      </c>
      <c r="L33" s="38">
        <f t="shared" si="6"/>
        <v>77</v>
      </c>
      <c r="M33" s="38">
        <f>SUM(M23:M32)</f>
        <v>71</v>
      </c>
      <c r="N33" s="38">
        <f t="shared" ref="N33:W33" si="7">SUM(N23:N32)</f>
        <v>67</v>
      </c>
      <c r="O33" s="39">
        <f t="shared" si="7"/>
        <v>69</v>
      </c>
      <c r="P33" s="38">
        <f t="shared" si="7"/>
        <v>62</v>
      </c>
      <c r="Q33" s="38">
        <f t="shared" si="7"/>
        <v>53</v>
      </c>
      <c r="R33" s="38">
        <f t="shared" si="7"/>
        <v>45</v>
      </c>
      <c r="S33" s="38">
        <f t="shared" si="7"/>
        <v>33</v>
      </c>
      <c r="T33" s="45">
        <f t="shared" si="7"/>
        <v>41</v>
      </c>
      <c r="U33" s="45">
        <f t="shared" si="7"/>
        <v>37</v>
      </c>
      <c r="V33" s="45">
        <f t="shared" si="7"/>
        <v>33</v>
      </c>
      <c r="W33" s="45">
        <f t="shared" si="7"/>
        <v>36</v>
      </c>
      <c r="X33" s="51">
        <f t="shared" si="6"/>
        <v>37</v>
      </c>
    </row>
    <row r="34" spans="1:24" x14ac:dyDescent="0.2">
      <c r="A34" s="84" t="s">
        <v>82</v>
      </c>
      <c r="B34" s="85"/>
      <c r="C34" s="85"/>
      <c r="D34" s="85"/>
      <c r="E34" s="85"/>
      <c r="F34" s="85"/>
      <c r="G34" s="85"/>
      <c r="H34" s="82"/>
      <c r="I34" s="82"/>
      <c r="J34" s="82"/>
      <c r="K34" s="8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3"/>
    </row>
    <row r="35" spans="1:24" x14ac:dyDescent="0.2">
      <c r="A35" s="17" t="s">
        <v>54</v>
      </c>
      <c r="B35" s="22">
        <v>30.650200000000002</v>
      </c>
      <c r="C35" s="22">
        <v>30.1463</v>
      </c>
      <c r="D35" s="22">
        <v>29.315300000000001</v>
      </c>
      <c r="E35" s="22">
        <v>28.8538</v>
      </c>
      <c r="F35" s="22">
        <v>25.9771</v>
      </c>
      <c r="G35" s="36">
        <v>26.07</v>
      </c>
      <c r="H35" s="22">
        <v>25.119499999999999</v>
      </c>
      <c r="I35" s="37">
        <v>24.94</v>
      </c>
      <c r="J35" s="22">
        <v>25.154900000000001</v>
      </c>
      <c r="K35" s="36">
        <v>25.8</v>
      </c>
      <c r="L35" s="22">
        <v>24.96</v>
      </c>
      <c r="M35" s="22">
        <v>27.67</v>
      </c>
      <c r="N35" s="22">
        <v>27.83</v>
      </c>
      <c r="O35" s="23">
        <v>25.55</v>
      </c>
      <c r="P35" s="22">
        <v>24.68</v>
      </c>
      <c r="Q35" s="22">
        <v>25.55</v>
      </c>
      <c r="R35" s="22">
        <v>25.96</v>
      </c>
      <c r="S35" s="22">
        <v>26.99</v>
      </c>
      <c r="T35" s="36">
        <v>25.64</v>
      </c>
      <c r="U35" s="36">
        <v>26.41</v>
      </c>
      <c r="V35" s="36">
        <v>24</v>
      </c>
      <c r="W35" s="36">
        <v>22.86</v>
      </c>
      <c r="X35" s="53">
        <v>22.8</v>
      </c>
    </row>
    <row r="36" spans="1:24" x14ac:dyDescent="0.2">
      <c r="A36" s="17" t="s">
        <v>55</v>
      </c>
      <c r="B36" s="22">
        <v>8.6320899999999998</v>
      </c>
      <c r="C36" s="22">
        <v>9.0120100000000001</v>
      </c>
      <c r="D36" s="22">
        <v>9.5245899999999999</v>
      </c>
      <c r="E36" s="22">
        <v>8.8273399999999995</v>
      </c>
      <c r="F36" s="23">
        <v>7.0792999999999999</v>
      </c>
      <c r="G36" s="22">
        <v>8.8710000000000004</v>
      </c>
      <c r="H36" s="22">
        <v>7.9139900000000001</v>
      </c>
      <c r="I36" s="37">
        <v>8.6300000000000008</v>
      </c>
      <c r="J36" s="22">
        <v>9.0666700000000002</v>
      </c>
      <c r="K36" s="36">
        <v>9.99</v>
      </c>
      <c r="L36" s="22">
        <v>9.6809999999999992</v>
      </c>
      <c r="M36" s="22">
        <v>11.65</v>
      </c>
      <c r="N36" s="22">
        <v>10.3</v>
      </c>
      <c r="O36" s="23">
        <v>9.44</v>
      </c>
      <c r="P36" s="22">
        <v>8.61</v>
      </c>
      <c r="Q36" s="22">
        <v>9.44</v>
      </c>
      <c r="R36" s="22">
        <v>11.59</v>
      </c>
      <c r="S36" s="22">
        <v>11.74</v>
      </c>
      <c r="T36" s="36">
        <v>11.13</v>
      </c>
      <c r="U36" s="36">
        <v>10.119999999999999</v>
      </c>
      <c r="V36" s="36">
        <v>7.14</v>
      </c>
      <c r="W36" s="36">
        <v>6.17</v>
      </c>
      <c r="X36" s="53">
        <v>6.01</v>
      </c>
    </row>
    <row r="37" spans="1:24" ht="16.149999999999999" customHeight="1" x14ac:dyDescent="0.2">
      <c r="A37" s="86" t="s">
        <v>56</v>
      </c>
      <c r="B37" s="81"/>
      <c r="C37" s="81"/>
      <c r="D37" s="81"/>
      <c r="E37" s="81"/>
      <c r="F37" s="81"/>
      <c r="G37" s="81"/>
      <c r="H37" s="82"/>
      <c r="I37" s="82"/>
      <c r="J37" s="82"/>
      <c r="K37" s="8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3"/>
    </row>
    <row r="38" spans="1:24" x14ac:dyDescent="0.2">
      <c r="A38" s="17" t="s">
        <v>57</v>
      </c>
      <c r="B38" s="18">
        <v>10</v>
      </c>
      <c r="C38" s="18">
        <v>17</v>
      </c>
      <c r="D38" s="18">
        <v>13</v>
      </c>
      <c r="E38" s="18">
        <v>20</v>
      </c>
      <c r="F38" s="19">
        <v>22</v>
      </c>
      <c r="G38" s="38">
        <v>21</v>
      </c>
      <c r="H38" s="38">
        <v>17</v>
      </c>
      <c r="I38" s="44">
        <v>15</v>
      </c>
      <c r="J38" s="38">
        <v>21</v>
      </c>
      <c r="K38" s="45">
        <v>25</v>
      </c>
      <c r="L38" s="38">
        <v>26</v>
      </c>
      <c r="M38" s="38">
        <v>25</v>
      </c>
      <c r="N38" s="38">
        <v>26</v>
      </c>
      <c r="O38" s="39">
        <v>26</v>
      </c>
      <c r="P38" s="38">
        <v>22</v>
      </c>
      <c r="Q38" s="38">
        <v>21</v>
      </c>
      <c r="R38" s="38">
        <v>16</v>
      </c>
      <c r="S38" s="38">
        <v>14</v>
      </c>
      <c r="T38" s="45">
        <v>20</v>
      </c>
      <c r="U38" s="45">
        <v>15</v>
      </c>
      <c r="V38" s="45">
        <v>11</v>
      </c>
      <c r="W38" s="45">
        <v>9</v>
      </c>
      <c r="X38" s="51">
        <v>11</v>
      </c>
    </row>
    <row r="39" spans="1:24" x14ac:dyDescent="0.2">
      <c r="A39" s="17" t="s">
        <v>58</v>
      </c>
      <c r="B39" s="18">
        <v>39</v>
      </c>
      <c r="C39" s="18">
        <v>40</v>
      </c>
      <c r="D39" s="18">
        <v>47</v>
      </c>
      <c r="E39" s="18">
        <v>49</v>
      </c>
      <c r="F39" s="19">
        <v>46</v>
      </c>
      <c r="G39" s="38">
        <v>40</v>
      </c>
      <c r="H39" s="38">
        <v>42</v>
      </c>
      <c r="I39" s="44">
        <v>47</v>
      </c>
      <c r="J39" s="38">
        <v>48</v>
      </c>
      <c r="K39" s="45">
        <v>57</v>
      </c>
      <c r="L39" s="38">
        <v>51</v>
      </c>
      <c r="M39" s="38">
        <v>46</v>
      </c>
      <c r="N39" s="38">
        <v>41</v>
      </c>
      <c r="O39" s="39">
        <v>43</v>
      </c>
      <c r="P39" s="38">
        <v>40</v>
      </c>
      <c r="Q39" s="38">
        <v>32</v>
      </c>
      <c r="R39" s="38">
        <v>29</v>
      </c>
      <c r="S39" s="38">
        <v>19</v>
      </c>
      <c r="T39" s="45">
        <v>21</v>
      </c>
      <c r="U39" s="45">
        <v>22</v>
      </c>
      <c r="V39" s="45">
        <v>22</v>
      </c>
      <c r="W39" s="45">
        <v>27</v>
      </c>
      <c r="X39" s="51">
        <v>26</v>
      </c>
    </row>
    <row r="40" spans="1:24" ht="13.5" thickBot="1" x14ac:dyDescent="0.25">
      <c r="A40" s="24" t="s">
        <v>28</v>
      </c>
      <c r="B40" s="25">
        <f t="shared" ref="B40:X40" si="8">SUM(B38:B39)</f>
        <v>49</v>
      </c>
      <c r="C40" s="25">
        <f t="shared" si="8"/>
        <v>57</v>
      </c>
      <c r="D40" s="25">
        <f t="shared" si="8"/>
        <v>60</v>
      </c>
      <c r="E40" s="25">
        <f t="shared" si="8"/>
        <v>69</v>
      </c>
      <c r="F40" s="25">
        <f t="shared" si="8"/>
        <v>68</v>
      </c>
      <c r="G40" s="40">
        <f t="shared" si="8"/>
        <v>61</v>
      </c>
      <c r="H40" s="40">
        <f t="shared" si="8"/>
        <v>59</v>
      </c>
      <c r="I40" s="49">
        <f t="shared" si="8"/>
        <v>62</v>
      </c>
      <c r="J40" s="40">
        <f t="shared" si="8"/>
        <v>69</v>
      </c>
      <c r="K40" s="50">
        <f t="shared" si="8"/>
        <v>82</v>
      </c>
      <c r="L40" s="40">
        <f t="shared" si="8"/>
        <v>77</v>
      </c>
      <c r="M40" s="40">
        <f>SUM(M38:M39)</f>
        <v>71</v>
      </c>
      <c r="N40" s="40">
        <f t="shared" ref="N40:W40" si="9">SUM(N38:N39)</f>
        <v>67</v>
      </c>
      <c r="O40" s="41">
        <f t="shared" si="9"/>
        <v>69</v>
      </c>
      <c r="P40" s="40">
        <f t="shared" si="9"/>
        <v>62</v>
      </c>
      <c r="Q40" s="40">
        <f t="shared" si="9"/>
        <v>53</v>
      </c>
      <c r="R40" s="40">
        <f t="shared" si="9"/>
        <v>45</v>
      </c>
      <c r="S40" s="40">
        <f t="shared" si="9"/>
        <v>33</v>
      </c>
      <c r="T40" s="50">
        <f t="shared" si="9"/>
        <v>41</v>
      </c>
      <c r="U40" s="50">
        <f t="shared" si="9"/>
        <v>37</v>
      </c>
      <c r="V40" s="50">
        <f t="shared" si="9"/>
        <v>33</v>
      </c>
      <c r="W40" s="50">
        <f t="shared" si="9"/>
        <v>36</v>
      </c>
      <c r="X40" s="52">
        <f t="shared" si="8"/>
        <v>37</v>
      </c>
    </row>
    <row r="41" spans="1:24" ht="12.75" customHeight="1" thickTop="1" x14ac:dyDescent="0.2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</row>
    <row r="42" spans="1:24" ht="18" customHeight="1" x14ac:dyDescent="0.2">
      <c r="A42" s="75" t="s">
        <v>83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1:24" ht="45" customHeight="1" x14ac:dyDescent="0.2">
      <c r="A43" s="77" t="s">
        <v>71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</row>
  </sheetData>
  <mergeCells count="10">
    <mergeCell ref="A43:X43"/>
    <mergeCell ref="A12:G12"/>
    <mergeCell ref="A22:K22"/>
    <mergeCell ref="A34:K34"/>
    <mergeCell ref="A37:K37"/>
    <mergeCell ref="A1:G1"/>
    <mergeCell ref="A42:L42"/>
    <mergeCell ref="A2:X2"/>
    <mergeCell ref="A3:X3"/>
    <mergeCell ref="A4:X4"/>
  </mergeCells>
  <phoneticPr fontId="5" type="noConversion"/>
  <printOptions horizontalCentered="1"/>
  <pageMargins left="0.5" right="0.5" top="0.5" bottom="0.5" header="0.5" footer="0.5"/>
  <pageSetup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PeerCost &amp; CrHr LES</vt:lpstr>
      <vt:lpstr>Summary LES B.A</vt:lpstr>
      <vt:lpstr>'PeerCost &amp; CrHr LES'!Print_Area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2022-11-17T17:10:54Z</cp:lastPrinted>
  <dcterms:created xsi:type="dcterms:W3CDTF">2006-03-28T16:12:10Z</dcterms:created>
  <dcterms:modified xsi:type="dcterms:W3CDTF">2022-11-18T15:01:59Z</dcterms:modified>
</cp:coreProperties>
</file>