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902" firstSheet="1" activeTab="1"/>
  </bookViews>
  <sheets>
    <sheet name="Peer Cost&amp;CrHr ENG" sheetId="1" state="hidden" r:id="rId1"/>
    <sheet name="Summary ENG B.A" sheetId="7" r:id="rId2"/>
    <sheet name="CrHrs_ENG_Minors" sheetId="12" state="hidden" r:id="rId3"/>
  </sheets>
  <definedNames>
    <definedName name="_xlnm.Print_Area" localSheetId="2">CrHrs_ENG_Minors!$A$1:$B$23</definedName>
    <definedName name="_xlnm.Print_Area" localSheetId="0">'Peer Cost&amp;CrHr ENG'!$A$1:$Y$116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0" i="7" l="1"/>
  <c r="X33" i="7"/>
  <c r="X21" i="7"/>
  <c r="X11" i="7"/>
  <c r="W40" i="7" l="1"/>
  <c r="W33" i="7"/>
  <c r="W21" i="7"/>
  <c r="W11" i="7"/>
  <c r="V40" i="7" l="1"/>
  <c r="V33" i="7"/>
  <c r="V21" i="7"/>
  <c r="V11" i="7"/>
  <c r="U40" i="7" l="1"/>
  <c r="U33" i="7"/>
  <c r="U21" i="7"/>
  <c r="U11" i="7"/>
  <c r="T40" i="7" l="1"/>
  <c r="T33" i="7"/>
  <c r="T21" i="7"/>
  <c r="T11" i="7"/>
  <c r="S40" i="7" l="1"/>
  <c r="S33" i="7"/>
  <c r="S21" i="7"/>
  <c r="S11" i="7"/>
  <c r="R40" i="7" l="1"/>
  <c r="R33" i="7"/>
  <c r="R21" i="7"/>
  <c r="R11" i="7"/>
  <c r="Q40" i="7" l="1"/>
  <c r="Q33" i="7"/>
  <c r="Q21" i="7"/>
  <c r="Q11" i="7"/>
  <c r="P40" i="7" l="1"/>
  <c r="P33" i="7"/>
  <c r="P21" i="7"/>
  <c r="P11" i="7"/>
  <c r="O40" i="7" l="1"/>
  <c r="O33" i="7"/>
  <c r="O21" i="7"/>
  <c r="O11" i="7"/>
  <c r="N40" i="7" l="1"/>
  <c r="N33" i="7"/>
  <c r="N21" i="7"/>
  <c r="N11" i="7"/>
  <c r="M40" i="7"/>
  <c r="M33" i="7"/>
  <c r="M21" i="7"/>
  <c r="M11" i="7"/>
  <c r="L40" i="7"/>
  <c r="L33" i="7"/>
  <c r="L21" i="7"/>
  <c r="L11" i="7"/>
  <c r="Y40" i="7"/>
  <c r="Y33" i="7"/>
  <c r="Y21" i="7"/>
  <c r="Y11" i="7"/>
  <c r="K40" i="7"/>
  <c r="K33" i="7"/>
  <c r="K21" i="7"/>
  <c r="K11" i="7"/>
  <c r="J40" i="7"/>
  <c r="J33" i="7"/>
  <c r="J21" i="7"/>
  <c r="J11" i="7"/>
  <c r="I23" i="7"/>
  <c r="I33" i="7" s="1"/>
  <c r="I40" i="7"/>
  <c r="I21" i="7"/>
  <c r="I11" i="7"/>
  <c r="Y95" i="1"/>
  <c r="X95" i="1"/>
  <c r="W95" i="1"/>
  <c r="X80" i="1"/>
  <c r="W80" i="1"/>
  <c r="Y80" i="1" s="1"/>
  <c r="V95" i="1"/>
  <c r="U95" i="1"/>
  <c r="T95" i="1"/>
  <c r="U80" i="1"/>
  <c r="T80" i="1"/>
  <c r="R80" i="1"/>
  <c r="S80" i="1" s="1"/>
  <c r="P95" i="1"/>
  <c r="O95" i="1"/>
  <c r="N95" i="1"/>
  <c r="O80" i="1"/>
  <c r="P80" i="1" s="1"/>
  <c r="M95" i="1"/>
  <c r="L95" i="1"/>
  <c r="K95" i="1"/>
  <c r="L80" i="1"/>
  <c r="M80" i="1" s="1"/>
  <c r="J95" i="1"/>
  <c r="I95" i="1"/>
  <c r="H95" i="1"/>
  <c r="I80" i="1"/>
  <c r="J80" i="1" s="1"/>
  <c r="G95" i="1"/>
  <c r="F95" i="1"/>
  <c r="E95" i="1"/>
  <c r="F80" i="1"/>
  <c r="E80" i="1"/>
  <c r="D95" i="1"/>
  <c r="C95" i="1"/>
  <c r="B95" i="1"/>
  <c r="C80" i="1"/>
  <c r="B80" i="1"/>
  <c r="D80" i="1" s="1"/>
  <c r="Y88" i="1"/>
  <c r="Y90" i="1"/>
  <c r="Y92" i="1"/>
  <c r="Y93" i="1"/>
  <c r="X94" i="1"/>
  <c r="W94" i="1"/>
  <c r="Y87" i="1"/>
  <c r="X47" i="1"/>
  <c r="X102" i="1" s="1"/>
  <c r="X48" i="1"/>
  <c r="X103" i="1" s="1"/>
  <c r="X49" i="1"/>
  <c r="X104" i="1"/>
  <c r="X50" i="1"/>
  <c r="Y50" i="1" s="1"/>
  <c r="X51" i="1"/>
  <c r="X52" i="1"/>
  <c r="X53" i="1"/>
  <c r="X108" i="1" s="1"/>
  <c r="X54" i="1"/>
  <c r="X109" i="1" s="1"/>
  <c r="X55" i="1"/>
  <c r="X56" i="1"/>
  <c r="X111" i="1" s="1"/>
  <c r="X57" i="1"/>
  <c r="X112" i="1"/>
  <c r="X58" i="1"/>
  <c r="W47" i="1"/>
  <c r="W102" i="1" s="1"/>
  <c r="W48" i="1"/>
  <c r="W103" i="1" s="1"/>
  <c r="Y103" i="1" s="1"/>
  <c r="W49" i="1"/>
  <c r="W104" i="1" s="1"/>
  <c r="W50" i="1"/>
  <c r="W105" i="1" s="1"/>
  <c r="W51" i="1"/>
  <c r="W106" i="1" s="1"/>
  <c r="W52" i="1"/>
  <c r="W107" i="1" s="1"/>
  <c r="W53" i="1"/>
  <c r="W108" i="1"/>
  <c r="W54" i="1"/>
  <c r="W60" i="1" s="1"/>
  <c r="W55" i="1"/>
  <c r="W110" i="1" s="1"/>
  <c r="W56" i="1"/>
  <c r="W111" i="1" s="1"/>
  <c r="W57" i="1"/>
  <c r="Y57" i="1"/>
  <c r="W112" i="1"/>
  <c r="W58" i="1"/>
  <c r="W113" i="1" s="1"/>
  <c r="U54" i="1"/>
  <c r="T54" i="1"/>
  <c r="V54" i="1" s="1"/>
  <c r="T109" i="1"/>
  <c r="T115" i="1" s="1"/>
  <c r="U47" i="1"/>
  <c r="U102" i="1" s="1"/>
  <c r="U48" i="1"/>
  <c r="U103" i="1"/>
  <c r="U49" i="1"/>
  <c r="U104" i="1" s="1"/>
  <c r="U50" i="1"/>
  <c r="U105" i="1"/>
  <c r="U51" i="1"/>
  <c r="U106" i="1" s="1"/>
  <c r="U52" i="1"/>
  <c r="U107" i="1" s="1"/>
  <c r="U53" i="1"/>
  <c r="U108" i="1" s="1"/>
  <c r="U55" i="1"/>
  <c r="U110" i="1" s="1"/>
  <c r="U56" i="1"/>
  <c r="U111" i="1" s="1"/>
  <c r="U57" i="1"/>
  <c r="U58" i="1"/>
  <c r="U113" i="1" s="1"/>
  <c r="T47" i="1"/>
  <c r="T48" i="1"/>
  <c r="T103" i="1" s="1"/>
  <c r="T49" i="1"/>
  <c r="T104" i="1" s="1"/>
  <c r="T50" i="1"/>
  <c r="T105" i="1" s="1"/>
  <c r="T51" i="1"/>
  <c r="T106" i="1" s="1"/>
  <c r="T52" i="1"/>
  <c r="T107" i="1" s="1"/>
  <c r="T53" i="1"/>
  <c r="T108" i="1" s="1"/>
  <c r="T55" i="1"/>
  <c r="T56" i="1"/>
  <c r="T111" i="1" s="1"/>
  <c r="T57" i="1"/>
  <c r="T112" i="1" s="1"/>
  <c r="T58" i="1"/>
  <c r="T113" i="1" s="1"/>
  <c r="V88" i="1"/>
  <c r="V90" i="1"/>
  <c r="V92" i="1"/>
  <c r="V93" i="1"/>
  <c r="U94" i="1"/>
  <c r="T94" i="1"/>
  <c r="V94" i="1" s="1"/>
  <c r="V87" i="1"/>
  <c r="Q54" i="1"/>
  <c r="Q109" i="1" s="1"/>
  <c r="R54" i="1"/>
  <c r="R47" i="1"/>
  <c r="R102" i="1" s="1"/>
  <c r="R48" i="1"/>
  <c r="R49" i="1"/>
  <c r="R104" i="1"/>
  <c r="R50" i="1"/>
  <c r="R105" i="1" s="1"/>
  <c r="R51" i="1"/>
  <c r="R106" i="1" s="1"/>
  <c r="R52" i="1"/>
  <c r="R53" i="1"/>
  <c r="R108" i="1"/>
  <c r="R55" i="1"/>
  <c r="R110" i="1" s="1"/>
  <c r="R56" i="1"/>
  <c r="R111" i="1" s="1"/>
  <c r="R57" i="1"/>
  <c r="R58" i="1"/>
  <c r="R113" i="1" s="1"/>
  <c r="Q47" i="1"/>
  <c r="Q48" i="1"/>
  <c r="Q103" i="1"/>
  <c r="Q49" i="1"/>
  <c r="Q104" i="1" s="1"/>
  <c r="Q50" i="1"/>
  <c r="Q51" i="1"/>
  <c r="Q106" i="1" s="1"/>
  <c r="Q52" i="1"/>
  <c r="Q107" i="1" s="1"/>
  <c r="Q53" i="1"/>
  <c r="Q108" i="1" s="1"/>
  <c r="Q55" i="1"/>
  <c r="Q110" i="1"/>
  <c r="Q56" i="1"/>
  <c r="Q57" i="1"/>
  <c r="Q112" i="1" s="1"/>
  <c r="Q58" i="1"/>
  <c r="Q113" i="1"/>
  <c r="S88" i="1"/>
  <c r="S89" i="1"/>
  <c r="S90" i="1"/>
  <c r="S92" i="1"/>
  <c r="S93" i="1"/>
  <c r="R94" i="1"/>
  <c r="S94" i="1" s="1"/>
  <c r="Q94" i="1"/>
  <c r="S87" i="1"/>
  <c r="O47" i="1"/>
  <c r="O102" i="1" s="1"/>
  <c r="O48" i="1"/>
  <c r="O103" i="1" s="1"/>
  <c r="O49" i="1"/>
  <c r="O104" i="1" s="1"/>
  <c r="O50" i="1"/>
  <c r="O105" i="1" s="1"/>
  <c r="O51" i="1"/>
  <c r="O106" i="1" s="1"/>
  <c r="O52" i="1"/>
  <c r="O107" i="1" s="1"/>
  <c r="O53" i="1"/>
  <c r="O108" i="1" s="1"/>
  <c r="O54" i="1"/>
  <c r="O60" i="1" s="1"/>
  <c r="P60" i="1" s="1"/>
  <c r="O55" i="1"/>
  <c r="O110" i="1" s="1"/>
  <c r="O56" i="1"/>
  <c r="O111" i="1" s="1"/>
  <c r="O57" i="1"/>
  <c r="O58" i="1"/>
  <c r="O113" i="1" s="1"/>
  <c r="N47" i="1"/>
  <c r="N102" i="1" s="1"/>
  <c r="N48" i="1"/>
  <c r="N49" i="1"/>
  <c r="N104" i="1" s="1"/>
  <c r="N50" i="1"/>
  <c r="N105" i="1" s="1"/>
  <c r="N51" i="1"/>
  <c r="N106" i="1" s="1"/>
  <c r="N52" i="1"/>
  <c r="N107" i="1" s="1"/>
  <c r="N53" i="1"/>
  <c r="N108" i="1" s="1"/>
  <c r="N54" i="1"/>
  <c r="N109" i="1" s="1"/>
  <c r="N55" i="1"/>
  <c r="N110" i="1" s="1"/>
  <c r="N56" i="1"/>
  <c r="N111" i="1" s="1"/>
  <c r="N57" i="1"/>
  <c r="N112" i="1" s="1"/>
  <c r="N58" i="1"/>
  <c r="N113" i="1" s="1"/>
  <c r="P88" i="1"/>
  <c r="P90" i="1"/>
  <c r="P92" i="1"/>
  <c r="P93" i="1"/>
  <c r="O94" i="1"/>
  <c r="N94" i="1"/>
  <c r="P87" i="1"/>
  <c r="L56" i="1"/>
  <c r="L111" i="1" s="1"/>
  <c r="K56" i="1"/>
  <c r="K111" i="1"/>
  <c r="L47" i="1"/>
  <c r="L102" i="1" s="1"/>
  <c r="L48" i="1"/>
  <c r="L103" i="1"/>
  <c r="L49" i="1"/>
  <c r="L104" i="1" s="1"/>
  <c r="L50" i="1"/>
  <c r="L105" i="1" s="1"/>
  <c r="L51" i="1"/>
  <c r="L106" i="1" s="1"/>
  <c r="L52" i="1"/>
  <c r="L107" i="1" s="1"/>
  <c r="L53" i="1"/>
  <c r="L54" i="1"/>
  <c r="L60" i="1" s="1"/>
  <c r="M60" i="1" s="1"/>
  <c r="L55" i="1"/>
  <c r="L110" i="1" s="1"/>
  <c r="L57" i="1"/>
  <c r="L112" i="1" s="1"/>
  <c r="L58" i="1"/>
  <c r="L113" i="1" s="1"/>
  <c r="K47" i="1"/>
  <c r="K102" i="1" s="1"/>
  <c r="K48" i="1"/>
  <c r="K103" i="1" s="1"/>
  <c r="M103" i="1" s="1"/>
  <c r="K49" i="1"/>
  <c r="K104" i="1" s="1"/>
  <c r="K50" i="1"/>
  <c r="K51" i="1"/>
  <c r="K106" i="1" s="1"/>
  <c r="K52" i="1"/>
  <c r="K107" i="1" s="1"/>
  <c r="K53" i="1"/>
  <c r="K108" i="1" s="1"/>
  <c r="K54" i="1"/>
  <c r="K109" i="1" s="1"/>
  <c r="K55" i="1"/>
  <c r="K110" i="1" s="1"/>
  <c r="K57" i="1"/>
  <c r="M57" i="1" s="1"/>
  <c r="K58" i="1"/>
  <c r="K113" i="1" s="1"/>
  <c r="M88" i="1"/>
  <c r="M90" i="1"/>
  <c r="M92" i="1"/>
  <c r="M93" i="1"/>
  <c r="L94" i="1"/>
  <c r="K94" i="1"/>
  <c r="M87" i="1"/>
  <c r="H56" i="1"/>
  <c r="H111" i="1" s="1"/>
  <c r="I56" i="1"/>
  <c r="I111" i="1" s="1"/>
  <c r="I47" i="1"/>
  <c r="I48" i="1"/>
  <c r="I103" i="1" s="1"/>
  <c r="I49" i="1"/>
  <c r="I104" i="1" s="1"/>
  <c r="I50" i="1"/>
  <c r="I105" i="1" s="1"/>
  <c r="I51" i="1"/>
  <c r="I52" i="1"/>
  <c r="I107" i="1" s="1"/>
  <c r="I53" i="1"/>
  <c r="I108" i="1" s="1"/>
  <c r="I54" i="1"/>
  <c r="I60" i="1" s="1"/>
  <c r="J60" i="1" s="1"/>
  <c r="I109" i="1"/>
  <c r="I115" i="1" s="1"/>
  <c r="J115" i="1" s="1"/>
  <c r="I55" i="1"/>
  <c r="I110" i="1" s="1"/>
  <c r="I57" i="1"/>
  <c r="I58" i="1"/>
  <c r="J58" i="1" s="1"/>
  <c r="H47" i="1"/>
  <c r="H102" i="1" s="1"/>
  <c r="H48" i="1"/>
  <c r="H49" i="1"/>
  <c r="H104" i="1" s="1"/>
  <c r="H50" i="1"/>
  <c r="H105" i="1" s="1"/>
  <c r="H51" i="1"/>
  <c r="H106" i="1"/>
  <c r="H52" i="1"/>
  <c r="H107" i="1" s="1"/>
  <c r="H53" i="1"/>
  <c r="H108" i="1" s="1"/>
  <c r="H54" i="1"/>
  <c r="H55" i="1"/>
  <c r="H110" i="1" s="1"/>
  <c r="H57" i="1"/>
  <c r="H112" i="1" s="1"/>
  <c r="H58" i="1"/>
  <c r="H113" i="1" s="1"/>
  <c r="J88" i="1"/>
  <c r="J90" i="1"/>
  <c r="J91" i="1"/>
  <c r="J92" i="1"/>
  <c r="J93" i="1"/>
  <c r="I94" i="1"/>
  <c r="J94" i="1" s="1"/>
  <c r="H94" i="1"/>
  <c r="J87" i="1"/>
  <c r="F47" i="1"/>
  <c r="F102" i="1" s="1"/>
  <c r="F48" i="1"/>
  <c r="F103" i="1" s="1"/>
  <c r="F49" i="1"/>
  <c r="F104" i="1" s="1"/>
  <c r="F50" i="1"/>
  <c r="F105" i="1" s="1"/>
  <c r="F51" i="1"/>
  <c r="F106" i="1" s="1"/>
  <c r="F52" i="1"/>
  <c r="F107" i="1" s="1"/>
  <c r="F53" i="1"/>
  <c r="F108" i="1" s="1"/>
  <c r="G108" i="1" s="1"/>
  <c r="F54" i="1"/>
  <c r="F55" i="1"/>
  <c r="F110" i="1" s="1"/>
  <c r="F56" i="1"/>
  <c r="F111" i="1" s="1"/>
  <c r="F57" i="1"/>
  <c r="F112" i="1" s="1"/>
  <c r="F58" i="1"/>
  <c r="F113" i="1" s="1"/>
  <c r="E47" i="1"/>
  <c r="E102" i="1" s="1"/>
  <c r="E48" i="1"/>
  <c r="E103" i="1" s="1"/>
  <c r="E49" i="1"/>
  <c r="E104" i="1" s="1"/>
  <c r="E50" i="1"/>
  <c r="E105" i="1" s="1"/>
  <c r="E51" i="1"/>
  <c r="E106" i="1" s="1"/>
  <c r="G106" i="1" s="1"/>
  <c r="E52" i="1"/>
  <c r="E107" i="1" s="1"/>
  <c r="E53" i="1"/>
  <c r="E108" i="1" s="1"/>
  <c r="E54" i="1"/>
  <c r="E109" i="1" s="1"/>
  <c r="E115" i="1" s="1"/>
  <c r="E55" i="1"/>
  <c r="E56" i="1"/>
  <c r="E111" i="1" s="1"/>
  <c r="E57" i="1"/>
  <c r="E112" i="1" s="1"/>
  <c r="E58" i="1"/>
  <c r="E113" i="1" s="1"/>
  <c r="G88" i="1"/>
  <c r="G90" i="1"/>
  <c r="G92" i="1"/>
  <c r="G93" i="1"/>
  <c r="F94" i="1"/>
  <c r="E94" i="1"/>
  <c r="G87" i="1"/>
  <c r="C47" i="1"/>
  <c r="C102" i="1" s="1"/>
  <c r="C48" i="1"/>
  <c r="D48" i="1" s="1"/>
  <c r="C103" i="1"/>
  <c r="C49" i="1"/>
  <c r="C104" i="1" s="1"/>
  <c r="C50" i="1"/>
  <c r="C105" i="1" s="1"/>
  <c r="D105" i="1" s="1"/>
  <c r="C51" i="1"/>
  <c r="C106" i="1" s="1"/>
  <c r="C52" i="1"/>
  <c r="C107" i="1" s="1"/>
  <c r="C53" i="1"/>
  <c r="C108" i="1" s="1"/>
  <c r="C54" i="1"/>
  <c r="C55" i="1"/>
  <c r="C56" i="1"/>
  <c r="C111" i="1" s="1"/>
  <c r="C57" i="1"/>
  <c r="C112" i="1" s="1"/>
  <c r="C58" i="1"/>
  <c r="C113" i="1"/>
  <c r="B47" i="1"/>
  <c r="B102" i="1" s="1"/>
  <c r="B48" i="1"/>
  <c r="B103" i="1"/>
  <c r="B49" i="1"/>
  <c r="B104" i="1" s="1"/>
  <c r="B50" i="1"/>
  <c r="B105" i="1" s="1"/>
  <c r="B51" i="1"/>
  <c r="B106" i="1" s="1"/>
  <c r="B52" i="1"/>
  <c r="B107" i="1" s="1"/>
  <c r="B53" i="1"/>
  <c r="B54" i="1"/>
  <c r="B55" i="1"/>
  <c r="B110" i="1" s="1"/>
  <c r="B56" i="1"/>
  <c r="B57" i="1"/>
  <c r="B112" i="1" s="1"/>
  <c r="B58" i="1"/>
  <c r="B113" i="1" s="1"/>
  <c r="D88" i="1"/>
  <c r="D90" i="1"/>
  <c r="D92" i="1"/>
  <c r="D93" i="1"/>
  <c r="C94" i="1"/>
  <c r="B94" i="1"/>
  <c r="D87" i="1"/>
  <c r="X21" i="1"/>
  <c r="X40" i="1"/>
  <c r="W21" i="1"/>
  <c r="Y21" i="1" s="1"/>
  <c r="W40" i="1"/>
  <c r="U21" i="1"/>
  <c r="U40" i="1"/>
  <c r="V40" i="1" s="1"/>
  <c r="T21" i="1"/>
  <c r="V21" i="1" s="1"/>
  <c r="T40" i="1"/>
  <c r="R21" i="1"/>
  <c r="R40" i="1"/>
  <c r="Q21" i="1"/>
  <c r="Q40" i="1"/>
  <c r="O21" i="1"/>
  <c r="O59" i="1" s="1"/>
  <c r="O40" i="1"/>
  <c r="N21" i="1"/>
  <c r="N59" i="1" s="1"/>
  <c r="N40" i="1"/>
  <c r="Y56" i="1"/>
  <c r="Y48" i="1"/>
  <c r="V48" i="1"/>
  <c r="S53" i="1"/>
  <c r="P52" i="1"/>
  <c r="P50" i="1"/>
  <c r="L21" i="1"/>
  <c r="L40" i="1"/>
  <c r="K21" i="1"/>
  <c r="K40" i="1"/>
  <c r="I21" i="1"/>
  <c r="I40" i="1"/>
  <c r="I59" i="1" s="1"/>
  <c r="H21" i="1"/>
  <c r="H40" i="1"/>
  <c r="J53" i="1"/>
  <c r="J50" i="1"/>
  <c r="F21" i="1"/>
  <c r="F40" i="1"/>
  <c r="E21" i="1"/>
  <c r="E40" i="1"/>
  <c r="G52" i="1"/>
  <c r="G47" i="1"/>
  <c r="D57" i="1"/>
  <c r="C21" i="1"/>
  <c r="C40" i="1"/>
  <c r="B21" i="1"/>
  <c r="B40" i="1"/>
  <c r="D47" i="1"/>
  <c r="H40" i="7"/>
  <c r="G40" i="7"/>
  <c r="F40" i="7"/>
  <c r="E40" i="7"/>
  <c r="D40" i="7"/>
  <c r="C40" i="7"/>
  <c r="B40" i="7"/>
  <c r="H33" i="7"/>
  <c r="G33" i="7"/>
  <c r="F33" i="7"/>
  <c r="E33" i="7"/>
  <c r="D33" i="7"/>
  <c r="C33" i="7"/>
  <c r="B33" i="7"/>
  <c r="H18" i="7"/>
  <c r="H21" i="7" s="1"/>
  <c r="G21" i="7"/>
  <c r="F18" i="7"/>
  <c r="F21" i="7"/>
  <c r="E21" i="7"/>
  <c r="D18" i="7"/>
  <c r="D21" i="7" s="1"/>
  <c r="C18" i="7"/>
  <c r="C21" i="7" s="1"/>
  <c r="B21" i="7"/>
  <c r="H11" i="7"/>
  <c r="G11" i="7"/>
  <c r="F11" i="7"/>
  <c r="E11" i="7"/>
  <c r="D11" i="7"/>
  <c r="C11" i="7"/>
  <c r="B11" i="7"/>
  <c r="Y68" i="1"/>
  <c r="Y69" i="1"/>
  <c r="Y70" i="1"/>
  <c r="Y71" i="1"/>
  <c r="Y72" i="1"/>
  <c r="Y73" i="1"/>
  <c r="Y74" i="1"/>
  <c r="Y75" i="1"/>
  <c r="Y76" i="1"/>
  <c r="Y77" i="1"/>
  <c r="Y78" i="1"/>
  <c r="Y67" i="1"/>
  <c r="Y29" i="1"/>
  <c r="Y30" i="1"/>
  <c r="Y31" i="1"/>
  <c r="Y32" i="1"/>
  <c r="Y33" i="1"/>
  <c r="Y34" i="1"/>
  <c r="Y35" i="1"/>
  <c r="Y36" i="1"/>
  <c r="Y37" i="1"/>
  <c r="Y38" i="1"/>
  <c r="Y39" i="1"/>
  <c r="Y28" i="1"/>
  <c r="Y11" i="1"/>
  <c r="Y12" i="1"/>
  <c r="Y13" i="1"/>
  <c r="Y14" i="1"/>
  <c r="Y15" i="1"/>
  <c r="Y16" i="1"/>
  <c r="Y17" i="1"/>
  <c r="Y18" i="1"/>
  <c r="Y19" i="1"/>
  <c r="Y20" i="1"/>
  <c r="Y10" i="1"/>
  <c r="V20" i="1"/>
  <c r="V39" i="1"/>
  <c r="V19" i="1"/>
  <c r="V38" i="1"/>
  <c r="V18" i="1"/>
  <c r="V37" i="1"/>
  <c r="V17" i="1"/>
  <c r="V36" i="1"/>
  <c r="V16" i="1"/>
  <c r="V35" i="1"/>
  <c r="V15" i="1"/>
  <c r="V34" i="1"/>
  <c r="V14" i="1"/>
  <c r="V33" i="1"/>
  <c r="V13" i="1"/>
  <c r="V32" i="1"/>
  <c r="V12" i="1"/>
  <c r="V31" i="1"/>
  <c r="V30" i="1"/>
  <c r="V11" i="1"/>
  <c r="V29" i="1"/>
  <c r="V10" i="1"/>
  <c r="V28" i="1"/>
  <c r="V68" i="1"/>
  <c r="V69" i="1"/>
  <c r="V70" i="1"/>
  <c r="V71" i="1"/>
  <c r="V72" i="1"/>
  <c r="V73" i="1"/>
  <c r="V74" i="1"/>
  <c r="V75" i="1"/>
  <c r="V76" i="1"/>
  <c r="V77" i="1"/>
  <c r="V78" i="1"/>
  <c r="V67" i="1"/>
  <c r="S16" i="1"/>
  <c r="S35" i="1"/>
  <c r="S20" i="1"/>
  <c r="S39" i="1"/>
  <c r="S19" i="1"/>
  <c r="S38" i="1"/>
  <c r="S18" i="1"/>
  <c r="S37" i="1"/>
  <c r="S17" i="1"/>
  <c r="S36" i="1"/>
  <c r="S15" i="1"/>
  <c r="S34" i="1"/>
  <c r="S14" i="1"/>
  <c r="S33" i="1"/>
  <c r="S13" i="1"/>
  <c r="S32" i="1"/>
  <c r="S12" i="1"/>
  <c r="S31" i="1"/>
  <c r="S30" i="1"/>
  <c r="S11" i="1"/>
  <c r="S29" i="1"/>
  <c r="S10" i="1"/>
  <c r="S28" i="1"/>
  <c r="P20" i="1"/>
  <c r="P39" i="1"/>
  <c r="P19" i="1"/>
  <c r="P38" i="1"/>
  <c r="P18" i="1"/>
  <c r="P37" i="1"/>
  <c r="P17" i="1"/>
  <c r="P36" i="1"/>
  <c r="P35" i="1"/>
  <c r="P15" i="1"/>
  <c r="P34" i="1"/>
  <c r="P14" i="1"/>
  <c r="P33" i="1"/>
  <c r="P13" i="1"/>
  <c r="P32" i="1"/>
  <c r="P12" i="1"/>
  <c r="P31" i="1"/>
  <c r="P30" i="1"/>
  <c r="P11" i="1"/>
  <c r="P29" i="1"/>
  <c r="P10" i="1"/>
  <c r="P28" i="1"/>
  <c r="S68" i="1"/>
  <c r="S69" i="1"/>
  <c r="S70" i="1"/>
  <c r="S71" i="1"/>
  <c r="S72" i="1"/>
  <c r="S73" i="1"/>
  <c r="S74" i="1"/>
  <c r="S75" i="1"/>
  <c r="S76" i="1"/>
  <c r="S77" i="1"/>
  <c r="S78" i="1"/>
  <c r="S67" i="1"/>
  <c r="P68" i="1"/>
  <c r="P69" i="1"/>
  <c r="P70" i="1"/>
  <c r="P71" i="1"/>
  <c r="P72" i="1"/>
  <c r="P73" i="1"/>
  <c r="P74" i="1"/>
  <c r="P75" i="1"/>
  <c r="P76" i="1"/>
  <c r="P77" i="1"/>
  <c r="P78" i="1"/>
  <c r="P67" i="1"/>
  <c r="M21" i="1"/>
  <c r="M20" i="1"/>
  <c r="M39" i="1"/>
  <c r="M19" i="1"/>
  <c r="M38" i="1"/>
  <c r="M18" i="1"/>
  <c r="M37" i="1"/>
  <c r="M17" i="1"/>
  <c r="M36" i="1"/>
  <c r="M35" i="1"/>
  <c r="M15" i="1"/>
  <c r="M34" i="1"/>
  <c r="M14" i="1"/>
  <c r="M33" i="1"/>
  <c r="M13" i="1"/>
  <c r="M32" i="1"/>
  <c r="M12" i="1"/>
  <c r="M31" i="1"/>
  <c r="M30" i="1"/>
  <c r="M11" i="1"/>
  <c r="M29" i="1"/>
  <c r="M10" i="1"/>
  <c r="M28" i="1"/>
  <c r="M68" i="1"/>
  <c r="M69" i="1"/>
  <c r="M70" i="1"/>
  <c r="M71" i="1"/>
  <c r="M72" i="1"/>
  <c r="M73" i="1"/>
  <c r="M74" i="1"/>
  <c r="M75" i="1"/>
  <c r="M76" i="1"/>
  <c r="M77" i="1"/>
  <c r="M78" i="1"/>
  <c r="M67" i="1"/>
  <c r="J20" i="1"/>
  <c r="J39" i="1"/>
  <c r="J19" i="1"/>
  <c r="J38" i="1"/>
  <c r="J18" i="1"/>
  <c r="J37" i="1"/>
  <c r="J17" i="1"/>
  <c r="J36" i="1"/>
  <c r="J35" i="1"/>
  <c r="J15" i="1"/>
  <c r="J34" i="1"/>
  <c r="J14" i="1"/>
  <c r="J33" i="1"/>
  <c r="J13" i="1"/>
  <c r="J32" i="1"/>
  <c r="J12" i="1"/>
  <c r="J31" i="1"/>
  <c r="J30" i="1"/>
  <c r="J11" i="1"/>
  <c r="J29" i="1"/>
  <c r="J10" i="1"/>
  <c r="J28" i="1"/>
  <c r="J68" i="1"/>
  <c r="J69" i="1"/>
  <c r="J70" i="1"/>
  <c r="J71" i="1"/>
  <c r="J72" i="1"/>
  <c r="J73" i="1"/>
  <c r="J74" i="1"/>
  <c r="J75" i="1"/>
  <c r="J76" i="1"/>
  <c r="J77" i="1"/>
  <c r="J78" i="1"/>
  <c r="J67" i="1"/>
  <c r="G20" i="1"/>
  <c r="G39" i="1"/>
  <c r="G19" i="1"/>
  <c r="G38" i="1"/>
  <c r="G18" i="1"/>
  <c r="G37" i="1"/>
  <c r="G17" i="1"/>
  <c r="G36" i="1"/>
  <c r="G35" i="1"/>
  <c r="G15" i="1"/>
  <c r="G34" i="1"/>
  <c r="G14" i="1"/>
  <c r="G33" i="1"/>
  <c r="G13" i="1"/>
  <c r="G32" i="1"/>
  <c r="G12" i="1"/>
  <c r="G31" i="1"/>
  <c r="G30" i="1"/>
  <c r="G11" i="1"/>
  <c r="G29" i="1"/>
  <c r="G10" i="1"/>
  <c r="G28" i="1"/>
  <c r="G68" i="1"/>
  <c r="G69" i="1"/>
  <c r="G70" i="1"/>
  <c r="G71" i="1"/>
  <c r="G72" i="1"/>
  <c r="G73" i="1"/>
  <c r="G74" i="1"/>
  <c r="G75" i="1"/>
  <c r="G76" i="1"/>
  <c r="G77" i="1"/>
  <c r="G78" i="1"/>
  <c r="G67" i="1"/>
  <c r="D35" i="1"/>
  <c r="D30" i="1"/>
  <c r="D11" i="1"/>
  <c r="D29" i="1"/>
  <c r="D12" i="1"/>
  <c r="D31" i="1"/>
  <c r="D13" i="1"/>
  <c r="D32" i="1"/>
  <c r="D14" i="1"/>
  <c r="D33" i="1"/>
  <c r="D15" i="1"/>
  <c r="D34" i="1"/>
  <c r="D17" i="1"/>
  <c r="D36" i="1"/>
  <c r="D18" i="1"/>
  <c r="D37" i="1"/>
  <c r="D19" i="1"/>
  <c r="D38" i="1"/>
  <c r="D20" i="1"/>
  <c r="D39" i="1"/>
  <c r="D40" i="1"/>
  <c r="D10" i="1"/>
  <c r="D28" i="1"/>
  <c r="D68" i="1"/>
  <c r="D69" i="1"/>
  <c r="D70" i="1"/>
  <c r="D71" i="1"/>
  <c r="D72" i="1"/>
  <c r="D73" i="1"/>
  <c r="D74" i="1"/>
  <c r="D75" i="1"/>
  <c r="D76" i="1"/>
  <c r="D77" i="1"/>
  <c r="D78" i="1"/>
  <c r="C79" i="1"/>
  <c r="B79" i="1"/>
  <c r="D67" i="1"/>
  <c r="X79" i="1"/>
  <c r="W79" i="1"/>
  <c r="U79" i="1"/>
  <c r="T79" i="1"/>
  <c r="R79" i="1"/>
  <c r="Q79" i="1"/>
  <c r="O79" i="1"/>
  <c r="N79" i="1"/>
  <c r="L79" i="1"/>
  <c r="K79" i="1"/>
  <c r="M79" i="1" s="1"/>
  <c r="I79" i="1"/>
  <c r="H79" i="1"/>
  <c r="F79" i="1"/>
  <c r="E79" i="1"/>
  <c r="P111" i="1"/>
  <c r="X105" i="1"/>
  <c r="Y105" i="1" s="1"/>
  <c r="P49" i="1"/>
  <c r="B109" i="1"/>
  <c r="B115" i="1" s="1"/>
  <c r="B60" i="1"/>
  <c r="J55" i="1"/>
  <c r="S55" i="1"/>
  <c r="S21" i="1"/>
  <c r="D50" i="1"/>
  <c r="O112" i="1"/>
  <c r="D21" i="1"/>
  <c r="F60" i="1"/>
  <c r="F109" i="1"/>
  <c r="F115" i="1" s="1"/>
  <c r="G54" i="1"/>
  <c r="G60" i="1" s="1"/>
  <c r="M51" i="1"/>
  <c r="S51" i="1"/>
  <c r="X113" i="1"/>
  <c r="P94" i="1"/>
  <c r="S49" i="1"/>
  <c r="R107" i="1"/>
  <c r="G109" i="1"/>
  <c r="G115" i="1" s="1"/>
  <c r="B59" i="1" l="1"/>
  <c r="D58" i="1"/>
  <c r="S56" i="1"/>
  <c r="S79" i="1"/>
  <c r="P21" i="1"/>
  <c r="L59" i="1"/>
  <c r="D55" i="1"/>
  <c r="G111" i="1"/>
  <c r="P107" i="1"/>
  <c r="D56" i="1"/>
  <c r="M94" i="1"/>
  <c r="V56" i="1"/>
  <c r="G40" i="1"/>
  <c r="P104" i="1"/>
  <c r="V55" i="1"/>
  <c r="V50" i="1"/>
  <c r="Y58" i="1"/>
  <c r="G55" i="1"/>
  <c r="V107" i="1"/>
  <c r="F59" i="1"/>
  <c r="G105" i="1"/>
  <c r="J79" i="1"/>
  <c r="P40" i="1"/>
  <c r="X115" i="1"/>
  <c r="V79" i="1"/>
  <c r="C59" i="1"/>
  <c r="D59" i="1" s="1"/>
  <c r="D103" i="1"/>
  <c r="G94" i="1"/>
  <c r="P56" i="1"/>
  <c r="T60" i="1"/>
  <c r="M47" i="1"/>
  <c r="Q111" i="1"/>
  <c r="S111" i="1" s="1"/>
  <c r="P54" i="1"/>
  <c r="R59" i="1"/>
  <c r="U59" i="1"/>
  <c r="M106" i="1"/>
  <c r="M110" i="1"/>
  <c r="S50" i="1"/>
  <c r="S52" i="1"/>
  <c r="W109" i="1"/>
  <c r="W115" i="1" s="1"/>
  <c r="Y111" i="1"/>
  <c r="G80" i="1"/>
  <c r="Y54" i="1"/>
  <c r="V52" i="1"/>
  <c r="G51" i="1"/>
  <c r="Y108" i="1"/>
  <c r="V49" i="1"/>
  <c r="P47" i="1"/>
  <c r="Y53" i="1"/>
  <c r="G58" i="1"/>
  <c r="D51" i="1"/>
  <c r="G56" i="1"/>
  <c r="M58" i="1"/>
  <c r="P58" i="1"/>
  <c r="V53" i="1"/>
  <c r="S40" i="1"/>
  <c r="J110" i="1"/>
  <c r="P110" i="1"/>
  <c r="P106" i="1"/>
  <c r="S108" i="1"/>
  <c r="S110" i="1"/>
  <c r="Y49" i="1"/>
  <c r="D106" i="1"/>
  <c r="P113" i="1"/>
  <c r="P105" i="1"/>
  <c r="J108" i="1"/>
  <c r="T59" i="1"/>
  <c r="V59" i="1" s="1"/>
  <c r="D94" i="1"/>
  <c r="G53" i="1"/>
  <c r="G104" i="1"/>
  <c r="G102" i="1"/>
  <c r="O109" i="1"/>
  <c r="O114" i="1" s="1"/>
  <c r="S58" i="1"/>
  <c r="J40" i="1"/>
  <c r="E110" i="1"/>
  <c r="G110" i="1" s="1"/>
  <c r="G49" i="1"/>
  <c r="I113" i="1"/>
  <c r="J113" i="1" s="1"/>
  <c r="J105" i="1"/>
  <c r="K112" i="1"/>
  <c r="M112" i="1" s="1"/>
  <c r="M107" i="1"/>
  <c r="M111" i="1"/>
  <c r="P51" i="1"/>
  <c r="T110" i="1"/>
  <c r="V110" i="1" s="1"/>
  <c r="Y47" i="1"/>
  <c r="Y94" i="1"/>
  <c r="E59" i="1"/>
  <c r="G59" i="1" s="1"/>
  <c r="G21" i="1"/>
  <c r="J21" i="1"/>
  <c r="M40" i="1"/>
  <c r="W59" i="1"/>
  <c r="M55" i="1"/>
  <c r="M104" i="1"/>
  <c r="P108" i="1"/>
  <c r="V111" i="1"/>
  <c r="V105" i="1"/>
  <c r="V103" i="1"/>
  <c r="Y112" i="1"/>
  <c r="G79" i="1"/>
  <c r="D79" i="1"/>
  <c r="D112" i="1"/>
  <c r="D113" i="1"/>
  <c r="D107" i="1"/>
  <c r="G113" i="1"/>
  <c r="F114" i="1"/>
  <c r="J107" i="1"/>
  <c r="J49" i="1"/>
  <c r="M113" i="1"/>
  <c r="S107" i="1"/>
  <c r="S104" i="1"/>
  <c r="V108" i="1"/>
  <c r="V113" i="1"/>
  <c r="X60" i="1"/>
  <c r="Y60" i="1" s="1"/>
  <c r="G103" i="1"/>
  <c r="P102" i="1"/>
  <c r="Y104" i="1"/>
  <c r="I112" i="1"/>
  <c r="J112" i="1" s="1"/>
  <c r="J57" i="1"/>
  <c r="I102" i="1"/>
  <c r="J47" i="1"/>
  <c r="S47" i="1"/>
  <c r="Q102" i="1"/>
  <c r="W114" i="1"/>
  <c r="Q59" i="1"/>
  <c r="M52" i="1"/>
  <c r="Y79" i="1"/>
  <c r="H59" i="1"/>
  <c r="J59" i="1" s="1"/>
  <c r="J111" i="1"/>
  <c r="M102" i="1"/>
  <c r="L108" i="1"/>
  <c r="M108" i="1" s="1"/>
  <c r="M53" i="1"/>
  <c r="S113" i="1"/>
  <c r="V58" i="1"/>
  <c r="Y55" i="1"/>
  <c r="X110" i="1"/>
  <c r="Y110" i="1" s="1"/>
  <c r="K59" i="1"/>
  <c r="M59" i="1" s="1"/>
  <c r="J56" i="1"/>
  <c r="P79" i="1"/>
  <c r="B111" i="1"/>
  <c r="D111" i="1" s="1"/>
  <c r="C110" i="1"/>
  <c r="D110" i="1" s="1"/>
  <c r="J48" i="1"/>
  <c r="H103" i="1"/>
  <c r="J103" i="1" s="1"/>
  <c r="J51" i="1"/>
  <c r="I106" i="1"/>
  <c r="J106" i="1" s="1"/>
  <c r="M48" i="1"/>
  <c r="N103" i="1"/>
  <c r="N114" i="1" s="1"/>
  <c r="P48" i="1"/>
  <c r="P55" i="1"/>
  <c r="Q105" i="1"/>
  <c r="S105" i="1" s="1"/>
  <c r="S48" i="1"/>
  <c r="R103" i="1"/>
  <c r="S103" i="1" s="1"/>
  <c r="U112" i="1"/>
  <c r="V112" i="1" s="1"/>
  <c r="V57" i="1"/>
  <c r="D52" i="1"/>
  <c r="R112" i="1"/>
  <c r="S112" i="1" s="1"/>
  <c r="S57" i="1"/>
  <c r="G57" i="1"/>
  <c r="S106" i="1"/>
  <c r="V51" i="1"/>
  <c r="C60" i="1"/>
  <c r="D60" i="1" s="1"/>
  <c r="D54" i="1"/>
  <c r="C109" i="1"/>
  <c r="G112" i="1"/>
  <c r="X107" i="1"/>
  <c r="Y107" i="1" s="1"/>
  <c r="Y52" i="1"/>
  <c r="D102" i="1"/>
  <c r="V106" i="1"/>
  <c r="P59" i="1"/>
  <c r="J104" i="1"/>
  <c r="Y102" i="1"/>
  <c r="P53" i="1"/>
  <c r="Y113" i="1"/>
  <c r="P112" i="1"/>
  <c r="G48" i="1"/>
  <c r="M49" i="1"/>
  <c r="X59" i="1"/>
  <c r="Y40" i="1"/>
  <c r="B108" i="1"/>
  <c r="D108" i="1" s="1"/>
  <c r="D53" i="1"/>
  <c r="D104" i="1"/>
  <c r="G107" i="1"/>
  <c r="K105" i="1"/>
  <c r="M105" i="1" s="1"/>
  <c r="M50" i="1"/>
  <c r="R109" i="1"/>
  <c r="S54" i="1"/>
  <c r="R60" i="1"/>
  <c r="S60" i="1" s="1"/>
  <c r="X106" i="1"/>
  <c r="Y106" i="1" s="1"/>
  <c r="Y51" i="1"/>
  <c r="V80" i="1"/>
  <c r="G50" i="1"/>
  <c r="J52" i="1"/>
  <c r="M54" i="1"/>
  <c r="D49" i="1"/>
  <c r="J54" i="1"/>
  <c r="H109" i="1"/>
  <c r="J109" i="1" s="1"/>
  <c r="L109" i="1"/>
  <c r="M56" i="1"/>
  <c r="P57" i="1"/>
  <c r="T102" i="1"/>
  <c r="T114" i="1" s="1"/>
  <c r="V47" i="1"/>
  <c r="V104" i="1"/>
  <c r="U60" i="1"/>
  <c r="U109" i="1"/>
  <c r="U114" i="1" s="1"/>
  <c r="V114" i="1" s="1"/>
  <c r="V60" i="1" l="1"/>
  <c r="E114" i="1"/>
  <c r="Y59" i="1"/>
  <c r="G114" i="1"/>
  <c r="S59" i="1"/>
  <c r="Y109" i="1"/>
  <c r="Y115" i="1" s="1"/>
  <c r="X114" i="1"/>
  <c r="Y114" i="1" s="1"/>
  <c r="V102" i="1"/>
  <c r="O115" i="1"/>
  <c r="P115" i="1" s="1"/>
  <c r="P109" i="1"/>
  <c r="M109" i="1"/>
  <c r="L115" i="1"/>
  <c r="M115" i="1" s="1"/>
  <c r="U115" i="1"/>
  <c r="V109" i="1"/>
  <c r="V115" i="1" s="1"/>
  <c r="R115" i="1"/>
  <c r="S115" i="1" s="1"/>
  <c r="S109" i="1"/>
  <c r="D109" i="1"/>
  <c r="D115" i="1" s="1"/>
  <c r="C115" i="1"/>
  <c r="K114" i="1"/>
  <c r="Q114" i="1"/>
  <c r="S102" i="1"/>
  <c r="I114" i="1"/>
  <c r="J102" i="1"/>
  <c r="C114" i="1"/>
  <c r="P114" i="1"/>
  <c r="P103" i="1"/>
  <c r="R114" i="1"/>
  <c r="S114" i="1" s="1"/>
  <c r="L114" i="1"/>
  <c r="B114" i="1"/>
  <c r="H114" i="1"/>
  <c r="M114" i="1" l="1"/>
  <c r="D114" i="1"/>
  <c r="J114" i="1"/>
</calcChain>
</file>

<file path=xl/sharedStrings.xml><?xml version="1.0" encoding="utf-8"?>
<sst xmlns="http://schemas.openxmlformats.org/spreadsheetml/2006/main" count="428" uniqueCount="103">
  <si>
    <t>Credit Hours Generated and Cost per Credit Hour</t>
  </si>
  <si>
    <t>FY 1997- FY 2004</t>
  </si>
  <si>
    <t>Lower Division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</si>
  <si>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</si>
  <si>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</si>
  <si>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</si>
  <si>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</si>
  <si>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</si>
  <si>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</si>
  <si>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</si>
  <si>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</si>
  <si>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CrHrs</t>
  </si>
  <si>
    <t>Cost</t>
  </si>
  <si>
    <t>Cost/Cr Hr</t>
  </si>
  <si>
    <t>Cr Hrs</t>
  </si>
  <si>
    <t>Cost/Crhr</t>
  </si>
  <si>
    <t>CSU</t>
  </si>
  <si>
    <t>EIU</t>
  </si>
  <si>
    <t>NEIU</t>
  </si>
  <si>
    <t>WIU</t>
  </si>
  <si>
    <t>ISU</t>
  </si>
  <si>
    <t>NIU</t>
  </si>
  <si>
    <t>UI-S</t>
  </si>
  <si>
    <t>SIUC</t>
  </si>
  <si>
    <t>SIUE</t>
  </si>
  <si>
    <t>UI-CC</t>
  </si>
  <si>
    <t>UI-UC</t>
  </si>
  <si>
    <t>TOTAL</t>
  </si>
  <si>
    <t>Upper Division</t>
  </si>
  <si>
    <t>GSU</t>
  </si>
  <si>
    <t>Undergraduate</t>
  </si>
  <si>
    <t>Graduate</t>
  </si>
  <si>
    <t>Note: Cost per Credit Hour, Instructor Less Physical Plant data are displayed.</t>
  </si>
  <si>
    <t>English</t>
  </si>
  <si>
    <t>Illinois Board of Education:Disicpline Code 21, Letters</t>
  </si>
  <si>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</si>
  <si>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</si>
  <si>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</si>
  <si>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</si>
  <si>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</si>
  <si>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</si>
  <si>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</si>
  <si>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</si>
  <si>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</si>
  <si>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</si>
  <si>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</si>
  <si>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</si>
  <si>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</si>
  <si>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</si>
  <si>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</si>
  <si>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</si>
  <si>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</si>
  <si>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</si>
  <si>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</si>
  <si>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</si>
  <si>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</si>
  <si>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</si>
  <si>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</si>
  <si>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</si>
  <si>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</si>
  <si>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</si>
  <si>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</si>
  <si>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</si>
  <si>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</si>
  <si>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</si>
  <si>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</si>
  <si>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</si>
  <si>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</si>
  <si>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Total, All Levels</t>
  </si>
  <si>
    <t>Graduate II</t>
  </si>
  <si>
    <t>UIUC</t>
  </si>
  <si>
    <t>UIS Revised</t>
  </si>
  <si>
    <t>Fall 2006</t>
  </si>
  <si>
    <t>Fall 2007</t>
  </si>
  <si>
    <t>Fall 2008</t>
  </si>
  <si>
    <t>Fall 2009</t>
  </si>
  <si>
    <t>SOURCE: EDW 10th Day Enrollment Files</t>
  </si>
  <si>
    <t>Credit Hours Generated by Prefix Minors</t>
  </si>
  <si>
    <t>Fall 2002- Current (As of Census)</t>
  </si>
  <si>
    <t>Credit Hours Generated by ENG Minors</t>
  </si>
  <si>
    <t>Fall 2010</t>
  </si>
  <si>
    <t>Fall 2011</t>
  </si>
  <si>
    <t>Fall 2012</t>
  </si>
  <si>
    <t>Asian/Pacific Islander/Native Hawaiian</t>
  </si>
  <si>
    <t>Multi-Race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</si>
  <si>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Level.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</si>
  <si>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</si>
  <si>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</si>
  <si>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</si>
  <si>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</si>
  <si>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</si>
  <si>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</si>
  <si>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</si>
  <si>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</si>
  <si>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</si>
  <si>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</si>
  <si>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>* Age is based on the fall term census date for each given year.</t>
  </si>
  <si>
    <t>Fall 2020</t>
  </si>
  <si>
    <t>English, B.A.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</si>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</sst>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3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3" fontId="4" fillId="0" borderId="1" xfId="0" quotePrefix="1" applyNumberFormat="1" applyFont="1" applyBorder="1" applyAlignment="1">
      <alignment horizontal="right" indent="1"/>
    </xf>
    <xf numFmtId="164" fontId="4" fillId="0" borderId="1" xfId="0" quotePrefix="1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165" fontId="4" fillId="0" borderId="1" xfId="0" quotePrefix="1" applyNumberFormat="1" applyFont="1" applyBorder="1" applyAlignment="1">
      <alignment horizontal="right" inden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2" borderId="3" xfId="0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0" fillId="0" borderId="8" xfId="0" applyBorder="1" applyAlignment="1">
      <alignment horizontal="left" indent="1"/>
    </xf>
    <xf numFmtId="0" fontId="0" fillId="0" borderId="8" xfId="0" applyBorder="1" applyAlignment="1">
      <alignment horizontal="right"/>
    </xf>
    <xf numFmtId="0" fontId="0" fillId="0" borderId="2" xfId="0" quotePrefix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7" xfId="0" applyFont="1" applyFill="1" applyBorder="1" applyAlignment="1">
      <alignment horizontal="left"/>
    </xf>
    <xf numFmtId="0" fontId="0" fillId="2" borderId="1" xfId="0" applyFill="1" applyBorder="1"/>
    <xf numFmtId="3" fontId="4" fillId="2" borderId="1" xfId="0" quotePrefix="1" applyNumberFormat="1" applyFont="1" applyFill="1" applyBorder="1" applyAlignment="1">
      <alignment horizontal="right" indent="1"/>
    </xf>
    <xf numFmtId="164" fontId="4" fillId="2" borderId="1" xfId="0" quotePrefix="1" applyNumberFormat="1" applyFont="1" applyFill="1" applyBorder="1" applyAlignment="1">
      <alignment horizontal="right" indent="1"/>
    </xf>
    <xf numFmtId="165" fontId="4" fillId="2" borderId="1" xfId="0" quotePrefix="1" applyNumberFormat="1" applyFont="1" applyFill="1" applyBorder="1" applyAlignment="1">
      <alignment horizontal="right" indent="1"/>
    </xf>
    <xf numFmtId="3" fontId="4" fillId="2" borderId="1" xfId="0" applyNumberFormat="1" applyFont="1" applyFill="1" applyBorder="1" applyAlignment="1">
      <alignment horizontal="right" indent="1"/>
    </xf>
    <xf numFmtId="164" fontId="4" fillId="2" borderId="1" xfId="0" applyNumberFormat="1" applyFont="1" applyFill="1" applyBorder="1" applyAlignment="1">
      <alignment horizontal="right" indent="1"/>
    </xf>
    <xf numFmtId="165" fontId="4" fillId="2" borderId="1" xfId="0" applyNumberFormat="1" applyFont="1" applyFill="1" applyBorder="1" applyAlignment="1">
      <alignment horizontal="right" indent="1"/>
    </xf>
    <xf numFmtId="3" fontId="9" fillId="0" borderId="1" xfId="0" quotePrefix="1" applyNumberFormat="1" applyFont="1" applyBorder="1" applyAlignment="1">
      <alignment horizontal="right" indent="1"/>
    </xf>
    <xf numFmtId="164" fontId="9" fillId="0" borderId="1" xfId="0" quotePrefix="1" applyNumberFormat="1" applyFont="1" applyBorder="1" applyAlignment="1">
      <alignment horizontal="right" indent="1"/>
    </xf>
    <xf numFmtId="165" fontId="9" fillId="0" borderId="1" xfId="0" quotePrefix="1" applyNumberFormat="1" applyFont="1" applyBorder="1" applyAlignment="1">
      <alignment horizontal="right" indent="1"/>
    </xf>
    <xf numFmtId="0" fontId="10" fillId="0" borderId="1" xfId="0" applyFont="1" applyBorder="1"/>
    <xf numFmtId="0" fontId="9" fillId="0" borderId="1" xfId="0" quotePrefix="1" applyFont="1" applyBorder="1" applyAlignment="1">
      <alignment horizontal="right" indent="1"/>
    </xf>
    <xf numFmtId="2" fontId="0" fillId="0" borderId="12" xfId="0" applyNumberForma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0" fillId="0" borderId="17" xfId="0" applyBorder="1" applyAlignment="1">
      <alignment horizontal="left" indent="2"/>
    </xf>
    <xf numFmtId="0" fontId="0" fillId="0" borderId="18" xfId="0" applyBorder="1" applyAlignment="1">
      <alignment horizontal="left" indent="2"/>
    </xf>
    <xf numFmtId="0" fontId="7" fillId="2" borderId="23" xfId="0" applyFont="1" applyFill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0" fillId="0" borderId="2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2" xfId="0" quotePrefix="1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28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8" fillId="0" borderId="8" xfId="0" applyFont="1" applyBorder="1" applyAlignment="1">
      <alignment horizontal="left" indent="1"/>
    </xf>
    <xf numFmtId="2" fontId="0" fillId="0" borderId="12" xfId="0" applyNumberFormat="1" applyBorder="1" applyAlignment="1">
      <alignment horizontal="right" indent="1"/>
    </xf>
    <xf numFmtId="0" fontId="0" fillId="0" borderId="19" xfId="0" applyBorder="1" applyAlignment="1">
      <alignment horizontal="left" indent="2"/>
    </xf>
    <xf numFmtId="0" fontId="0" fillId="0" borderId="32" xfId="0" applyBorder="1" applyAlignment="1">
      <alignment horizontal="center"/>
    </xf>
    <xf numFmtId="0" fontId="1" fillId="0" borderId="19" xfId="0" applyFont="1" applyBorder="1" applyAlignment="1">
      <alignment horizontal="left" indent="2"/>
    </xf>
    <xf numFmtId="0" fontId="1" fillId="0" borderId="21" xfId="0" applyFont="1" applyBorder="1" applyAlignment="1">
      <alignment horizontal="left" indent="2"/>
    </xf>
    <xf numFmtId="2" fontId="0" fillId="0" borderId="2" xfId="0" applyNumberFormat="1" applyBorder="1" applyAlignment="1">
      <alignment horizontal="right" indent="1"/>
    </xf>
    <xf numFmtId="2" fontId="0" fillId="0" borderId="6" xfId="0" applyNumberFormat="1" applyBorder="1" applyAlignment="1">
      <alignment horizontal="right" indent="1"/>
    </xf>
    <xf numFmtId="2" fontId="0" fillId="0" borderId="7" xfId="0" applyNumberFormat="1" applyBorder="1" applyAlignment="1">
      <alignment horizontal="right" indent="1"/>
    </xf>
    <xf numFmtId="0" fontId="3" fillId="0" borderId="29" xfId="0" applyFont="1" applyBorder="1"/>
    <xf numFmtId="0" fontId="3" fillId="0" borderId="20" xfId="0" applyFont="1" applyBorder="1"/>
    <xf numFmtId="0" fontId="3" fillId="0" borderId="30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8" xfId="0" applyFont="1" applyFill="1" applyBorder="1"/>
    <xf numFmtId="0" fontId="7" fillId="2" borderId="2" xfId="0" applyFont="1" applyFill="1" applyBorder="1"/>
    <xf numFmtId="0" fontId="7" fillId="2" borderId="9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7" fillId="2" borderId="3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6"/>
  <sheetViews>
    <sheetView zoomScaleNormal="100" workbookViewId="0">
      <selection activeCell="H122" sqref="H122"/>
    </sheetView>
  </sheetViews>
  <sheetFormatPr defaultRowHeight="12.75" x14ac:dyDescent="0.2"/>
  <cols>
    <col min="1" max="1" width="10.85546875" customWidth="1"/>
    <col min="2" max="2" width="9.7109375" customWidth="1"/>
    <col min="3" max="3" width="12.85546875" style="14" customWidth="1"/>
    <col min="4" max="4" width="9.7109375" customWidth="1"/>
    <col min="5" max="5" width="9.5703125" customWidth="1"/>
    <col min="6" max="6" width="13" style="14" customWidth="1"/>
    <col min="7" max="8" width="9.7109375" customWidth="1"/>
    <col min="9" max="9" width="12.28515625" style="14" customWidth="1"/>
    <col min="10" max="11" width="9.7109375" customWidth="1"/>
    <col min="12" max="12" width="12.42578125" customWidth="1"/>
    <col min="13" max="14" width="9.7109375" customWidth="1"/>
    <col min="15" max="15" width="12.28515625" style="14" customWidth="1"/>
    <col min="16" max="17" width="9.7109375" customWidth="1"/>
    <col min="18" max="18" width="12.28515625" style="14" customWidth="1"/>
    <col min="19" max="20" width="9.7109375" customWidth="1"/>
    <col min="21" max="21" width="13.28515625" style="14" customWidth="1"/>
    <col min="22" max="23" width="9.7109375" customWidth="1"/>
    <col min="24" max="24" width="13" style="14" customWidth="1"/>
    <col min="25" max="25" width="9.7109375" customWidth="1"/>
  </cols>
  <sheetData>
    <row r="1" spans="1:28" ht="15" x14ac:dyDescent="0.25">
      <c r="A1" s="81" t="s">
        <v>34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8" ht="15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8" ht="15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5" spans="1:28" ht="15" x14ac:dyDescent="0.25">
      <c r="A5" s="82" t="s">
        <v>33</v>
      </c>
      <c r="B5" s="80"/>
      <c r="C5" s="80"/>
      <c r="D5" s="80"/>
    </row>
    <row r="7" spans="1:28" ht="14.25" x14ac:dyDescent="0.2">
      <c r="A7" s="76" t="s">
        <v>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8"/>
    </row>
    <row r="8" spans="1:28" x14ac:dyDescent="0.2">
      <c r="A8" s="1"/>
      <c r="B8" s="79" t="s">
        <v>3</v>
      </c>
      <c r="C8" s="79"/>
      <c r="D8" s="79"/>
      <c r="E8" s="79" t="s">
        <v>4</v>
      </c>
      <c r="F8" s="79"/>
      <c r="G8" s="79"/>
      <c r="H8" s="79" t="s">
        <v>5</v>
      </c>
      <c r="I8" s="79"/>
      <c r="J8" s="79"/>
      <c r="K8" s="79" t="s">
        <v>6</v>
      </c>
      <c r="L8" s="79"/>
      <c r="M8" s="79"/>
      <c r="N8" s="79" t="s">
        <v>7</v>
      </c>
      <c r="O8" s="79"/>
      <c r="P8" s="79"/>
      <c r="Q8" s="79" t="s">
        <v>8</v>
      </c>
      <c r="R8" s="79"/>
      <c r="S8" s="79"/>
      <c r="T8" s="79" t="s">
        <v>9</v>
      </c>
      <c r="U8" s="79"/>
      <c r="V8" s="79"/>
      <c r="W8" s="79" t="s">
        <v>10</v>
      </c>
      <c r="X8" s="79"/>
      <c r="Y8" s="79"/>
      <c r="Z8" s="80"/>
      <c r="AA8" s="80"/>
      <c r="AB8" s="80"/>
    </row>
    <row r="9" spans="1:28" s="4" customFormat="1" x14ac:dyDescent="0.2">
      <c r="A9" s="2"/>
      <c r="B9" s="3" t="s">
        <v>11</v>
      </c>
      <c r="C9" s="15" t="s">
        <v>12</v>
      </c>
      <c r="D9" s="3" t="s">
        <v>13</v>
      </c>
      <c r="E9" s="3" t="s">
        <v>14</v>
      </c>
      <c r="F9" s="15" t="s">
        <v>12</v>
      </c>
      <c r="G9" s="3" t="s">
        <v>15</v>
      </c>
      <c r="H9" s="3" t="s">
        <v>14</v>
      </c>
      <c r="I9" s="15" t="s">
        <v>12</v>
      </c>
      <c r="J9" s="3" t="s">
        <v>15</v>
      </c>
      <c r="K9" s="3" t="s">
        <v>14</v>
      </c>
      <c r="L9" s="3" t="s">
        <v>12</v>
      </c>
      <c r="M9" s="3" t="s">
        <v>15</v>
      </c>
      <c r="N9" s="3" t="s">
        <v>14</v>
      </c>
      <c r="O9" s="15" t="s">
        <v>12</v>
      </c>
      <c r="P9" s="3" t="s">
        <v>15</v>
      </c>
      <c r="Q9" s="3" t="s">
        <v>14</v>
      </c>
      <c r="R9" s="15" t="s">
        <v>12</v>
      </c>
      <c r="S9" s="3" t="s">
        <v>15</v>
      </c>
      <c r="T9" s="3" t="s">
        <v>14</v>
      </c>
      <c r="U9" s="15" t="s">
        <v>12</v>
      </c>
      <c r="V9" s="3" t="s">
        <v>15</v>
      </c>
      <c r="W9" s="3" t="s">
        <v>14</v>
      </c>
      <c r="X9" s="15" t="s">
        <v>12</v>
      </c>
      <c r="Y9" s="3" t="s">
        <v>15</v>
      </c>
    </row>
    <row r="10" spans="1:28" s="9" customFormat="1" x14ac:dyDescent="0.2">
      <c r="A10" s="2" t="s">
        <v>16</v>
      </c>
      <c r="B10" s="5">
        <v>6502</v>
      </c>
      <c r="C10" s="6">
        <v>1280496</v>
      </c>
      <c r="D10" s="7">
        <f>C10/B10</f>
        <v>196.9387880652107</v>
      </c>
      <c r="E10" s="5">
        <v>5719</v>
      </c>
      <c r="F10" s="6">
        <v>1217295</v>
      </c>
      <c r="G10" s="7">
        <f>F10/E10</f>
        <v>212.85102290610246</v>
      </c>
      <c r="H10" s="5">
        <v>6853</v>
      </c>
      <c r="I10" s="6">
        <v>1351985</v>
      </c>
      <c r="J10" s="7">
        <f>I10/H10</f>
        <v>197.28367138479499</v>
      </c>
      <c r="K10" s="5">
        <v>5547</v>
      </c>
      <c r="L10" s="6">
        <v>1367116</v>
      </c>
      <c r="M10" s="7">
        <f>L10/K10</f>
        <v>246.46042906075357</v>
      </c>
      <c r="N10" s="5">
        <v>4879</v>
      </c>
      <c r="O10" s="6">
        <v>1333946</v>
      </c>
      <c r="P10" s="7">
        <f>O10/N10</f>
        <v>273.40561590489853</v>
      </c>
      <c r="Q10" s="5">
        <v>4987</v>
      </c>
      <c r="R10" s="6">
        <v>1324418</v>
      </c>
      <c r="S10" s="7">
        <f>R10/Q10</f>
        <v>265.57409264086624</v>
      </c>
      <c r="T10" s="5">
        <v>5087</v>
      </c>
      <c r="U10" s="6">
        <v>1335552</v>
      </c>
      <c r="V10" s="7">
        <f>U10/T10</f>
        <v>262.54216630627087</v>
      </c>
      <c r="W10" s="5">
        <v>4682</v>
      </c>
      <c r="X10" s="6">
        <v>1238701</v>
      </c>
      <c r="Y10" s="7">
        <f>X10/W10</f>
        <v>264.56663818880821</v>
      </c>
      <c r="Z10" s="8"/>
      <c r="AA10" s="8"/>
      <c r="AB10" s="8"/>
    </row>
    <row r="11" spans="1:28" s="9" customFormat="1" x14ac:dyDescent="0.2">
      <c r="A11" s="2" t="s">
        <v>17</v>
      </c>
      <c r="B11" s="10">
        <v>21593</v>
      </c>
      <c r="C11" s="11">
        <v>2871449</v>
      </c>
      <c r="D11" s="7">
        <f t="shared" ref="D11:D20" si="0">C11/B11</f>
        <v>132.98054925207242</v>
      </c>
      <c r="E11" s="10">
        <v>22259</v>
      </c>
      <c r="F11" s="11">
        <v>2982578</v>
      </c>
      <c r="G11" s="7">
        <f t="shared" ref="G11:G20" si="1">F11/E11</f>
        <v>133.9942495170493</v>
      </c>
      <c r="H11" s="10">
        <v>22064</v>
      </c>
      <c r="I11" s="11">
        <v>3190570</v>
      </c>
      <c r="J11" s="7">
        <f t="shared" ref="J11:J20" si="2">I11/H11</f>
        <v>144.60523930384338</v>
      </c>
      <c r="K11" s="10">
        <v>20249</v>
      </c>
      <c r="L11" s="11">
        <v>3248084</v>
      </c>
      <c r="M11" s="7">
        <f t="shared" ref="M11:M21" si="3">L11/K11</f>
        <v>160.40713121635636</v>
      </c>
      <c r="N11" s="10">
        <v>19691</v>
      </c>
      <c r="O11" s="11">
        <v>3695530</v>
      </c>
      <c r="P11" s="7">
        <f t="shared" ref="P11:P20" si="4">O11/N11</f>
        <v>187.67609567822862</v>
      </c>
      <c r="Q11" s="10">
        <v>18912</v>
      </c>
      <c r="R11" s="11">
        <v>3940420</v>
      </c>
      <c r="S11" s="7">
        <f t="shared" ref="S11:S20" si="5">R11/Q11</f>
        <v>208.35554145516073</v>
      </c>
      <c r="T11" s="10">
        <v>23208</v>
      </c>
      <c r="U11" s="11">
        <v>4547577</v>
      </c>
      <c r="V11" s="7">
        <f t="shared" ref="V11:V21" si="6">U11/T11</f>
        <v>195.94868148914168</v>
      </c>
      <c r="W11" s="5">
        <v>24999</v>
      </c>
      <c r="X11" s="6">
        <v>4928367</v>
      </c>
      <c r="Y11" s="7">
        <f t="shared" ref="Y11:Y20" si="7">X11/W11</f>
        <v>197.1425657026281</v>
      </c>
      <c r="Z11" s="8"/>
      <c r="AA11" s="8"/>
      <c r="AB11" s="8"/>
    </row>
    <row r="12" spans="1:28" s="9" customFormat="1" x14ac:dyDescent="0.2">
      <c r="A12" s="2" t="s">
        <v>18</v>
      </c>
      <c r="B12" s="5">
        <v>9044</v>
      </c>
      <c r="C12" s="6">
        <v>1866651</v>
      </c>
      <c r="D12" s="7">
        <f t="shared" si="0"/>
        <v>206.39661654135338</v>
      </c>
      <c r="E12" s="5">
        <v>10304</v>
      </c>
      <c r="F12" s="6">
        <v>2031430</v>
      </c>
      <c r="G12" s="7">
        <f t="shared" si="1"/>
        <v>197.14965062111801</v>
      </c>
      <c r="H12" s="5">
        <v>10622</v>
      </c>
      <c r="I12" s="6">
        <v>1902731</v>
      </c>
      <c r="J12" s="7">
        <f t="shared" si="2"/>
        <v>179.13114291093956</v>
      </c>
      <c r="K12" s="5">
        <v>11783</v>
      </c>
      <c r="L12" s="6">
        <v>1908933</v>
      </c>
      <c r="M12" s="7">
        <f t="shared" si="3"/>
        <v>162.00738351862853</v>
      </c>
      <c r="N12" s="5">
        <v>12879</v>
      </c>
      <c r="O12" s="6">
        <v>2271443</v>
      </c>
      <c r="P12" s="7">
        <f t="shared" si="4"/>
        <v>176.36796335119186</v>
      </c>
      <c r="Q12" s="5">
        <v>14116</v>
      </c>
      <c r="R12" s="6">
        <v>2418170</v>
      </c>
      <c r="S12" s="7">
        <f t="shared" si="5"/>
        <v>171.30702748654011</v>
      </c>
      <c r="T12" s="5">
        <v>14194</v>
      </c>
      <c r="U12" s="6">
        <v>2396374</v>
      </c>
      <c r="V12" s="7">
        <f t="shared" si="6"/>
        <v>168.83006904325771</v>
      </c>
      <c r="W12" s="5">
        <v>14875</v>
      </c>
      <c r="X12" s="6">
        <v>2545612</v>
      </c>
      <c r="Y12" s="7">
        <f t="shared" si="7"/>
        <v>171.13357983193276</v>
      </c>
      <c r="Z12" s="8"/>
      <c r="AA12" s="8"/>
      <c r="AB12" s="8"/>
    </row>
    <row r="13" spans="1:28" s="9" customFormat="1" x14ac:dyDescent="0.2">
      <c r="A13" s="1" t="s">
        <v>19</v>
      </c>
      <c r="B13" s="5">
        <v>11744</v>
      </c>
      <c r="C13" s="6">
        <v>1613109</v>
      </c>
      <c r="D13" s="7">
        <f t="shared" si="0"/>
        <v>137.35601158038148</v>
      </c>
      <c r="E13" s="5">
        <v>12531</v>
      </c>
      <c r="F13" s="6">
        <v>2020880</v>
      </c>
      <c r="G13" s="7">
        <f t="shared" si="1"/>
        <v>161.27044928577129</v>
      </c>
      <c r="H13" s="5">
        <v>14126</v>
      </c>
      <c r="I13" s="6">
        <v>2129772</v>
      </c>
      <c r="J13" s="7">
        <f t="shared" si="2"/>
        <v>150.76964462692908</v>
      </c>
      <c r="K13" s="5">
        <v>14136</v>
      </c>
      <c r="L13" s="6">
        <v>2310509</v>
      </c>
      <c r="M13" s="7">
        <f t="shared" si="3"/>
        <v>163.44857102433502</v>
      </c>
      <c r="N13" s="5">
        <v>13760</v>
      </c>
      <c r="O13" s="6">
        <v>2410647</v>
      </c>
      <c r="P13" s="7">
        <f t="shared" si="4"/>
        <v>175.19236918604651</v>
      </c>
      <c r="Q13" s="5">
        <v>13656</v>
      </c>
      <c r="R13" s="6">
        <v>2504367</v>
      </c>
      <c r="S13" s="7">
        <f t="shared" si="5"/>
        <v>183.38949912126537</v>
      </c>
      <c r="T13" s="5">
        <v>14292</v>
      </c>
      <c r="U13" s="6">
        <v>2675782</v>
      </c>
      <c r="V13" s="7">
        <f t="shared" si="6"/>
        <v>187.22236216064931</v>
      </c>
      <c r="W13" s="5">
        <v>14940</v>
      </c>
      <c r="X13" s="6">
        <v>2728201</v>
      </c>
      <c r="Y13" s="7">
        <f t="shared" si="7"/>
        <v>182.61050870147255</v>
      </c>
    </row>
    <row r="14" spans="1:28" s="9" customFormat="1" x14ac:dyDescent="0.2">
      <c r="A14" s="1" t="s">
        <v>20</v>
      </c>
      <c r="B14" s="10">
        <v>15018</v>
      </c>
      <c r="C14" s="11">
        <v>1536982</v>
      </c>
      <c r="D14" s="7">
        <f t="shared" si="0"/>
        <v>102.34265548009056</v>
      </c>
      <c r="E14" s="10">
        <v>14829</v>
      </c>
      <c r="F14" s="11">
        <v>1706701</v>
      </c>
      <c r="G14" s="7">
        <f t="shared" si="1"/>
        <v>115.09211679816576</v>
      </c>
      <c r="H14" s="10">
        <v>17092</v>
      </c>
      <c r="I14" s="11">
        <v>2078707</v>
      </c>
      <c r="J14" s="7">
        <f t="shared" si="2"/>
        <v>121.61871050783992</v>
      </c>
      <c r="K14" s="10">
        <v>15908</v>
      </c>
      <c r="L14" s="11">
        <v>2388986</v>
      </c>
      <c r="M14" s="7">
        <f t="shared" si="3"/>
        <v>150.17513200905205</v>
      </c>
      <c r="N14" s="10">
        <v>16557</v>
      </c>
      <c r="O14" s="11">
        <v>2670991</v>
      </c>
      <c r="P14" s="7">
        <f t="shared" si="4"/>
        <v>161.32095186326026</v>
      </c>
      <c r="Q14" s="10">
        <v>14831</v>
      </c>
      <c r="R14" s="11">
        <v>2505103</v>
      </c>
      <c r="S14" s="7">
        <f t="shared" si="5"/>
        <v>168.90991841413256</v>
      </c>
      <c r="T14" s="5">
        <v>13963</v>
      </c>
      <c r="U14" s="6">
        <v>2215773</v>
      </c>
      <c r="V14" s="7">
        <f t="shared" si="6"/>
        <v>158.68889207190432</v>
      </c>
      <c r="W14" s="5">
        <v>14082</v>
      </c>
      <c r="X14" s="6">
        <v>2505948</v>
      </c>
      <c r="Y14" s="7">
        <f t="shared" si="7"/>
        <v>177.95398380911803</v>
      </c>
    </row>
    <row r="15" spans="1:28" s="9" customFormat="1" x14ac:dyDescent="0.2">
      <c r="A15" s="1" t="s">
        <v>21</v>
      </c>
      <c r="B15" s="5">
        <v>25977</v>
      </c>
      <c r="C15" s="6">
        <v>2882055</v>
      </c>
      <c r="D15" s="7">
        <f t="shared" si="0"/>
        <v>110.94641413558148</v>
      </c>
      <c r="E15" s="5">
        <v>28584</v>
      </c>
      <c r="F15" s="6">
        <v>3252918</v>
      </c>
      <c r="G15" s="7">
        <f t="shared" si="1"/>
        <v>113.80205709487825</v>
      </c>
      <c r="H15" s="5">
        <v>30326</v>
      </c>
      <c r="I15" s="6">
        <v>3398648</v>
      </c>
      <c r="J15" s="7">
        <f t="shared" si="2"/>
        <v>112.07043461056519</v>
      </c>
      <c r="K15" s="5">
        <v>31976</v>
      </c>
      <c r="L15" s="6">
        <v>4014067</v>
      </c>
      <c r="M15" s="7">
        <f t="shared" si="3"/>
        <v>125.53374405804354</v>
      </c>
      <c r="N15" s="5">
        <v>32182</v>
      </c>
      <c r="O15" s="6">
        <v>4164364</v>
      </c>
      <c r="P15" s="7">
        <f t="shared" si="4"/>
        <v>129.40041016717419</v>
      </c>
      <c r="Q15" s="5">
        <v>33568</v>
      </c>
      <c r="R15" s="6">
        <v>4334984</v>
      </c>
      <c r="S15" s="7">
        <f t="shared" si="5"/>
        <v>129.14037178265013</v>
      </c>
      <c r="T15" s="5">
        <v>33582</v>
      </c>
      <c r="U15" s="6">
        <v>4713685</v>
      </c>
      <c r="V15" s="7">
        <f t="shared" si="6"/>
        <v>140.36343874694776</v>
      </c>
      <c r="W15" s="5">
        <v>35086</v>
      </c>
      <c r="X15" s="6">
        <v>5183908</v>
      </c>
      <c r="Y15" s="7">
        <f t="shared" si="7"/>
        <v>147.74861768226643</v>
      </c>
    </row>
    <row r="16" spans="1:28" s="9" customFormat="1" x14ac:dyDescent="0.2">
      <c r="A16" s="1" t="s">
        <v>22</v>
      </c>
      <c r="B16" s="10" t="s">
        <v>35</v>
      </c>
      <c r="C16" s="10" t="s">
        <v>35</v>
      </c>
      <c r="D16" s="10" t="s">
        <v>35</v>
      </c>
      <c r="E16" s="10" t="s">
        <v>35</v>
      </c>
      <c r="F16" s="10" t="s">
        <v>35</v>
      </c>
      <c r="G16" s="10" t="s">
        <v>35</v>
      </c>
      <c r="H16" s="10" t="s">
        <v>35</v>
      </c>
      <c r="I16" s="10" t="s">
        <v>35</v>
      </c>
      <c r="J16" s="10" t="s">
        <v>35</v>
      </c>
      <c r="K16" s="10" t="s">
        <v>35</v>
      </c>
      <c r="L16" s="10" t="s">
        <v>35</v>
      </c>
      <c r="M16" s="10" t="s">
        <v>35</v>
      </c>
      <c r="N16" s="10" t="s">
        <v>35</v>
      </c>
      <c r="O16" s="10" t="s">
        <v>35</v>
      </c>
      <c r="P16" s="10" t="s">
        <v>35</v>
      </c>
      <c r="Q16" s="10">
        <v>574</v>
      </c>
      <c r="R16" s="11">
        <v>87939</v>
      </c>
      <c r="S16" s="7">
        <f t="shared" si="5"/>
        <v>153.20383275261324</v>
      </c>
      <c r="T16" s="5">
        <v>32</v>
      </c>
      <c r="U16" s="6">
        <v>11128</v>
      </c>
      <c r="V16" s="7">
        <f t="shared" si="6"/>
        <v>347.75</v>
      </c>
      <c r="W16" s="5">
        <v>109</v>
      </c>
      <c r="X16" s="6">
        <v>27935</v>
      </c>
      <c r="Y16" s="7">
        <f t="shared" si="7"/>
        <v>256.28440366972478</v>
      </c>
    </row>
    <row r="17" spans="1:25" s="9" customFormat="1" x14ac:dyDescent="0.2">
      <c r="A17" s="1" t="s">
        <v>23</v>
      </c>
      <c r="B17" s="5">
        <v>28588</v>
      </c>
      <c r="C17" s="6">
        <v>3312912</v>
      </c>
      <c r="D17" s="7">
        <f t="shared" si="0"/>
        <v>115.88470687001539</v>
      </c>
      <c r="E17" s="5">
        <v>26777</v>
      </c>
      <c r="F17" s="6">
        <v>3280903</v>
      </c>
      <c r="G17" s="7">
        <f t="shared" si="1"/>
        <v>122.52690742054749</v>
      </c>
      <c r="H17" s="5">
        <v>28443</v>
      </c>
      <c r="I17" s="6">
        <v>3615750</v>
      </c>
      <c r="J17" s="7">
        <f t="shared" si="2"/>
        <v>127.12266638540238</v>
      </c>
      <c r="K17" s="5">
        <v>28104</v>
      </c>
      <c r="L17" s="6">
        <v>3761590</v>
      </c>
      <c r="M17" s="7">
        <f t="shared" si="3"/>
        <v>133.84536009109024</v>
      </c>
      <c r="N17" s="5">
        <v>26823</v>
      </c>
      <c r="O17" s="6">
        <v>3642198</v>
      </c>
      <c r="P17" s="7">
        <f t="shared" si="4"/>
        <v>135.78637736271111</v>
      </c>
      <c r="Q17" s="5">
        <v>24351</v>
      </c>
      <c r="R17" s="6">
        <v>3500683</v>
      </c>
      <c r="S17" s="7">
        <f t="shared" si="5"/>
        <v>143.75931173257771</v>
      </c>
      <c r="T17" s="5">
        <v>24320</v>
      </c>
      <c r="U17" s="6">
        <v>3692719</v>
      </c>
      <c r="V17" s="7">
        <f t="shared" si="6"/>
        <v>151.83877467105262</v>
      </c>
      <c r="W17" s="5">
        <v>27468</v>
      </c>
      <c r="X17" s="6">
        <v>4009038</v>
      </c>
      <c r="Y17" s="7">
        <f t="shared" si="7"/>
        <v>145.95303626037571</v>
      </c>
    </row>
    <row r="18" spans="1:25" s="9" customFormat="1" x14ac:dyDescent="0.2">
      <c r="A18" s="1" t="s">
        <v>24</v>
      </c>
      <c r="B18" s="5">
        <v>21125</v>
      </c>
      <c r="C18" s="6">
        <v>2846540</v>
      </c>
      <c r="D18" s="7">
        <f t="shared" si="0"/>
        <v>134.74745562130178</v>
      </c>
      <c r="E18" s="5">
        <v>20780</v>
      </c>
      <c r="F18" s="6">
        <v>2822980</v>
      </c>
      <c r="G18" s="7">
        <f t="shared" si="1"/>
        <v>135.85081809432145</v>
      </c>
      <c r="H18" s="5">
        <v>22915</v>
      </c>
      <c r="I18" s="6">
        <v>3110996</v>
      </c>
      <c r="J18" s="7">
        <f t="shared" si="2"/>
        <v>135.76242635828061</v>
      </c>
      <c r="K18" s="5">
        <v>22727</v>
      </c>
      <c r="L18" s="6">
        <v>3359318</v>
      </c>
      <c r="M18" s="7">
        <f t="shared" si="3"/>
        <v>147.81176574118891</v>
      </c>
      <c r="N18" s="5">
        <v>23373</v>
      </c>
      <c r="O18" s="6">
        <v>3325457</v>
      </c>
      <c r="P18" s="7">
        <f t="shared" si="4"/>
        <v>142.27771360116373</v>
      </c>
      <c r="Q18" s="5">
        <v>23796</v>
      </c>
      <c r="R18" s="6">
        <v>3598227</v>
      </c>
      <c r="S18" s="7">
        <f t="shared" si="5"/>
        <v>151.21142208774583</v>
      </c>
      <c r="T18" s="5">
        <v>24083</v>
      </c>
      <c r="U18" s="6">
        <v>3461931</v>
      </c>
      <c r="V18" s="7">
        <f t="shared" si="6"/>
        <v>143.74998961923347</v>
      </c>
      <c r="W18" s="5">
        <v>24860</v>
      </c>
      <c r="X18" s="6">
        <v>3544691</v>
      </c>
      <c r="Y18" s="7">
        <f t="shared" si="7"/>
        <v>142.58612228479484</v>
      </c>
    </row>
    <row r="19" spans="1:25" s="9" customFormat="1" x14ac:dyDescent="0.2">
      <c r="A19" s="1" t="s">
        <v>25</v>
      </c>
      <c r="B19" s="10">
        <v>30389</v>
      </c>
      <c r="C19" s="11">
        <v>2568921</v>
      </c>
      <c r="D19" s="7">
        <f t="shared" si="0"/>
        <v>84.534568429365891</v>
      </c>
      <c r="E19" s="10">
        <v>30457</v>
      </c>
      <c r="F19" s="11">
        <v>2560719</v>
      </c>
      <c r="G19" s="7">
        <f t="shared" si="1"/>
        <v>84.076534130085037</v>
      </c>
      <c r="H19" s="10">
        <v>29819</v>
      </c>
      <c r="I19" s="11">
        <v>2729526</v>
      </c>
      <c r="J19" s="7">
        <f t="shared" si="2"/>
        <v>91.536470035883156</v>
      </c>
      <c r="K19" s="10">
        <v>27841</v>
      </c>
      <c r="L19" s="11">
        <v>2780744</v>
      </c>
      <c r="M19" s="7">
        <f t="shared" si="3"/>
        <v>99.879458352789058</v>
      </c>
      <c r="N19" s="10">
        <v>29786</v>
      </c>
      <c r="O19" s="11">
        <v>2821024</v>
      </c>
      <c r="P19" s="7">
        <f t="shared" si="4"/>
        <v>94.709729403075272</v>
      </c>
      <c r="Q19" s="10">
        <v>27028</v>
      </c>
      <c r="R19" s="11">
        <v>3038626</v>
      </c>
      <c r="S19" s="7">
        <f t="shared" si="5"/>
        <v>112.42511469587095</v>
      </c>
      <c r="T19" s="5">
        <v>27145</v>
      </c>
      <c r="U19" s="6">
        <v>3234193</v>
      </c>
      <c r="V19" s="7">
        <f t="shared" si="6"/>
        <v>119.14507275741389</v>
      </c>
      <c r="W19" s="5">
        <v>22980</v>
      </c>
      <c r="X19" s="6">
        <v>2849510</v>
      </c>
      <c r="Y19" s="7">
        <f t="shared" si="7"/>
        <v>123.99956483899042</v>
      </c>
    </row>
    <row r="20" spans="1:25" s="9" customFormat="1" x14ac:dyDescent="0.2">
      <c r="A20" s="1" t="s">
        <v>26</v>
      </c>
      <c r="B20" s="5">
        <v>45123</v>
      </c>
      <c r="C20" s="6">
        <v>4342859</v>
      </c>
      <c r="D20" s="7">
        <f t="shared" si="0"/>
        <v>96.244908361589438</v>
      </c>
      <c r="E20" s="5">
        <v>44462</v>
      </c>
      <c r="F20" s="6">
        <v>4248304</v>
      </c>
      <c r="G20" s="7">
        <f t="shared" si="1"/>
        <v>95.549098106248039</v>
      </c>
      <c r="H20" s="5">
        <v>47645</v>
      </c>
      <c r="I20" s="6">
        <v>4510951</v>
      </c>
      <c r="J20" s="7">
        <f t="shared" si="2"/>
        <v>94.678371287648233</v>
      </c>
      <c r="K20" s="5">
        <v>47345</v>
      </c>
      <c r="L20" s="6">
        <v>4732037</v>
      </c>
      <c r="M20" s="7">
        <f t="shared" si="3"/>
        <v>99.947977611152183</v>
      </c>
      <c r="N20" s="5">
        <v>46243</v>
      </c>
      <c r="O20" s="6">
        <v>5072505</v>
      </c>
      <c r="P20" s="7">
        <f t="shared" si="4"/>
        <v>109.69238587461886</v>
      </c>
      <c r="Q20" s="5">
        <v>42617</v>
      </c>
      <c r="R20" s="6">
        <v>5075521</v>
      </c>
      <c r="S20" s="7">
        <f t="shared" si="5"/>
        <v>119.0961588098646</v>
      </c>
      <c r="T20" s="5">
        <v>41659</v>
      </c>
      <c r="U20" s="6">
        <v>4895772</v>
      </c>
      <c r="V20" s="7">
        <f t="shared" si="6"/>
        <v>117.52015170791425</v>
      </c>
      <c r="W20" s="5">
        <v>41918</v>
      </c>
      <c r="X20" s="6">
        <v>5166212</v>
      </c>
      <c r="Y20" s="7">
        <f t="shared" si="7"/>
        <v>123.24567011784913</v>
      </c>
    </row>
    <row r="21" spans="1:25" s="9" customFormat="1" x14ac:dyDescent="0.2">
      <c r="A21" s="1" t="s">
        <v>27</v>
      </c>
      <c r="B21" s="5">
        <f>SUM(B10:B20)</f>
        <v>215103</v>
      </c>
      <c r="C21" s="6">
        <f>SUM(C10:C20)</f>
        <v>25121974</v>
      </c>
      <c r="D21" s="7">
        <f>C21/B21</f>
        <v>116.79043992877831</v>
      </c>
      <c r="E21" s="5">
        <f>SUM(E10:E20)</f>
        <v>216702</v>
      </c>
      <c r="F21" s="6">
        <f>SUM(F10:F20)</f>
        <v>26124708</v>
      </c>
      <c r="G21" s="7">
        <f>F21/E21</f>
        <v>120.55591549685744</v>
      </c>
      <c r="H21" s="5">
        <f>SUM(H10:H20)</f>
        <v>229905</v>
      </c>
      <c r="I21" s="6">
        <f>SUM(I10:I20)</f>
        <v>28019636</v>
      </c>
      <c r="J21" s="7">
        <f>I21/H21</f>
        <v>121.8748439572867</v>
      </c>
      <c r="K21" s="5">
        <f>SUM(K10:K20)</f>
        <v>225616</v>
      </c>
      <c r="L21" s="6">
        <f>SUM(L10:L20)</f>
        <v>29871384</v>
      </c>
      <c r="M21" s="7">
        <f t="shared" si="3"/>
        <v>132.39922700517693</v>
      </c>
      <c r="N21" s="5">
        <f>SUM(N10:N20)</f>
        <v>226173</v>
      </c>
      <c r="O21" s="6">
        <f>SUM(O10:O20)</f>
        <v>31408105</v>
      </c>
      <c r="P21" s="7">
        <f>O21/N21</f>
        <v>138.86761461359225</v>
      </c>
      <c r="Q21" s="5">
        <f>SUM(Q10:Q20)</f>
        <v>218436</v>
      </c>
      <c r="R21" s="6">
        <f>SUM(R10:R20)</f>
        <v>32328458</v>
      </c>
      <c r="S21" s="7">
        <f>R21/Q21</f>
        <v>147.99967954000257</v>
      </c>
      <c r="T21" s="5">
        <f>SUM(T10:T20)</f>
        <v>221565</v>
      </c>
      <c r="U21" s="6">
        <f>SUM(U10:U20)</f>
        <v>33180486</v>
      </c>
      <c r="V21" s="7">
        <f t="shared" si="6"/>
        <v>149.75508767178931</v>
      </c>
      <c r="W21" s="5">
        <f>SUM(W10:W20)</f>
        <v>225999</v>
      </c>
      <c r="X21" s="6">
        <f>SUM(X10:X20)</f>
        <v>34728123</v>
      </c>
      <c r="Y21" s="7">
        <f>X21/W21</f>
        <v>153.66494099531414</v>
      </c>
    </row>
    <row r="22" spans="1:25" x14ac:dyDescent="0.2">
      <c r="A22" s="80" t="s">
        <v>32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spans="1:25" x14ac:dyDescent="0.2">
      <c r="C23"/>
      <c r="F23"/>
      <c r="I23"/>
      <c r="O23"/>
      <c r="R23"/>
      <c r="U23"/>
      <c r="X23"/>
    </row>
    <row r="25" spans="1:25" ht="14.25" x14ac:dyDescent="0.2">
      <c r="A25" s="76" t="s">
        <v>28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8"/>
    </row>
    <row r="26" spans="1:25" x14ac:dyDescent="0.2">
      <c r="A26" s="1"/>
      <c r="B26" s="79" t="s">
        <v>3</v>
      </c>
      <c r="C26" s="79"/>
      <c r="D26" s="79"/>
      <c r="E26" s="79" t="s">
        <v>4</v>
      </c>
      <c r="F26" s="79"/>
      <c r="G26" s="79"/>
      <c r="H26" s="79" t="s">
        <v>5</v>
      </c>
      <c r="I26" s="79"/>
      <c r="J26" s="79"/>
      <c r="K26" s="79" t="s">
        <v>6</v>
      </c>
      <c r="L26" s="79"/>
      <c r="M26" s="79"/>
      <c r="N26" s="79" t="s">
        <v>7</v>
      </c>
      <c r="O26" s="79"/>
      <c r="P26" s="79"/>
      <c r="Q26" s="79" t="s">
        <v>8</v>
      </c>
      <c r="R26" s="79"/>
      <c r="S26" s="79"/>
      <c r="T26" s="79" t="s">
        <v>9</v>
      </c>
      <c r="U26" s="79"/>
      <c r="V26" s="79"/>
      <c r="W26" s="79" t="s">
        <v>10</v>
      </c>
      <c r="X26" s="79"/>
      <c r="Y26" s="79"/>
    </row>
    <row r="27" spans="1:25" s="4" customFormat="1" x14ac:dyDescent="0.2">
      <c r="A27" s="2"/>
      <c r="B27" s="3" t="s">
        <v>11</v>
      </c>
      <c r="C27" s="15" t="s">
        <v>12</v>
      </c>
      <c r="D27" s="3" t="s">
        <v>13</v>
      </c>
      <c r="E27" s="3" t="s">
        <v>14</v>
      </c>
      <c r="F27" s="15" t="s">
        <v>12</v>
      </c>
      <c r="G27" s="3" t="s">
        <v>15</v>
      </c>
      <c r="H27" s="3" t="s">
        <v>14</v>
      </c>
      <c r="I27" s="15" t="s">
        <v>12</v>
      </c>
      <c r="J27" s="3" t="s">
        <v>15</v>
      </c>
      <c r="K27" s="3" t="s">
        <v>14</v>
      </c>
      <c r="L27" s="3" t="s">
        <v>12</v>
      </c>
      <c r="M27" s="3" t="s">
        <v>15</v>
      </c>
      <c r="N27" s="3" t="s">
        <v>14</v>
      </c>
      <c r="O27" s="15" t="s">
        <v>12</v>
      </c>
      <c r="P27" s="3" t="s">
        <v>15</v>
      </c>
      <c r="Q27" s="3" t="s">
        <v>14</v>
      </c>
      <c r="R27" s="15" t="s">
        <v>12</v>
      </c>
      <c r="S27" s="3" t="s">
        <v>15</v>
      </c>
      <c r="T27" s="3" t="s">
        <v>14</v>
      </c>
      <c r="U27" s="15" t="s">
        <v>12</v>
      </c>
      <c r="V27" s="3" t="s">
        <v>15</v>
      </c>
      <c r="W27" s="3" t="s">
        <v>14</v>
      </c>
      <c r="X27" s="15" t="s">
        <v>12</v>
      </c>
      <c r="Y27" s="3" t="s">
        <v>15</v>
      </c>
    </row>
    <row r="28" spans="1:25" s="9" customFormat="1" x14ac:dyDescent="0.2">
      <c r="A28" s="12" t="s">
        <v>16</v>
      </c>
      <c r="B28" s="10">
        <v>6605</v>
      </c>
      <c r="C28" s="6">
        <v>1410042</v>
      </c>
      <c r="D28" s="13">
        <f>C28/B28</f>
        <v>213.48099924299774</v>
      </c>
      <c r="E28" s="5">
        <v>6055</v>
      </c>
      <c r="F28" s="6">
        <v>1444805</v>
      </c>
      <c r="G28" s="7">
        <f>F28/E28</f>
        <v>238.61354252683734</v>
      </c>
      <c r="H28" s="5">
        <v>4981</v>
      </c>
      <c r="I28" s="6">
        <v>1219720</v>
      </c>
      <c r="J28" s="7">
        <f>I28/H28</f>
        <v>244.87452318811484</v>
      </c>
      <c r="K28" s="5">
        <v>5381</v>
      </c>
      <c r="L28" s="6">
        <v>1417998</v>
      </c>
      <c r="M28" s="7">
        <f>L28/K28</f>
        <v>263.5194201821223</v>
      </c>
      <c r="N28" s="5">
        <v>4738</v>
      </c>
      <c r="O28" s="6">
        <v>1329272</v>
      </c>
      <c r="P28" s="7">
        <f>O28/N28</f>
        <v>280.55550865344026</v>
      </c>
      <c r="Q28" s="5">
        <v>5021</v>
      </c>
      <c r="R28" s="6">
        <v>1386388</v>
      </c>
      <c r="S28" s="7">
        <f>R28/Q28</f>
        <v>276.11790479984069</v>
      </c>
      <c r="T28" s="5">
        <v>4640</v>
      </c>
      <c r="U28" s="6">
        <v>1320934</v>
      </c>
      <c r="V28" s="7">
        <f>U28/T28</f>
        <v>284.68405172413793</v>
      </c>
      <c r="W28" s="5">
        <v>4041</v>
      </c>
      <c r="X28" s="6">
        <v>1233638</v>
      </c>
      <c r="Y28" s="7">
        <f>X28/W28</f>
        <v>305.2803761445187</v>
      </c>
    </row>
    <row r="29" spans="1:25" s="9" customFormat="1" x14ac:dyDescent="0.2">
      <c r="A29" s="12" t="s">
        <v>17</v>
      </c>
      <c r="B29" s="10">
        <v>17625</v>
      </c>
      <c r="C29" s="11">
        <v>2925870</v>
      </c>
      <c r="D29" s="13">
        <f t="shared" ref="D29:D39" si="8">C29/B29</f>
        <v>166.00680851063831</v>
      </c>
      <c r="E29" s="10">
        <v>16583</v>
      </c>
      <c r="F29" s="11">
        <v>3036180</v>
      </c>
      <c r="G29" s="7">
        <f t="shared" ref="G29:G39" si="9">F29/E29</f>
        <v>183.0899113550021</v>
      </c>
      <c r="H29" s="10">
        <v>17295</v>
      </c>
      <c r="I29" s="11">
        <v>3425918</v>
      </c>
      <c r="J29" s="7">
        <f t="shared" ref="J29:J40" si="10">I29/H29</f>
        <v>198.08719283029777</v>
      </c>
      <c r="K29" s="10">
        <v>17167</v>
      </c>
      <c r="L29" s="11">
        <v>3560471</v>
      </c>
      <c r="M29" s="7">
        <f t="shared" ref="M29:M40" si="11">L29/K29</f>
        <v>207.40205044562242</v>
      </c>
      <c r="N29" s="10">
        <v>16495</v>
      </c>
      <c r="O29" s="11">
        <v>3647668</v>
      </c>
      <c r="P29" s="7">
        <f t="shared" ref="P29:P39" si="12">O29/N29</f>
        <v>221.13779933313126</v>
      </c>
      <c r="Q29" s="10">
        <v>15200</v>
      </c>
      <c r="R29" s="11">
        <v>3621768</v>
      </c>
      <c r="S29" s="7">
        <f t="shared" ref="S29:S39" si="13">R29/Q29</f>
        <v>238.27421052631578</v>
      </c>
      <c r="T29" s="10">
        <v>14629</v>
      </c>
      <c r="U29" s="11">
        <v>3652422</v>
      </c>
      <c r="V29" s="7">
        <f t="shared" ref="V29:V39" si="14">U29/T29</f>
        <v>249.66997060632988</v>
      </c>
      <c r="W29" s="5">
        <v>13355</v>
      </c>
      <c r="X29" s="6">
        <v>3439523</v>
      </c>
      <c r="Y29" s="7">
        <f t="shared" ref="Y29:Y39" si="15">X29/W29</f>
        <v>257.54571321602396</v>
      </c>
    </row>
    <row r="30" spans="1:25" s="9" customFormat="1" x14ac:dyDescent="0.2">
      <c r="A30" s="12" t="s">
        <v>29</v>
      </c>
      <c r="B30" s="5">
        <v>6566</v>
      </c>
      <c r="C30" s="6">
        <v>955221</v>
      </c>
      <c r="D30" s="13">
        <f t="shared" si="8"/>
        <v>145.47989643618641</v>
      </c>
      <c r="E30" s="5">
        <v>6633</v>
      </c>
      <c r="F30" s="6">
        <v>848671</v>
      </c>
      <c r="G30" s="7">
        <f t="shared" si="9"/>
        <v>127.9467812452887</v>
      </c>
      <c r="H30" s="5">
        <v>6606</v>
      </c>
      <c r="I30" s="6">
        <v>958668</v>
      </c>
      <c r="J30" s="7">
        <f t="shared" si="10"/>
        <v>145.12079927338783</v>
      </c>
      <c r="K30" s="5">
        <v>6581</v>
      </c>
      <c r="L30" s="6">
        <v>893779</v>
      </c>
      <c r="M30" s="7">
        <f t="shared" si="11"/>
        <v>135.81203464519069</v>
      </c>
      <c r="N30" s="5">
        <v>6495</v>
      </c>
      <c r="O30" s="6">
        <v>972237</v>
      </c>
      <c r="P30" s="7">
        <f t="shared" si="12"/>
        <v>149.69006928406466</v>
      </c>
      <c r="Q30" s="5">
        <v>6093</v>
      </c>
      <c r="R30" s="6">
        <v>895679</v>
      </c>
      <c r="S30" s="7">
        <f t="shared" si="13"/>
        <v>147.00131298211062</v>
      </c>
      <c r="T30" s="5">
        <v>5701</v>
      </c>
      <c r="U30" s="6">
        <v>1014597</v>
      </c>
      <c r="V30" s="7">
        <f t="shared" si="14"/>
        <v>177.96825118400281</v>
      </c>
      <c r="W30" s="5">
        <v>5949</v>
      </c>
      <c r="X30" s="6">
        <v>1036744</v>
      </c>
      <c r="Y30" s="7">
        <f t="shared" si="15"/>
        <v>174.27197848377878</v>
      </c>
    </row>
    <row r="31" spans="1:25" s="9" customFormat="1" x14ac:dyDescent="0.2">
      <c r="A31" s="12" t="s">
        <v>18</v>
      </c>
      <c r="B31" s="5">
        <v>7736</v>
      </c>
      <c r="C31" s="6">
        <v>1602067</v>
      </c>
      <c r="D31" s="13">
        <f t="shared" si="8"/>
        <v>207.09242502585315</v>
      </c>
      <c r="E31" s="5">
        <v>7107</v>
      </c>
      <c r="F31" s="6">
        <v>1496087</v>
      </c>
      <c r="G31" s="7">
        <f t="shared" si="9"/>
        <v>210.50893485296186</v>
      </c>
      <c r="H31" s="5">
        <v>7472</v>
      </c>
      <c r="I31" s="6">
        <v>1561218</v>
      </c>
      <c r="J31" s="7">
        <f t="shared" si="10"/>
        <v>208.94245182012847</v>
      </c>
      <c r="K31" s="5">
        <v>8182</v>
      </c>
      <c r="L31" s="6">
        <v>1599392</v>
      </c>
      <c r="M31" s="7">
        <f t="shared" si="11"/>
        <v>195.47690051332194</v>
      </c>
      <c r="N31" s="5">
        <v>8596</v>
      </c>
      <c r="O31" s="6">
        <v>1815846</v>
      </c>
      <c r="P31" s="7">
        <f t="shared" si="12"/>
        <v>211.24313634248489</v>
      </c>
      <c r="Q31" s="5">
        <v>9576</v>
      </c>
      <c r="R31" s="6">
        <v>2103900</v>
      </c>
      <c r="S31" s="7">
        <f t="shared" si="13"/>
        <v>219.70551378446115</v>
      </c>
      <c r="T31" s="5">
        <v>9991</v>
      </c>
      <c r="U31" s="6">
        <v>2122234</v>
      </c>
      <c r="V31" s="7">
        <f t="shared" si="14"/>
        <v>212.41457311580422</v>
      </c>
      <c r="W31" s="5">
        <v>10692</v>
      </c>
      <c r="X31" s="6">
        <v>2151993</v>
      </c>
      <c r="Y31" s="7">
        <f t="shared" si="15"/>
        <v>201.27132435465768</v>
      </c>
    </row>
    <row r="32" spans="1:25" s="9" customFormat="1" x14ac:dyDescent="0.2">
      <c r="A32" s="12" t="s">
        <v>19</v>
      </c>
      <c r="B32" s="5">
        <v>6202</v>
      </c>
      <c r="C32" s="6">
        <v>1102383</v>
      </c>
      <c r="D32" s="13">
        <f t="shared" si="8"/>
        <v>177.74637213802001</v>
      </c>
      <c r="E32" s="5">
        <v>6561</v>
      </c>
      <c r="F32" s="6">
        <v>1160664</v>
      </c>
      <c r="G32" s="7">
        <f t="shared" si="9"/>
        <v>176.90352080475537</v>
      </c>
      <c r="H32" s="5">
        <v>6674</v>
      </c>
      <c r="I32" s="6">
        <v>1246525</v>
      </c>
      <c r="J32" s="7">
        <f t="shared" si="10"/>
        <v>186.77329937069223</v>
      </c>
      <c r="K32" s="5">
        <v>6562</v>
      </c>
      <c r="L32" s="6">
        <v>1191373</v>
      </c>
      <c r="M32" s="7">
        <f t="shared" si="11"/>
        <v>181.55638524839989</v>
      </c>
      <c r="N32" s="5">
        <v>6618</v>
      </c>
      <c r="O32" s="6">
        <v>1326108</v>
      </c>
      <c r="P32" s="7">
        <f t="shared" si="12"/>
        <v>200.3789664551224</v>
      </c>
      <c r="Q32" s="5">
        <v>5990</v>
      </c>
      <c r="R32" s="6">
        <v>1322356</v>
      </c>
      <c r="S32" s="7">
        <f t="shared" si="13"/>
        <v>220.76060100166944</v>
      </c>
      <c r="T32" s="5">
        <v>5507</v>
      </c>
      <c r="U32" s="6">
        <v>1179049</v>
      </c>
      <c r="V32" s="7">
        <f t="shared" si="14"/>
        <v>214.1000544761213</v>
      </c>
      <c r="W32" s="5">
        <v>5484</v>
      </c>
      <c r="X32" s="6">
        <v>1109695</v>
      </c>
      <c r="Y32" s="7">
        <f t="shared" si="15"/>
        <v>202.3513858497447</v>
      </c>
    </row>
    <row r="33" spans="1:25" s="9" customFormat="1" x14ac:dyDescent="0.2">
      <c r="A33" s="12" t="s">
        <v>20</v>
      </c>
      <c r="B33" s="10">
        <v>12162</v>
      </c>
      <c r="C33" s="11">
        <v>2102434</v>
      </c>
      <c r="D33" s="13">
        <f t="shared" si="8"/>
        <v>172.86910047689526</v>
      </c>
      <c r="E33" s="10">
        <v>12439</v>
      </c>
      <c r="F33" s="11">
        <v>2379869</v>
      </c>
      <c r="G33" s="7">
        <f t="shared" si="9"/>
        <v>191.32317710426884</v>
      </c>
      <c r="H33" s="10">
        <v>13005</v>
      </c>
      <c r="I33" s="11">
        <v>2492223</v>
      </c>
      <c r="J33" s="7">
        <f t="shared" si="10"/>
        <v>191.63575547866205</v>
      </c>
      <c r="K33" s="10">
        <v>13357</v>
      </c>
      <c r="L33" s="11">
        <v>2376251</v>
      </c>
      <c r="M33" s="7">
        <f t="shared" si="11"/>
        <v>177.90304709141273</v>
      </c>
      <c r="N33" s="10">
        <v>13231</v>
      </c>
      <c r="O33" s="11">
        <v>2499499</v>
      </c>
      <c r="P33" s="7">
        <f t="shared" si="12"/>
        <v>188.91232711057364</v>
      </c>
      <c r="Q33" s="10">
        <v>12099</v>
      </c>
      <c r="R33" s="11">
        <v>2656691</v>
      </c>
      <c r="S33" s="7">
        <f t="shared" si="13"/>
        <v>219.57938672617573</v>
      </c>
      <c r="T33" s="5">
        <v>12249</v>
      </c>
      <c r="U33" s="6">
        <v>2647738</v>
      </c>
      <c r="V33" s="7">
        <f t="shared" si="14"/>
        <v>216.15952322638583</v>
      </c>
      <c r="W33" s="5">
        <v>12331</v>
      </c>
      <c r="X33" s="6">
        <v>2782133</v>
      </c>
      <c r="Y33" s="7">
        <f t="shared" si="15"/>
        <v>225.62103641229422</v>
      </c>
    </row>
    <row r="34" spans="1:25" s="9" customFormat="1" x14ac:dyDescent="0.2">
      <c r="A34" s="12" t="s">
        <v>21</v>
      </c>
      <c r="B34" s="5">
        <v>20064</v>
      </c>
      <c r="C34" s="6">
        <v>3537202</v>
      </c>
      <c r="D34" s="13">
        <f t="shared" si="8"/>
        <v>176.29595295055822</v>
      </c>
      <c r="E34" s="5">
        <v>20559</v>
      </c>
      <c r="F34" s="6">
        <v>3657329</v>
      </c>
      <c r="G34" s="7">
        <f t="shared" si="9"/>
        <v>177.89430419767498</v>
      </c>
      <c r="H34" s="5">
        <v>20784</v>
      </c>
      <c r="I34" s="6">
        <v>3821176</v>
      </c>
      <c r="J34" s="7">
        <f t="shared" si="10"/>
        <v>183.85180908391069</v>
      </c>
      <c r="K34" s="5">
        <v>21798</v>
      </c>
      <c r="L34" s="6">
        <v>3817848</v>
      </c>
      <c r="M34" s="7">
        <f t="shared" si="11"/>
        <v>175.14671070740434</v>
      </c>
      <c r="N34" s="5">
        <v>21999</v>
      </c>
      <c r="O34" s="6">
        <v>4060221</v>
      </c>
      <c r="P34" s="7">
        <f t="shared" si="12"/>
        <v>184.56388926769398</v>
      </c>
      <c r="Q34" s="5">
        <v>23086</v>
      </c>
      <c r="R34" s="6">
        <v>4231638</v>
      </c>
      <c r="S34" s="7">
        <f t="shared" si="13"/>
        <v>183.29888243957376</v>
      </c>
      <c r="T34" s="10">
        <v>22815</v>
      </c>
      <c r="U34" s="11">
        <v>3912675</v>
      </c>
      <c r="V34" s="7">
        <f t="shared" si="14"/>
        <v>171.4957264957265</v>
      </c>
      <c r="W34" s="5">
        <v>23777</v>
      </c>
      <c r="X34" s="6">
        <v>4430407</v>
      </c>
      <c r="Y34" s="7">
        <f t="shared" si="15"/>
        <v>186.33162299701391</v>
      </c>
    </row>
    <row r="35" spans="1:25" s="9" customFormat="1" x14ac:dyDescent="0.2">
      <c r="A35" s="12" t="s">
        <v>22</v>
      </c>
      <c r="B35" s="5">
        <v>1858</v>
      </c>
      <c r="C35" s="6">
        <v>373656</v>
      </c>
      <c r="D35" s="13">
        <f t="shared" si="8"/>
        <v>201.1065662002153</v>
      </c>
      <c r="E35" s="5">
        <v>2129</v>
      </c>
      <c r="F35" s="6">
        <v>385816</v>
      </c>
      <c r="G35" s="7">
        <f t="shared" si="9"/>
        <v>181.21935180836073</v>
      </c>
      <c r="H35" s="5">
        <v>1778</v>
      </c>
      <c r="I35" s="6">
        <v>376620</v>
      </c>
      <c r="J35" s="7">
        <f t="shared" si="10"/>
        <v>211.82227221597302</v>
      </c>
      <c r="K35" s="5">
        <v>1711</v>
      </c>
      <c r="L35" s="6">
        <v>445404</v>
      </c>
      <c r="M35" s="7">
        <f t="shared" si="11"/>
        <v>260.31794272355347</v>
      </c>
      <c r="N35" s="5">
        <v>1857</v>
      </c>
      <c r="O35" s="6">
        <v>429351</v>
      </c>
      <c r="P35" s="7">
        <f t="shared" si="12"/>
        <v>231.20678513731826</v>
      </c>
      <c r="Q35" s="5">
        <v>1758</v>
      </c>
      <c r="R35" s="6">
        <v>448215</v>
      </c>
      <c r="S35" s="7">
        <f t="shared" si="13"/>
        <v>254.95733788395904</v>
      </c>
      <c r="T35" s="5">
        <v>2005</v>
      </c>
      <c r="U35" s="6">
        <v>428055</v>
      </c>
      <c r="V35" s="7">
        <f t="shared" si="14"/>
        <v>213.49376558603493</v>
      </c>
      <c r="W35" s="5">
        <v>1953</v>
      </c>
      <c r="X35" s="6">
        <v>453140</v>
      </c>
      <c r="Y35" s="7">
        <f t="shared" si="15"/>
        <v>232.02252944188427</v>
      </c>
    </row>
    <row r="36" spans="1:25" s="9" customFormat="1" x14ac:dyDescent="0.2">
      <c r="A36" s="12" t="s">
        <v>23</v>
      </c>
      <c r="B36" s="5">
        <v>15242</v>
      </c>
      <c r="C36" s="6">
        <v>2326798</v>
      </c>
      <c r="D36" s="13">
        <f t="shared" si="8"/>
        <v>152.65700039364913</v>
      </c>
      <c r="E36" s="5">
        <v>14523</v>
      </c>
      <c r="F36" s="6">
        <v>2427347</v>
      </c>
      <c r="G36" s="7">
        <f t="shared" si="9"/>
        <v>167.13812573159817</v>
      </c>
      <c r="H36" s="5">
        <v>14028</v>
      </c>
      <c r="I36" s="6">
        <v>2526813</v>
      </c>
      <c r="J36" s="7">
        <f t="shared" si="10"/>
        <v>180.12639007698888</v>
      </c>
      <c r="K36" s="5">
        <v>14875</v>
      </c>
      <c r="L36" s="6">
        <v>2520599</v>
      </c>
      <c r="M36" s="7">
        <f t="shared" si="11"/>
        <v>169.45203361344537</v>
      </c>
      <c r="N36" s="5">
        <v>15975</v>
      </c>
      <c r="O36" s="6">
        <v>2783539</v>
      </c>
      <c r="P36" s="7">
        <f t="shared" si="12"/>
        <v>174.24344287949921</v>
      </c>
      <c r="Q36" s="5">
        <v>15491</v>
      </c>
      <c r="R36" s="6">
        <v>2985054</v>
      </c>
      <c r="S36" s="7">
        <f t="shared" si="13"/>
        <v>192.6960170421535</v>
      </c>
      <c r="T36" s="5">
        <v>14567</v>
      </c>
      <c r="U36" s="6">
        <v>3068896</v>
      </c>
      <c r="V36" s="7">
        <f t="shared" si="14"/>
        <v>210.67453834008376</v>
      </c>
      <c r="W36" s="5">
        <v>14542</v>
      </c>
      <c r="X36" s="6">
        <v>2981532</v>
      </c>
      <c r="Y36" s="7">
        <f t="shared" si="15"/>
        <v>205.02901939210562</v>
      </c>
    </row>
    <row r="37" spans="1:25" s="9" customFormat="1" x14ac:dyDescent="0.2">
      <c r="A37" s="12" t="s">
        <v>24</v>
      </c>
      <c r="B37" s="5">
        <v>8835</v>
      </c>
      <c r="C37" s="6">
        <v>1504752</v>
      </c>
      <c r="D37" s="13">
        <f t="shared" si="8"/>
        <v>170.31714770797961</v>
      </c>
      <c r="E37" s="5">
        <v>9009</v>
      </c>
      <c r="F37" s="6">
        <v>1528697</v>
      </c>
      <c r="G37" s="7">
        <f t="shared" si="9"/>
        <v>169.68553668553668</v>
      </c>
      <c r="H37" s="5">
        <v>9205</v>
      </c>
      <c r="I37" s="6">
        <v>1580846</v>
      </c>
      <c r="J37" s="7">
        <f t="shared" si="10"/>
        <v>171.73775122216188</v>
      </c>
      <c r="K37" s="5">
        <v>9659</v>
      </c>
      <c r="L37" s="6">
        <v>1640593</v>
      </c>
      <c r="M37" s="7">
        <f t="shared" si="11"/>
        <v>169.85122683507609</v>
      </c>
      <c r="N37" s="5">
        <v>9664</v>
      </c>
      <c r="O37" s="6">
        <v>1733909</v>
      </c>
      <c r="P37" s="7">
        <f t="shared" si="12"/>
        <v>179.4193915562914</v>
      </c>
      <c r="Q37" s="5">
        <v>9481</v>
      </c>
      <c r="R37" s="6">
        <v>1945912</v>
      </c>
      <c r="S37" s="7">
        <f t="shared" si="13"/>
        <v>205.24332876278874</v>
      </c>
      <c r="T37" s="5">
        <v>10249</v>
      </c>
      <c r="U37" s="6">
        <v>1725495</v>
      </c>
      <c r="V37" s="7">
        <f t="shared" si="14"/>
        <v>168.35740072202165</v>
      </c>
      <c r="W37" s="5">
        <v>10864</v>
      </c>
      <c r="X37" s="6">
        <v>1854747</v>
      </c>
      <c r="Y37" s="7">
        <f t="shared" si="15"/>
        <v>170.72413475699557</v>
      </c>
    </row>
    <row r="38" spans="1:25" s="9" customFormat="1" x14ac:dyDescent="0.2">
      <c r="A38" s="12" t="s">
        <v>25</v>
      </c>
      <c r="B38" s="10">
        <v>16485</v>
      </c>
      <c r="C38" s="11">
        <v>2361124</v>
      </c>
      <c r="D38" s="13">
        <f t="shared" si="8"/>
        <v>143.22863208977859</v>
      </c>
      <c r="E38" s="10">
        <v>17021</v>
      </c>
      <c r="F38" s="11">
        <v>2418382</v>
      </c>
      <c r="G38" s="7">
        <f t="shared" si="9"/>
        <v>142.08225133658422</v>
      </c>
      <c r="H38" s="10">
        <v>17517</v>
      </c>
      <c r="I38" s="11">
        <v>2571255</v>
      </c>
      <c r="J38" s="7">
        <f t="shared" si="10"/>
        <v>146.78626477136496</v>
      </c>
      <c r="K38" s="10">
        <v>16243</v>
      </c>
      <c r="L38" s="11">
        <v>2702439</v>
      </c>
      <c r="M38" s="7">
        <f t="shared" si="11"/>
        <v>166.37560795419566</v>
      </c>
      <c r="N38" s="10">
        <v>18531</v>
      </c>
      <c r="O38" s="11">
        <v>2928714</v>
      </c>
      <c r="P38" s="7">
        <f t="shared" si="12"/>
        <v>158.04403432086772</v>
      </c>
      <c r="Q38" s="10">
        <v>18115</v>
      </c>
      <c r="R38" s="11">
        <v>3310485</v>
      </c>
      <c r="S38" s="7">
        <f t="shared" si="13"/>
        <v>182.74827491029532</v>
      </c>
      <c r="T38" s="5">
        <v>15781</v>
      </c>
      <c r="U38" s="6">
        <v>2730855</v>
      </c>
      <c r="V38" s="7">
        <f t="shared" si="14"/>
        <v>173.04701856663075</v>
      </c>
      <c r="W38" s="5">
        <v>14186</v>
      </c>
      <c r="X38" s="6">
        <v>2835370</v>
      </c>
      <c r="Y38" s="7">
        <f t="shared" si="15"/>
        <v>199.8709995770478</v>
      </c>
    </row>
    <row r="39" spans="1:25" s="9" customFormat="1" x14ac:dyDescent="0.2">
      <c r="A39" s="12" t="s">
        <v>26</v>
      </c>
      <c r="B39" s="5">
        <v>33707</v>
      </c>
      <c r="C39" s="6">
        <v>4796090</v>
      </c>
      <c r="D39" s="13">
        <f t="shared" si="8"/>
        <v>142.28765538315483</v>
      </c>
      <c r="E39" s="5">
        <v>34423</v>
      </c>
      <c r="F39" s="6">
        <v>5248544</v>
      </c>
      <c r="G39" s="7">
        <f t="shared" si="9"/>
        <v>152.47200999331841</v>
      </c>
      <c r="H39" s="5">
        <v>35426</v>
      </c>
      <c r="I39" s="6">
        <v>5544214</v>
      </c>
      <c r="J39" s="7">
        <f t="shared" si="10"/>
        <v>156.50127025348613</v>
      </c>
      <c r="K39" s="5">
        <v>34447</v>
      </c>
      <c r="L39" s="6">
        <v>5509803</v>
      </c>
      <c r="M39" s="7">
        <f t="shared" si="11"/>
        <v>159.95015531105756</v>
      </c>
      <c r="N39" s="5">
        <v>36150</v>
      </c>
      <c r="O39" s="6">
        <v>5516737</v>
      </c>
      <c r="P39" s="7">
        <f t="shared" si="12"/>
        <v>152.60683264177041</v>
      </c>
      <c r="Q39" s="5">
        <v>38727</v>
      </c>
      <c r="R39" s="6">
        <v>6600127</v>
      </c>
      <c r="S39" s="7">
        <f t="shared" si="13"/>
        <v>170.42701474423529</v>
      </c>
      <c r="T39" s="5">
        <v>36467</v>
      </c>
      <c r="U39" s="6">
        <v>6378429</v>
      </c>
      <c r="V39" s="7">
        <f t="shared" si="14"/>
        <v>174.90961691392218</v>
      </c>
      <c r="W39" s="5">
        <v>34637</v>
      </c>
      <c r="X39" s="6">
        <v>6529843</v>
      </c>
      <c r="Y39" s="7">
        <f t="shared" si="15"/>
        <v>188.52218725640211</v>
      </c>
    </row>
    <row r="40" spans="1:25" s="9" customFormat="1" x14ac:dyDescent="0.2">
      <c r="A40" s="12" t="s">
        <v>27</v>
      </c>
      <c r="B40" s="5">
        <f>SUM(B28:B39)</f>
        <v>153087</v>
      </c>
      <c r="C40" s="6">
        <f>SUM(C28:C39)</f>
        <v>24997639</v>
      </c>
      <c r="D40" s="13">
        <f>C40/B40</f>
        <v>163.29041002828458</v>
      </c>
      <c r="E40" s="5">
        <f>SUM(E28:E39)</f>
        <v>153042</v>
      </c>
      <c r="F40" s="6">
        <f>SUM(F28:F39)</f>
        <v>26032391</v>
      </c>
      <c r="G40" s="7">
        <f>F40/E40</f>
        <v>170.09965238300597</v>
      </c>
      <c r="H40" s="5">
        <f>SUM(H28:H39)</f>
        <v>154771</v>
      </c>
      <c r="I40" s="6">
        <f>SUM(I28:I39)</f>
        <v>27325196</v>
      </c>
      <c r="J40" s="7">
        <f t="shared" si="10"/>
        <v>176.55242907262988</v>
      </c>
      <c r="K40" s="5">
        <f>SUM(K28:K39)</f>
        <v>155963</v>
      </c>
      <c r="L40" s="6">
        <f>SUM(L28:L39)</f>
        <v>27675950</v>
      </c>
      <c r="M40" s="7">
        <f t="shared" si="11"/>
        <v>177.45202387745812</v>
      </c>
      <c r="N40" s="5">
        <f>SUM(N28:N39)</f>
        <v>160349</v>
      </c>
      <c r="O40" s="6">
        <f>SUM(O28:O39)</f>
        <v>29043101</v>
      </c>
      <c r="P40" s="7">
        <f>O40/N40</f>
        <v>181.12430386220058</v>
      </c>
      <c r="Q40" s="5">
        <f>SUM(Q28:Q39)</f>
        <v>160637</v>
      </c>
      <c r="R40" s="6">
        <f>SUM(R28:R39)</f>
        <v>31508213</v>
      </c>
      <c r="S40" s="7">
        <f>R40/Q40</f>
        <v>196.14542726769051</v>
      </c>
      <c r="T40" s="5">
        <f>SUM(T28:T39)</f>
        <v>154601</v>
      </c>
      <c r="U40" s="6">
        <f>SUM(U28:U39)</f>
        <v>30181379</v>
      </c>
      <c r="V40" s="7">
        <f>U40/T40</f>
        <v>195.22111111829807</v>
      </c>
      <c r="W40" s="5">
        <f>SUM(W28:W39)</f>
        <v>151811</v>
      </c>
      <c r="X40" s="6">
        <f>SUM(X28:X39)</f>
        <v>30838765</v>
      </c>
      <c r="Y40" s="7">
        <f>X40/W40</f>
        <v>203.13919939925302</v>
      </c>
    </row>
    <row r="41" spans="1:25" x14ac:dyDescent="0.2">
      <c r="A41" s="80" t="s">
        <v>32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</row>
    <row r="42" spans="1:25" x14ac:dyDescent="0.2">
      <c r="C42"/>
      <c r="F42"/>
      <c r="I42"/>
      <c r="O42"/>
      <c r="R42"/>
      <c r="U42"/>
      <c r="X42"/>
    </row>
    <row r="44" spans="1:25" ht="14.25" x14ac:dyDescent="0.2">
      <c r="A44" s="76" t="s">
        <v>30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8"/>
    </row>
    <row r="45" spans="1:25" x14ac:dyDescent="0.2">
      <c r="A45" s="1"/>
      <c r="B45" s="79" t="s">
        <v>3</v>
      </c>
      <c r="C45" s="79"/>
      <c r="D45" s="79"/>
      <c r="E45" s="79" t="s">
        <v>4</v>
      </c>
      <c r="F45" s="79"/>
      <c r="G45" s="79"/>
      <c r="H45" s="79" t="s">
        <v>5</v>
      </c>
      <c r="I45" s="79"/>
      <c r="J45" s="79"/>
      <c r="K45" s="79" t="s">
        <v>6</v>
      </c>
      <c r="L45" s="79"/>
      <c r="M45" s="79"/>
      <c r="N45" s="79" t="s">
        <v>7</v>
      </c>
      <c r="O45" s="79"/>
      <c r="P45" s="79"/>
      <c r="Q45" s="79" t="s">
        <v>8</v>
      </c>
      <c r="R45" s="79"/>
      <c r="S45" s="79"/>
      <c r="T45" s="79" t="s">
        <v>9</v>
      </c>
      <c r="U45" s="79"/>
      <c r="V45" s="79"/>
      <c r="W45" s="79" t="s">
        <v>10</v>
      </c>
      <c r="X45" s="79"/>
      <c r="Y45" s="79"/>
    </row>
    <row r="46" spans="1:25" s="4" customFormat="1" x14ac:dyDescent="0.2">
      <c r="A46" s="2"/>
      <c r="B46" s="3" t="s">
        <v>11</v>
      </c>
      <c r="C46" s="15" t="s">
        <v>12</v>
      </c>
      <c r="D46" s="3" t="s">
        <v>13</v>
      </c>
      <c r="E46" s="3" t="s">
        <v>14</v>
      </c>
      <c r="F46" s="15" t="s">
        <v>12</v>
      </c>
      <c r="G46" s="3" t="s">
        <v>15</v>
      </c>
      <c r="H46" s="3" t="s">
        <v>14</v>
      </c>
      <c r="I46" s="15" t="s">
        <v>12</v>
      </c>
      <c r="J46" s="3" t="s">
        <v>15</v>
      </c>
      <c r="K46" s="3" t="s">
        <v>14</v>
      </c>
      <c r="L46" s="3" t="s">
        <v>12</v>
      </c>
      <c r="M46" s="3" t="s">
        <v>15</v>
      </c>
      <c r="N46" s="3" t="s">
        <v>14</v>
      </c>
      <c r="O46" s="15" t="s">
        <v>12</v>
      </c>
      <c r="P46" s="3" t="s">
        <v>15</v>
      </c>
      <c r="Q46" s="3" t="s">
        <v>14</v>
      </c>
      <c r="R46" s="15" t="s">
        <v>12</v>
      </c>
      <c r="S46" s="3" t="s">
        <v>15</v>
      </c>
      <c r="T46" s="3" t="s">
        <v>14</v>
      </c>
      <c r="U46" s="15" t="s">
        <v>12</v>
      </c>
      <c r="V46" s="3" t="s">
        <v>15</v>
      </c>
      <c r="W46" s="3" t="s">
        <v>14</v>
      </c>
      <c r="X46" s="15" t="s">
        <v>12</v>
      </c>
      <c r="Y46" s="3" t="s">
        <v>15</v>
      </c>
    </row>
    <row r="47" spans="1:25" x14ac:dyDescent="0.2">
      <c r="A47" s="1" t="s">
        <v>16</v>
      </c>
      <c r="B47" s="10">
        <f t="shared" ref="B47:U47" si="16">B10+B28</f>
        <v>13107</v>
      </c>
      <c r="C47" s="11">
        <f t="shared" si="16"/>
        <v>2690538</v>
      </c>
      <c r="D47" s="13">
        <f>C47/B47</f>
        <v>205.27489127946899</v>
      </c>
      <c r="E47" s="10">
        <f t="shared" si="16"/>
        <v>11774</v>
      </c>
      <c r="F47" s="11">
        <f t="shared" si="16"/>
        <v>2662100</v>
      </c>
      <c r="G47" s="13">
        <f>F47/E47</f>
        <v>226.09988109393578</v>
      </c>
      <c r="H47" s="10">
        <f t="shared" si="16"/>
        <v>11834</v>
      </c>
      <c r="I47" s="11">
        <f t="shared" si="16"/>
        <v>2571705</v>
      </c>
      <c r="J47" s="13">
        <f>I47/H47</f>
        <v>217.31494000338009</v>
      </c>
      <c r="K47" s="10">
        <f t="shared" si="16"/>
        <v>10928</v>
      </c>
      <c r="L47" s="11">
        <f t="shared" si="16"/>
        <v>2785114</v>
      </c>
      <c r="M47" s="13">
        <f>L47/K47</f>
        <v>254.86035871156662</v>
      </c>
      <c r="N47" s="10">
        <f t="shared" si="16"/>
        <v>9617</v>
      </c>
      <c r="O47" s="11">
        <f t="shared" si="16"/>
        <v>2663218</v>
      </c>
      <c r="P47" s="13">
        <f>O47/N47</f>
        <v>276.92814807112404</v>
      </c>
      <c r="Q47" s="10">
        <f t="shared" si="16"/>
        <v>10008</v>
      </c>
      <c r="R47" s="11">
        <f t="shared" si="16"/>
        <v>2710806</v>
      </c>
      <c r="S47" s="13">
        <f>R47/Q47</f>
        <v>270.86390887290167</v>
      </c>
      <c r="T47" s="10">
        <f t="shared" si="16"/>
        <v>9727</v>
      </c>
      <c r="U47" s="11">
        <f t="shared" si="16"/>
        <v>2656486</v>
      </c>
      <c r="V47" s="13">
        <f>U47/T47</f>
        <v>273.10434872005754</v>
      </c>
      <c r="W47" s="10">
        <f>W10+W28</f>
        <v>8723</v>
      </c>
      <c r="X47" s="11">
        <f>X10+X28</f>
        <v>2472339</v>
      </c>
      <c r="Y47" s="13">
        <f>X47/W47</f>
        <v>283.42760518170354</v>
      </c>
    </row>
    <row r="48" spans="1:25" x14ac:dyDescent="0.2">
      <c r="A48" s="1" t="s">
        <v>17</v>
      </c>
      <c r="B48" s="10">
        <f t="shared" ref="B48:U48" si="17">B11+B29</f>
        <v>39218</v>
      </c>
      <c r="C48" s="11">
        <f t="shared" si="17"/>
        <v>5797319</v>
      </c>
      <c r="D48" s="13">
        <f t="shared" ref="D48:D60" si="18">C48/B48</f>
        <v>147.82291294813606</v>
      </c>
      <c r="E48" s="10">
        <f t="shared" si="17"/>
        <v>38842</v>
      </c>
      <c r="F48" s="11">
        <f t="shared" si="17"/>
        <v>6018758</v>
      </c>
      <c r="G48" s="13">
        <f t="shared" ref="G48:G59" si="19">F48/E48</f>
        <v>154.9548941867051</v>
      </c>
      <c r="H48" s="10">
        <f t="shared" si="17"/>
        <v>39359</v>
      </c>
      <c r="I48" s="11">
        <f t="shared" si="17"/>
        <v>6616488</v>
      </c>
      <c r="J48" s="13">
        <f t="shared" ref="J48:J59" si="20">I48/H48</f>
        <v>168.10610025661222</v>
      </c>
      <c r="K48" s="10">
        <f t="shared" si="17"/>
        <v>37416</v>
      </c>
      <c r="L48" s="11">
        <f t="shared" si="17"/>
        <v>6808555</v>
      </c>
      <c r="M48" s="13">
        <f t="shared" ref="M48:M59" si="21">L48/K48</f>
        <v>181.96907740004275</v>
      </c>
      <c r="N48" s="10">
        <f t="shared" si="17"/>
        <v>36186</v>
      </c>
      <c r="O48" s="11">
        <f t="shared" si="17"/>
        <v>7343198</v>
      </c>
      <c r="P48" s="13">
        <f t="shared" ref="P48:P59" si="22">O48/N48</f>
        <v>202.92925440778203</v>
      </c>
      <c r="Q48" s="10">
        <f t="shared" si="17"/>
        <v>34112</v>
      </c>
      <c r="R48" s="11">
        <f t="shared" si="17"/>
        <v>7562188</v>
      </c>
      <c r="S48" s="13">
        <f t="shared" ref="S48:S59" si="23">R48/Q48</f>
        <v>221.68703095684802</v>
      </c>
      <c r="T48" s="10">
        <f t="shared" si="17"/>
        <v>37837</v>
      </c>
      <c r="U48" s="11">
        <f t="shared" si="17"/>
        <v>8199999</v>
      </c>
      <c r="V48" s="13">
        <f t="shared" ref="V48:V60" si="24">U48/T48</f>
        <v>216.71905806485714</v>
      </c>
      <c r="W48" s="10">
        <f>W11+W29</f>
        <v>38354</v>
      </c>
      <c r="X48" s="11">
        <f>X11+X29</f>
        <v>8367890</v>
      </c>
      <c r="Y48" s="13">
        <f t="shared" ref="Y48:Y60" si="25">X48/W48</f>
        <v>218.17515774104396</v>
      </c>
    </row>
    <row r="49" spans="1:25" x14ac:dyDescent="0.2">
      <c r="A49" s="1" t="s">
        <v>29</v>
      </c>
      <c r="B49" s="10">
        <f t="shared" ref="B49:L49" si="26">B30</f>
        <v>6566</v>
      </c>
      <c r="C49" s="11">
        <f t="shared" si="26"/>
        <v>955221</v>
      </c>
      <c r="D49" s="13">
        <f t="shared" si="18"/>
        <v>145.47989643618641</v>
      </c>
      <c r="E49" s="10">
        <f t="shared" si="26"/>
        <v>6633</v>
      </c>
      <c r="F49" s="11">
        <f t="shared" si="26"/>
        <v>848671</v>
      </c>
      <c r="G49" s="13">
        <f t="shared" si="19"/>
        <v>127.9467812452887</v>
      </c>
      <c r="H49" s="10">
        <f t="shared" si="26"/>
        <v>6606</v>
      </c>
      <c r="I49" s="11">
        <f t="shared" si="26"/>
        <v>958668</v>
      </c>
      <c r="J49" s="13">
        <f t="shared" si="20"/>
        <v>145.12079927338783</v>
      </c>
      <c r="K49" s="10">
        <f t="shared" si="26"/>
        <v>6581</v>
      </c>
      <c r="L49" s="11">
        <f t="shared" si="26"/>
        <v>893779</v>
      </c>
      <c r="M49" s="13">
        <f t="shared" si="21"/>
        <v>135.81203464519069</v>
      </c>
      <c r="N49" s="10">
        <f t="shared" ref="N49:U49" si="27">N30</f>
        <v>6495</v>
      </c>
      <c r="O49" s="11">
        <f t="shared" si="27"/>
        <v>972237</v>
      </c>
      <c r="P49" s="13">
        <f t="shared" si="22"/>
        <v>149.69006928406466</v>
      </c>
      <c r="Q49" s="10">
        <f t="shared" si="27"/>
        <v>6093</v>
      </c>
      <c r="R49" s="11">
        <f t="shared" si="27"/>
        <v>895679</v>
      </c>
      <c r="S49" s="13">
        <f t="shared" si="23"/>
        <v>147.00131298211062</v>
      </c>
      <c r="T49" s="10">
        <f t="shared" si="27"/>
        <v>5701</v>
      </c>
      <c r="U49" s="11">
        <f t="shared" si="27"/>
        <v>1014597</v>
      </c>
      <c r="V49" s="13">
        <f t="shared" si="24"/>
        <v>177.96825118400281</v>
      </c>
      <c r="W49" s="10">
        <f>W30</f>
        <v>5949</v>
      </c>
      <c r="X49" s="11">
        <f>X30</f>
        <v>1036744</v>
      </c>
      <c r="Y49" s="13">
        <f t="shared" si="25"/>
        <v>174.27197848377878</v>
      </c>
    </row>
    <row r="50" spans="1:25" x14ac:dyDescent="0.2">
      <c r="A50" s="1" t="s">
        <v>18</v>
      </c>
      <c r="B50" s="10">
        <f t="shared" ref="B50:L50" si="28">B12+B31</f>
        <v>16780</v>
      </c>
      <c r="C50" s="11">
        <f t="shared" si="28"/>
        <v>3468718</v>
      </c>
      <c r="D50" s="13">
        <f t="shared" si="18"/>
        <v>206.71740166865317</v>
      </c>
      <c r="E50" s="10">
        <f t="shared" si="28"/>
        <v>17411</v>
      </c>
      <c r="F50" s="11">
        <f t="shared" si="28"/>
        <v>3527517</v>
      </c>
      <c r="G50" s="13">
        <f t="shared" si="19"/>
        <v>202.60277985181781</v>
      </c>
      <c r="H50" s="10">
        <f t="shared" si="28"/>
        <v>18094</v>
      </c>
      <c r="I50" s="11">
        <f t="shared" si="28"/>
        <v>3463949</v>
      </c>
      <c r="J50" s="13">
        <f t="shared" si="20"/>
        <v>191.44185917983862</v>
      </c>
      <c r="K50" s="10">
        <f t="shared" si="28"/>
        <v>19965</v>
      </c>
      <c r="L50" s="11">
        <f t="shared" si="28"/>
        <v>3508325</v>
      </c>
      <c r="M50" s="13">
        <f t="shared" si="21"/>
        <v>175.7237665915352</v>
      </c>
      <c r="N50" s="10">
        <f t="shared" ref="N50:U50" si="29">N12+N31</f>
        <v>21475</v>
      </c>
      <c r="O50" s="11">
        <f t="shared" si="29"/>
        <v>4087289</v>
      </c>
      <c r="P50" s="13">
        <f t="shared" si="22"/>
        <v>190.32777648428404</v>
      </c>
      <c r="Q50" s="10">
        <f t="shared" si="29"/>
        <v>23692</v>
      </c>
      <c r="R50" s="11">
        <f t="shared" si="29"/>
        <v>4522070</v>
      </c>
      <c r="S50" s="13">
        <f t="shared" si="23"/>
        <v>190.86906972817829</v>
      </c>
      <c r="T50" s="10">
        <f t="shared" si="29"/>
        <v>24185</v>
      </c>
      <c r="U50" s="11">
        <f t="shared" si="29"/>
        <v>4518608</v>
      </c>
      <c r="V50" s="13">
        <f t="shared" si="24"/>
        <v>186.83514575149886</v>
      </c>
      <c r="W50" s="10">
        <f t="shared" ref="W50:X59" si="30">W12+W31</f>
        <v>25567</v>
      </c>
      <c r="X50" s="11">
        <f t="shared" si="30"/>
        <v>4697605</v>
      </c>
      <c r="Y50" s="13">
        <f t="shared" si="25"/>
        <v>183.73704384558221</v>
      </c>
    </row>
    <row r="51" spans="1:25" x14ac:dyDescent="0.2">
      <c r="A51" s="1" t="s">
        <v>19</v>
      </c>
      <c r="B51" s="10">
        <f t="shared" ref="B51:L51" si="31">B13+B32</f>
        <v>17946</v>
      </c>
      <c r="C51" s="11">
        <f t="shared" si="31"/>
        <v>2715492</v>
      </c>
      <c r="D51" s="13">
        <f t="shared" si="18"/>
        <v>151.31461049816116</v>
      </c>
      <c r="E51" s="10">
        <f t="shared" si="31"/>
        <v>19092</v>
      </c>
      <c r="F51" s="11">
        <f t="shared" si="31"/>
        <v>3181544</v>
      </c>
      <c r="G51" s="13">
        <f t="shared" si="19"/>
        <v>166.64278231720093</v>
      </c>
      <c r="H51" s="10">
        <f t="shared" si="31"/>
        <v>20800</v>
      </c>
      <c r="I51" s="11">
        <f t="shared" si="31"/>
        <v>3376297</v>
      </c>
      <c r="J51" s="13">
        <f t="shared" si="20"/>
        <v>162.32197115384616</v>
      </c>
      <c r="K51" s="10">
        <f t="shared" si="31"/>
        <v>20698</v>
      </c>
      <c r="L51" s="11">
        <f t="shared" si="31"/>
        <v>3501882</v>
      </c>
      <c r="M51" s="13">
        <f t="shared" si="21"/>
        <v>169.18939027925404</v>
      </c>
      <c r="N51" s="10">
        <f t="shared" ref="N51:U51" si="32">N13+N32</f>
        <v>20378</v>
      </c>
      <c r="O51" s="11">
        <f t="shared" si="32"/>
        <v>3736755</v>
      </c>
      <c r="P51" s="13">
        <f t="shared" si="22"/>
        <v>183.37201884385121</v>
      </c>
      <c r="Q51" s="10">
        <f t="shared" si="32"/>
        <v>19646</v>
      </c>
      <c r="R51" s="11">
        <f t="shared" si="32"/>
        <v>3826723</v>
      </c>
      <c r="S51" s="13">
        <f t="shared" si="23"/>
        <v>194.78382367912045</v>
      </c>
      <c r="T51" s="10">
        <f t="shared" si="32"/>
        <v>19799</v>
      </c>
      <c r="U51" s="11">
        <f t="shared" si="32"/>
        <v>3854831</v>
      </c>
      <c r="V51" s="13">
        <f t="shared" si="24"/>
        <v>194.69826758927218</v>
      </c>
      <c r="W51" s="10">
        <f t="shared" si="30"/>
        <v>20424</v>
      </c>
      <c r="X51" s="11">
        <f t="shared" si="30"/>
        <v>3837896</v>
      </c>
      <c r="Y51" s="13">
        <f t="shared" si="25"/>
        <v>187.91108499804153</v>
      </c>
    </row>
    <row r="52" spans="1:25" x14ac:dyDescent="0.2">
      <c r="A52" s="1" t="s">
        <v>20</v>
      </c>
      <c r="B52" s="10">
        <f t="shared" ref="B52:L52" si="33">B14+B33</f>
        <v>27180</v>
      </c>
      <c r="C52" s="11">
        <f t="shared" si="33"/>
        <v>3639416</v>
      </c>
      <c r="D52" s="13">
        <f t="shared" si="18"/>
        <v>133.90051508462105</v>
      </c>
      <c r="E52" s="10">
        <f t="shared" si="33"/>
        <v>27268</v>
      </c>
      <c r="F52" s="11">
        <f t="shared" si="33"/>
        <v>4086570</v>
      </c>
      <c r="G52" s="13">
        <f t="shared" si="19"/>
        <v>149.86687692533371</v>
      </c>
      <c r="H52" s="10">
        <f t="shared" si="33"/>
        <v>30097</v>
      </c>
      <c r="I52" s="11">
        <f t="shared" si="33"/>
        <v>4570930</v>
      </c>
      <c r="J52" s="13">
        <f t="shared" si="20"/>
        <v>151.87327640628635</v>
      </c>
      <c r="K52" s="10">
        <f t="shared" si="33"/>
        <v>29265</v>
      </c>
      <c r="L52" s="11">
        <f t="shared" si="33"/>
        <v>4765237</v>
      </c>
      <c r="M52" s="13">
        <f t="shared" si="21"/>
        <v>162.83058260720998</v>
      </c>
      <c r="N52" s="10">
        <f t="shared" ref="N52:U52" si="34">N14+N33</f>
        <v>29788</v>
      </c>
      <c r="O52" s="11">
        <f t="shared" si="34"/>
        <v>5170490</v>
      </c>
      <c r="P52" s="13">
        <f t="shared" si="22"/>
        <v>173.57627232442593</v>
      </c>
      <c r="Q52" s="10">
        <f t="shared" si="34"/>
        <v>26930</v>
      </c>
      <c r="R52" s="11">
        <f t="shared" si="34"/>
        <v>5161794</v>
      </c>
      <c r="S52" s="13">
        <f t="shared" si="23"/>
        <v>191.67448941700707</v>
      </c>
      <c r="T52" s="10">
        <f t="shared" si="34"/>
        <v>26212</v>
      </c>
      <c r="U52" s="11">
        <f t="shared" si="34"/>
        <v>4863511</v>
      </c>
      <c r="V52" s="13">
        <f t="shared" si="24"/>
        <v>185.54520830154127</v>
      </c>
      <c r="W52" s="10">
        <f t="shared" si="30"/>
        <v>26413</v>
      </c>
      <c r="X52" s="11">
        <f t="shared" si="30"/>
        <v>5288081</v>
      </c>
      <c r="Y52" s="13">
        <f t="shared" si="25"/>
        <v>200.20751145269375</v>
      </c>
    </row>
    <row r="53" spans="1:25" x14ac:dyDescent="0.2">
      <c r="A53" s="1" t="s">
        <v>21</v>
      </c>
      <c r="B53" s="10">
        <f t="shared" ref="B53:L53" si="35">B15+B34</f>
        <v>46041</v>
      </c>
      <c r="C53" s="11">
        <f t="shared" si="35"/>
        <v>6419257</v>
      </c>
      <c r="D53" s="13">
        <f t="shared" si="18"/>
        <v>139.42479529115354</v>
      </c>
      <c r="E53" s="10">
        <f t="shared" si="35"/>
        <v>49143</v>
      </c>
      <c r="F53" s="11">
        <f t="shared" si="35"/>
        <v>6910247</v>
      </c>
      <c r="G53" s="13">
        <f t="shared" si="19"/>
        <v>140.61508251429501</v>
      </c>
      <c r="H53" s="10">
        <f t="shared" si="35"/>
        <v>51110</v>
      </c>
      <c r="I53" s="11">
        <f t="shared" si="35"/>
        <v>7219824</v>
      </c>
      <c r="J53" s="13">
        <f t="shared" si="20"/>
        <v>141.26049696732537</v>
      </c>
      <c r="K53" s="10">
        <f t="shared" si="35"/>
        <v>53774</v>
      </c>
      <c r="L53" s="11">
        <f t="shared" si="35"/>
        <v>7831915</v>
      </c>
      <c r="M53" s="13">
        <f t="shared" si="21"/>
        <v>145.64501431918771</v>
      </c>
      <c r="N53" s="10">
        <f>N15+N34</f>
        <v>54181</v>
      </c>
      <c r="O53" s="11">
        <f>O15+O34</f>
        <v>8224585</v>
      </c>
      <c r="P53" s="13">
        <f t="shared" si="22"/>
        <v>151.79832413576716</v>
      </c>
      <c r="Q53" s="10">
        <f t="shared" ref="Q53:R59" si="36">Q15+Q34</f>
        <v>56654</v>
      </c>
      <c r="R53" s="11">
        <f t="shared" si="36"/>
        <v>8566622</v>
      </c>
      <c r="S53" s="13">
        <f t="shared" si="23"/>
        <v>151.20948211953259</v>
      </c>
      <c r="T53" s="10">
        <f t="shared" ref="T53:U59" si="37">T15+T34</f>
        <v>56397</v>
      </c>
      <c r="U53" s="11">
        <f t="shared" si="37"/>
        <v>8626360</v>
      </c>
      <c r="V53" s="13">
        <f t="shared" si="24"/>
        <v>152.95778144227529</v>
      </c>
      <c r="W53" s="10">
        <f t="shared" si="30"/>
        <v>58863</v>
      </c>
      <c r="X53" s="11">
        <f t="shared" si="30"/>
        <v>9614315</v>
      </c>
      <c r="Y53" s="13">
        <f t="shared" si="25"/>
        <v>163.33375804834955</v>
      </c>
    </row>
    <row r="54" spans="1:25" x14ac:dyDescent="0.2">
      <c r="A54" s="33" t="s">
        <v>22</v>
      </c>
      <c r="B54" s="34">
        <f t="shared" ref="B54:L54" si="38">B35</f>
        <v>1858</v>
      </c>
      <c r="C54" s="35">
        <f t="shared" si="38"/>
        <v>373656</v>
      </c>
      <c r="D54" s="36">
        <f t="shared" si="18"/>
        <v>201.1065662002153</v>
      </c>
      <c r="E54" s="34">
        <f t="shared" si="38"/>
        <v>2129</v>
      </c>
      <c r="F54" s="35">
        <f t="shared" si="38"/>
        <v>385816</v>
      </c>
      <c r="G54" s="36">
        <f t="shared" si="19"/>
        <v>181.21935180836073</v>
      </c>
      <c r="H54" s="34">
        <f t="shared" si="38"/>
        <v>1778</v>
      </c>
      <c r="I54" s="35">
        <f t="shared" si="38"/>
        <v>376620</v>
      </c>
      <c r="J54" s="36">
        <f t="shared" si="20"/>
        <v>211.82227221597302</v>
      </c>
      <c r="K54" s="34">
        <f t="shared" si="38"/>
        <v>1711</v>
      </c>
      <c r="L54" s="35">
        <f t="shared" si="38"/>
        <v>445404</v>
      </c>
      <c r="M54" s="36">
        <f t="shared" si="21"/>
        <v>260.31794272355347</v>
      </c>
      <c r="N54" s="34">
        <f>N35</f>
        <v>1857</v>
      </c>
      <c r="O54" s="35">
        <f>O35</f>
        <v>429351</v>
      </c>
      <c r="P54" s="36">
        <f t="shared" si="22"/>
        <v>231.20678513731826</v>
      </c>
      <c r="Q54" s="34">
        <f t="shared" si="36"/>
        <v>2332</v>
      </c>
      <c r="R54" s="35">
        <f t="shared" si="36"/>
        <v>536154</v>
      </c>
      <c r="S54" s="36">
        <f t="shared" si="23"/>
        <v>229.91166380789022</v>
      </c>
      <c r="T54" s="34">
        <f t="shared" si="37"/>
        <v>2037</v>
      </c>
      <c r="U54" s="35">
        <f t="shared" si="37"/>
        <v>439183</v>
      </c>
      <c r="V54" s="36">
        <f t="shared" si="24"/>
        <v>215.60284732449682</v>
      </c>
      <c r="W54" s="34">
        <f t="shared" si="30"/>
        <v>2062</v>
      </c>
      <c r="X54" s="35">
        <f t="shared" si="30"/>
        <v>481075</v>
      </c>
      <c r="Y54" s="36">
        <f t="shared" si="25"/>
        <v>233.30504364694471</v>
      </c>
    </row>
    <row r="55" spans="1:25" x14ac:dyDescent="0.2">
      <c r="A55" s="1" t="s">
        <v>23</v>
      </c>
      <c r="B55" s="10">
        <f t="shared" ref="B55:L55" si="39">B17+B36</f>
        <v>43830</v>
      </c>
      <c r="C55" s="11">
        <f t="shared" si="39"/>
        <v>5639710</v>
      </c>
      <c r="D55" s="13">
        <f t="shared" si="18"/>
        <v>128.67237052247319</v>
      </c>
      <c r="E55" s="10">
        <f t="shared" si="39"/>
        <v>41300</v>
      </c>
      <c r="F55" s="11">
        <f t="shared" si="39"/>
        <v>5708250</v>
      </c>
      <c r="G55" s="13">
        <f t="shared" si="19"/>
        <v>138.21428571428572</v>
      </c>
      <c r="H55" s="10">
        <f t="shared" si="39"/>
        <v>42471</v>
      </c>
      <c r="I55" s="11">
        <f t="shared" si="39"/>
        <v>6142563</v>
      </c>
      <c r="J55" s="13">
        <f t="shared" si="20"/>
        <v>144.62958253867345</v>
      </c>
      <c r="K55" s="10">
        <f t="shared" si="39"/>
        <v>42979</v>
      </c>
      <c r="L55" s="11">
        <f t="shared" si="39"/>
        <v>6282189</v>
      </c>
      <c r="M55" s="13">
        <f t="shared" si="21"/>
        <v>146.16880336908721</v>
      </c>
      <c r="N55" s="10">
        <f t="shared" ref="N55:O59" si="40">N17+N36</f>
        <v>42798</v>
      </c>
      <c r="O55" s="11">
        <f t="shared" si="40"/>
        <v>6425737</v>
      </c>
      <c r="P55" s="13">
        <f t="shared" si="22"/>
        <v>150.14105799336417</v>
      </c>
      <c r="Q55" s="10">
        <f t="shared" si="36"/>
        <v>39842</v>
      </c>
      <c r="R55" s="11">
        <f t="shared" si="36"/>
        <v>6485737</v>
      </c>
      <c r="S55" s="13">
        <f t="shared" si="23"/>
        <v>162.78643140404597</v>
      </c>
      <c r="T55" s="10">
        <f t="shared" si="37"/>
        <v>38887</v>
      </c>
      <c r="U55" s="11">
        <f t="shared" si="37"/>
        <v>6761615</v>
      </c>
      <c r="V55" s="13">
        <f t="shared" si="24"/>
        <v>173.87854552935428</v>
      </c>
      <c r="W55" s="10">
        <f t="shared" si="30"/>
        <v>42010</v>
      </c>
      <c r="X55" s="11">
        <f t="shared" si="30"/>
        <v>6990570</v>
      </c>
      <c r="Y55" s="13">
        <f t="shared" si="25"/>
        <v>166.40252320875982</v>
      </c>
    </row>
    <row r="56" spans="1:25" x14ac:dyDescent="0.2">
      <c r="A56" s="1" t="s">
        <v>24</v>
      </c>
      <c r="B56" s="10">
        <f t="shared" ref="B56:L56" si="41">B18+B37</f>
        <v>29960</v>
      </c>
      <c r="C56" s="11">
        <f t="shared" si="41"/>
        <v>4351292</v>
      </c>
      <c r="D56" s="13">
        <f t="shared" si="18"/>
        <v>145.23671562082777</v>
      </c>
      <c r="E56" s="10">
        <f t="shared" si="41"/>
        <v>29789</v>
      </c>
      <c r="F56" s="11">
        <f t="shared" si="41"/>
        <v>4351677</v>
      </c>
      <c r="G56" s="13">
        <f t="shared" si="19"/>
        <v>146.08335291550571</v>
      </c>
      <c r="H56" s="10">
        <f t="shared" si="41"/>
        <v>32120</v>
      </c>
      <c r="I56" s="11">
        <f t="shared" si="41"/>
        <v>4691842</v>
      </c>
      <c r="J56" s="13">
        <f t="shared" si="20"/>
        <v>146.07229140722291</v>
      </c>
      <c r="K56" s="10">
        <f t="shared" si="41"/>
        <v>32386</v>
      </c>
      <c r="L56" s="11">
        <f t="shared" si="41"/>
        <v>4999911</v>
      </c>
      <c r="M56" s="13">
        <f t="shared" si="21"/>
        <v>154.38495028716113</v>
      </c>
      <c r="N56" s="10">
        <f t="shared" si="40"/>
        <v>33037</v>
      </c>
      <c r="O56" s="11">
        <f t="shared" si="40"/>
        <v>5059366</v>
      </c>
      <c r="P56" s="13">
        <f t="shared" si="22"/>
        <v>153.14241607894178</v>
      </c>
      <c r="Q56" s="10">
        <f t="shared" si="36"/>
        <v>33277</v>
      </c>
      <c r="R56" s="11">
        <f t="shared" si="36"/>
        <v>5544139</v>
      </c>
      <c r="S56" s="13">
        <f t="shared" si="23"/>
        <v>166.60573368993599</v>
      </c>
      <c r="T56" s="10">
        <f t="shared" si="37"/>
        <v>34332</v>
      </c>
      <c r="U56" s="11">
        <f t="shared" si="37"/>
        <v>5187426</v>
      </c>
      <c r="V56" s="13">
        <f t="shared" si="24"/>
        <v>151.09594547361061</v>
      </c>
      <c r="W56" s="10">
        <f t="shared" si="30"/>
        <v>35724</v>
      </c>
      <c r="X56" s="11">
        <f t="shared" si="30"/>
        <v>5399438</v>
      </c>
      <c r="Y56" s="13">
        <f t="shared" si="25"/>
        <v>151.14315306236705</v>
      </c>
    </row>
    <row r="57" spans="1:25" x14ac:dyDescent="0.2">
      <c r="A57" s="1" t="s">
        <v>25</v>
      </c>
      <c r="B57" s="10">
        <f t="shared" ref="B57:L57" si="42">B19+B38</f>
        <v>46874</v>
      </c>
      <c r="C57" s="11">
        <f t="shared" si="42"/>
        <v>4930045</v>
      </c>
      <c r="D57" s="13">
        <f t="shared" si="18"/>
        <v>105.17653709945812</v>
      </c>
      <c r="E57" s="10">
        <f t="shared" si="42"/>
        <v>47478</v>
      </c>
      <c r="F57" s="11">
        <f t="shared" si="42"/>
        <v>4979101</v>
      </c>
      <c r="G57" s="13">
        <f t="shared" si="19"/>
        <v>104.87175112683769</v>
      </c>
      <c r="H57" s="10">
        <f t="shared" si="42"/>
        <v>47336</v>
      </c>
      <c r="I57" s="11">
        <f t="shared" si="42"/>
        <v>5300781</v>
      </c>
      <c r="J57" s="13">
        <f t="shared" si="20"/>
        <v>111.98202213959777</v>
      </c>
      <c r="K57" s="10">
        <f t="shared" si="42"/>
        <v>44084</v>
      </c>
      <c r="L57" s="11">
        <f t="shared" si="42"/>
        <v>5483183</v>
      </c>
      <c r="M57" s="13">
        <f t="shared" si="21"/>
        <v>124.38034207422194</v>
      </c>
      <c r="N57" s="10">
        <f t="shared" si="40"/>
        <v>48317</v>
      </c>
      <c r="O57" s="11">
        <f t="shared" si="40"/>
        <v>5749738</v>
      </c>
      <c r="P57" s="13">
        <f t="shared" si="22"/>
        <v>119.00031044973819</v>
      </c>
      <c r="Q57" s="10">
        <f t="shared" si="36"/>
        <v>45143</v>
      </c>
      <c r="R57" s="11">
        <f t="shared" si="36"/>
        <v>6349111</v>
      </c>
      <c r="S57" s="13">
        <f t="shared" si="23"/>
        <v>140.64441884677581</v>
      </c>
      <c r="T57" s="10">
        <f t="shared" si="37"/>
        <v>42926</v>
      </c>
      <c r="U57" s="11">
        <f t="shared" si="37"/>
        <v>5965048</v>
      </c>
      <c r="V57" s="13">
        <f t="shared" si="24"/>
        <v>138.96118902296976</v>
      </c>
      <c r="W57" s="10">
        <f t="shared" si="30"/>
        <v>37166</v>
      </c>
      <c r="X57" s="11">
        <f t="shared" si="30"/>
        <v>5684880</v>
      </c>
      <c r="Y57" s="13">
        <f t="shared" si="25"/>
        <v>152.95915621804875</v>
      </c>
    </row>
    <row r="58" spans="1:25" x14ac:dyDescent="0.2">
      <c r="A58" s="1" t="s">
        <v>26</v>
      </c>
      <c r="B58" s="10">
        <f>B20+B39</f>
        <v>78830</v>
      </c>
      <c r="C58" s="11">
        <f>C20+C39</f>
        <v>9138949</v>
      </c>
      <c r="D58" s="13">
        <f t="shared" si="18"/>
        <v>115.93237346187999</v>
      </c>
      <c r="E58" s="10">
        <f t="shared" ref="E58:L58" si="43">E20+E39</f>
        <v>78885</v>
      </c>
      <c r="F58" s="11">
        <f t="shared" si="43"/>
        <v>9496848</v>
      </c>
      <c r="G58" s="13">
        <f t="shared" si="19"/>
        <v>120.38851492679217</v>
      </c>
      <c r="H58" s="10">
        <f t="shared" si="43"/>
        <v>83071</v>
      </c>
      <c r="I58" s="11">
        <f t="shared" si="43"/>
        <v>10055165</v>
      </c>
      <c r="J58" s="13">
        <f t="shared" si="20"/>
        <v>121.04302343778214</v>
      </c>
      <c r="K58" s="10">
        <f t="shared" si="43"/>
        <v>81792</v>
      </c>
      <c r="L58" s="11">
        <f t="shared" si="43"/>
        <v>10241840</v>
      </c>
      <c r="M58" s="13">
        <f t="shared" si="21"/>
        <v>125.21811424100156</v>
      </c>
      <c r="N58" s="10">
        <f t="shared" si="40"/>
        <v>82393</v>
      </c>
      <c r="O58" s="11">
        <f t="shared" si="40"/>
        <v>10589242</v>
      </c>
      <c r="P58" s="13">
        <f t="shared" si="22"/>
        <v>128.52113650431468</v>
      </c>
      <c r="Q58" s="10">
        <f t="shared" si="36"/>
        <v>81344</v>
      </c>
      <c r="R58" s="11">
        <f t="shared" si="36"/>
        <v>11675648</v>
      </c>
      <c r="S58" s="13">
        <f t="shared" si="23"/>
        <v>143.53422501966955</v>
      </c>
      <c r="T58" s="10">
        <f t="shared" si="37"/>
        <v>78126</v>
      </c>
      <c r="U58" s="11">
        <f t="shared" si="37"/>
        <v>11274201</v>
      </c>
      <c r="V58" s="13">
        <f t="shared" si="24"/>
        <v>144.30792565855157</v>
      </c>
      <c r="W58" s="10">
        <f t="shared" si="30"/>
        <v>76555</v>
      </c>
      <c r="X58" s="11">
        <f t="shared" si="30"/>
        <v>11696055</v>
      </c>
      <c r="Y58" s="13">
        <f t="shared" si="25"/>
        <v>152.77976618117694</v>
      </c>
    </row>
    <row r="59" spans="1:25" x14ac:dyDescent="0.2">
      <c r="A59" s="1" t="s">
        <v>27</v>
      </c>
      <c r="B59" s="10">
        <f>B21+B40</f>
        <v>368190</v>
      </c>
      <c r="C59" s="11">
        <f>C21+C40</f>
        <v>50119613</v>
      </c>
      <c r="D59" s="13">
        <f t="shared" si="18"/>
        <v>136.12431896575137</v>
      </c>
      <c r="E59" s="10">
        <f t="shared" ref="E59:L59" si="44">E21+E40</f>
        <v>369744</v>
      </c>
      <c r="F59" s="11">
        <f t="shared" si="44"/>
        <v>52157099</v>
      </c>
      <c r="G59" s="13">
        <f t="shared" si="19"/>
        <v>141.06273259336189</v>
      </c>
      <c r="H59" s="10">
        <f t="shared" si="44"/>
        <v>384676</v>
      </c>
      <c r="I59" s="11">
        <f t="shared" si="44"/>
        <v>55344832</v>
      </c>
      <c r="J59" s="13">
        <f t="shared" si="20"/>
        <v>143.8738886751448</v>
      </c>
      <c r="K59" s="10">
        <f t="shared" si="44"/>
        <v>381579</v>
      </c>
      <c r="L59" s="11">
        <f t="shared" si="44"/>
        <v>57547334</v>
      </c>
      <c r="M59" s="13">
        <f t="shared" si="21"/>
        <v>150.81368209466453</v>
      </c>
      <c r="N59" s="10">
        <f t="shared" si="40"/>
        <v>386522</v>
      </c>
      <c r="O59" s="11">
        <f t="shared" si="40"/>
        <v>60451206</v>
      </c>
      <c r="P59" s="13">
        <f t="shared" si="22"/>
        <v>156.39784022642954</v>
      </c>
      <c r="Q59" s="10">
        <f t="shared" si="36"/>
        <v>379073</v>
      </c>
      <c r="R59" s="11">
        <f t="shared" si="36"/>
        <v>63836671</v>
      </c>
      <c r="S59" s="13">
        <f t="shared" si="23"/>
        <v>168.40205184753333</v>
      </c>
      <c r="T59" s="10">
        <f t="shared" si="37"/>
        <v>376166</v>
      </c>
      <c r="U59" s="11">
        <f t="shared" si="37"/>
        <v>63361865</v>
      </c>
      <c r="V59" s="13">
        <f t="shared" si="24"/>
        <v>168.44123339164094</v>
      </c>
      <c r="W59" s="10">
        <f t="shared" si="30"/>
        <v>377810</v>
      </c>
      <c r="X59" s="11">
        <f t="shared" si="30"/>
        <v>65566888</v>
      </c>
      <c r="Y59" s="13">
        <f t="shared" si="25"/>
        <v>173.54460707763161</v>
      </c>
    </row>
    <row r="60" spans="1:25" x14ac:dyDescent="0.2">
      <c r="A60" s="43" t="s">
        <v>71</v>
      </c>
      <c r="B60" s="40">
        <f>B54</f>
        <v>1858</v>
      </c>
      <c r="C60" s="41">
        <f>C54</f>
        <v>373656</v>
      </c>
      <c r="D60" s="42">
        <f t="shared" si="18"/>
        <v>201.1065662002153</v>
      </c>
      <c r="E60" s="40">
        <v>2129</v>
      </c>
      <c r="F60" s="41">
        <f>F54</f>
        <v>385816</v>
      </c>
      <c r="G60" s="42">
        <f>G54</f>
        <v>181.21935180836073</v>
      </c>
      <c r="H60" s="40">
        <v>1658</v>
      </c>
      <c r="I60" s="41">
        <f>I54</f>
        <v>376620</v>
      </c>
      <c r="J60" s="42">
        <f>I60/H60</f>
        <v>227.15319662243667</v>
      </c>
      <c r="K60" s="40">
        <v>1557</v>
      </c>
      <c r="L60" s="41">
        <f>L54</f>
        <v>445404</v>
      </c>
      <c r="M60" s="42">
        <f>L60/K60</f>
        <v>286.06551059730248</v>
      </c>
      <c r="N60" s="40">
        <v>1713</v>
      </c>
      <c r="O60" s="41">
        <f>O54</f>
        <v>429351</v>
      </c>
      <c r="P60" s="42">
        <f>O60/N60</f>
        <v>250.64273204903677</v>
      </c>
      <c r="Q60" s="40">
        <v>1606</v>
      </c>
      <c r="R60" s="41">
        <f>R54</f>
        <v>536154</v>
      </c>
      <c r="S60" s="42">
        <f>R60/Q60</f>
        <v>333.84433374844332</v>
      </c>
      <c r="T60" s="40">
        <f>T54</f>
        <v>2037</v>
      </c>
      <c r="U60" s="41">
        <f>U54</f>
        <v>439183</v>
      </c>
      <c r="V60" s="42">
        <f t="shared" si="24"/>
        <v>215.60284732449682</v>
      </c>
      <c r="W60" s="40">
        <f>W54</f>
        <v>2062</v>
      </c>
      <c r="X60" s="41">
        <f>X54</f>
        <v>481075</v>
      </c>
      <c r="Y60" s="42">
        <f t="shared" si="25"/>
        <v>233.30504364694471</v>
      </c>
    </row>
    <row r="61" spans="1:25" x14ac:dyDescent="0.2">
      <c r="A61" s="80" t="s">
        <v>32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spans="1:25" x14ac:dyDescent="0.2">
      <c r="C62"/>
      <c r="F62"/>
      <c r="I62"/>
      <c r="O62"/>
      <c r="R62"/>
      <c r="U62"/>
      <c r="X62"/>
    </row>
    <row r="64" spans="1:25" ht="14.25" x14ac:dyDescent="0.2">
      <c r="A64" s="76" t="s">
        <v>31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</row>
    <row r="65" spans="1:25" x14ac:dyDescent="0.2">
      <c r="A65" s="1"/>
      <c r="B65" s="79" t="s">
        <v>3</v>
      </c>
      <c r="C65" s="79"/>
      <c r="D65" s="79"/>
      <c r="E65" s="79" t="s">
        <v>4</v>
      </c>
      <c r="F65" s="79"/>
      <c r="G65" s="79"/>
      <c r="H65" s="79" t="s">
        <v>5</v>
      </c>
      <c r="I65" s="79"/>
      <c r="J65" s="79"/>
      <c r="K65" s="79" t="s">
        <v>6</v>
      </c>
      <c r="L65" s="79"/>
      <c r="M65" s="79"/>
      <c r="N65" s="79" t="s">
        <v>7</v>
      </c>
      <c r="O65" s="79"/>
      <c r="P65" s="79"/>
      <c r="Q65" s="79" t="s">
        <v>8</v>
      </c>
      <c r="R65" s="79"/>
      <c r="S65" s="79"/>
      <c r="T65" s="79" t="s">
        <v>9</v>
      </c>
      <c r="U65" s="79"/>
      <c r="V65" s="79"/>
      <c r="W65" s="79" t="s">
        <v>10</v>
      </c>
      <c r="X65" s="79"/>
      <c r="Y65" s="79"/>
    </row>
    <row r="66" spans="1:25" x14ac:dyDescent="0.2">
      <c r="A66" s="2"/>
      <c r="B66" s="3" t="s">
        <v>11</v>
      </c>
      <c r="C66" s="15" t="s">
        <v>12</v>
      </c>
      <c r="D66" s="3" t="s">
        <v>13</v>
      </c>
      <c r="E66" s="3" t="s">
        <v>14</v>
      </c>
      <c r="F66" s="15" t="s">
        <v>12</v>
      </c>
      <c r="G66" s="3" t="s">
        <v>15</v>
      </c>
      <c r="H66" s="3" t="s">
        <v>14</v>
      </c>
      <c r="I66" s="15" t="s">
        <v>12</v>
      </c>
      <c r="J66" s="3" t="s">
        <v>15</v>
      </c>
      <c r="K66" s="3" t="s">
        <v>14</v>
      </c>
      <c r="L66" s="3" t="s">
        <v>12</v>
      </c>
      <c r="M66" s="3" t="s">
        <v>15</v>
      </c>
      <c r="N66" s="3" t="s">
        <v>14</v>
      </c>
      <c r="O66" s="15" t="s">
        <v>12</v>
      </c>
      <c r="P66" s="3" t="s">
        <v>15</v>
      </c>
      <c r="Q66" s="3" t="s">
        <v>14</v>
      </c>
      <c r="R66" s="15" t="s">
        <v>12</v>
      </c>
      <c r="S66" s="3" t="s">
        <v>15</v>
      </c>
      <c r="T66" s="3" t="s">
        <v>14</v>
      </c>
      <c r="U66" s="15" t="s">
        <v>12</v>
      </c>
      <c r="V66" s="3" t="s">
        <v>15</v>
      </c>
      <c r="W66" s="3" t="s">
        <v>14</v>
      </c>
      <c r="X66" s="15" t="s">
        <v>12</v>
      </c>
      <c r="Y66" s="3" t="s">
        <v>15</v>
      </c>
    </row>
    <row r="67" spans="1:25" x14ac:dyDescent="0.2">
      <c r="A67" s="1" t="s">
        <v>16</v>
      </c>
      <c r="B67" s="10">
        <v>1115</v>
      </c>
      <c r="C67" s="11">
        <v>295979</v>
      </c>
      <c r="D67" s="13">
        <f>C67/B67</f>
        <v>265.45201793721975</v>
      </c>
      <c r="E67" s="10">
        <v>1020</v>
      </c>
      <c r="F67" s="11">
        <v>330784</v>
      </c>
      <c r="G67" s="13">
        <f>F67/E67</f>
        <v>324.29803921568629</v>
      </c>
      <c r="H67" s="10">
        <v>1006</v>
      </c>
      <c r="I67" s="11">
        <v>362589</v>
      </c>
      <c r="J67" s="13">
        <f>I67/H67</f>
        <v>360.42644135188868</v>
      </c>
      <c r="K67" s="10">
        <v>801</v>
      </c>
      <c r="L67" s="11">
        <v>264922</v>
      </c>
      <c r="M67" s="13">
        <f>L67/K67</f>
        <v>330.73907615480647</v>
      </c>
      <c r="N67" s="10">
        <v>669</v>
      </c>
      <c r="O67" s="11">
        <v>235997</v>
      </c>
      <c r="P67" s="13">
        <f>O67/N67</f>
        <v>352.76083707025413</v>
      </c>
      <c r="Q67" s="10">
        <v>841</v>
      </c>
      <c r="R67" s="11">
        <v>288187</v>
      </c>
      <c r="S67" s="13">
        <f>R67/Q67</f>
        <v>342.67181926278238</v>
      </c>
      <c r="T67" s="10">
        <v>1126</v>
      </c>
      <c r="U67" s="11">
        <v>332905</v>
      </c>
      <c r="V67" s="13">
        <f>U67/T67</f>
        <v>295.65275310834812</v>
      </c>
      <c r="W67" s="10">
        <v>1036</v>
      </c>
      <c r="X67" s="11">
        <v>351255</v>
      </c>
      <c r="Y67" s="13">
        <f>X67/W67</f>
        <v>339.04922779922782</v>
      </c>
    </row>
    <row r="68" spans="1:25" x14ac:dyDescent="0.2">
      <c r="A68" s="1" t="s">
        <v>17</v>
      </c>
      <c r="B68" s="10">
        <v>1685</v>
      </c>
      <c r="C68" s="11">
        <v>478024</v>
      </c>
      <c r="D68" s="13">
        <f t="shared" ref="D68:D80" si="45">C68/B68</f>
        <v>283.69376854599409</v>
      </c>
      <c r="E68" s="10">
        <v>1525</v>
      </c>
      <c r="F68" s="11">
        <v>626613</v>
      </c>
      <c r="G68" s="13">
        <f t="shared" ref="G68:G78" si="46">F68/E68</f>
        <v>410.89377049180325</v>
      </c>
      <c r="H68" s="10">
        <v>1727</v>
      </c>
      <c r="I68" s="11">
        <v>578011</v>
      </c>
      <c r="J68" s="13">
        <f t="shared" ref="J68:J78" si="47">I68/H68</f>
        <v>334.69079328314996</v>
      </c>
      <c r="K68" s="10">
        <v>1248</v>
      </c>
      <c r="L68" s="10">
        <v>563987</v>
      </c>
      <c r="M68" s="13">
        <f t="shared" ref="M68:M78" si="48">L68/K68</f>
        <v>451.91266025641028</v>
      </c>
      <c r="N68" s="10">
        <v>1261</v>
      </c>
      <c r="O68" s="11">
        <v>616375</v>
      </c>
      <c r="P68" s="13">
        <f t="shared" ref="P68:P78" si="49">O68/N68</f>
        <v>488.79857256145914</v>
      </c>
      <c r="Q68" s="10">
        <v>1374</v>
      </c>
      <c r="R68" s="11">
        <v>570095</v>
      </c>
      <c r="S68" s="13">
        <f t="shared" ref="S68:S78" si="50">R68/Q68</f>
        <v>414.91630276564774</v>
      </c>
      <c r="T68" s="10">
        <v>1452</v>
      </c>
      <c r="U68" s="11">
        <v>589320</v>
      </c>
      <c r="V68" s="13">
        <f t="shared" ref="V68:V78" si="51">U68/T68</f>
        <v>405.8677685950413</v>
      </c>
      <c r="W68" s="10">
        <v>1594</v>
      </c>
      <c r="X68" s="11">
        <v>635072</v>
      </c>
      <c r="Y68" s="13">
        <f t="shared" ref="Y68:Y78" si="52">X68/W68</f>
        <v>398.41405269761606</v>
      </c>
    </row>
    <row r="69" spans="1:25" x14ac:dyDescent="0.2">
      <c r="A69" s="1" t="s">
        <v>29</v>
      </c>
      <c r="B69" s="10">
        <v>3122</v>
      </c>
      <c r="C69" s="11">
        <v>601085</v>
      </c>
      <c r="D69" s="13">
        <f t="shared" si="45"/>
        <v>192.53203074951955</v>
      </c>
      <c r="E69" s="10">
        <v>2517</v>
      </c>
      <c r="F69" s="11">
        <v>643581</v>
      </c>
      <c r="G69" s="13">
        <f t="shared" si="46"/>
        <v>255.69368295589987</v>
      </c>
      <c r="H69" s="10">
        <v>2174</v>
      </c>
      <c r="I69" s="11">
        <v>612572</v>
      </c>
      <c r="J69" s="13">
        <f t="shared" si="47"/>
        <v>281.77184912603497</v>
      </c>
      <c r="K69" s="10">
        <v>2132</v>
      </c>
      <c r="L69" s="11">
        <v>505456</v>
      </c>
      <c r="M69" s="13">
        <f t="shared" si="48"/>
        <v>237.08067542213882</v>
      </c>
      <c r="N69" s="10">
        <v>2057</v>
      </c>
      <c r="O69" s="11">
        <v>597121</v>
      </c>
      <c r="P69" s="13">
        <f t="shared" si="49"/>
        <v>290.28731161886242</v>
      </c>
      <c r="Q69" s="10">
        <v>2303</v>
      </c>
      <c r="R69" s="11">
        <v>630494</v>
      </c>
      <c r="S69" s="13">
        <f t="shared" si="50"/>
        <v>273.77073382544506</v>
      </c>
      <c r="T69" s="10">
        <v>1952</v>
      </c>
      <c r="U69" s="11">
        <v>463967</v>
      </c>
      <c r="V69" s="13">
        <f t="shared" si="51"/>
        <v>237.68801229508196</v>
      </c>
      <c r="W69" s="10">
        <v>1876</v>
      </c>
      <c r="X69" s="11">
        <v>493861</v>
      </c>
      <c r="Y69" s="13">
        <f t="shared" si="52"/>
        <v>263.25213219616205</v>
      </c>
    </row>
    <row r="70" spans="1:25" x14ac:dyDescent="0.2">
      <c r="A70" s="1" t="s">
        <v>18</v>
      </c>
      <c r="B70" s="10">
        <v>1646</v>
      </c>
      <c r="C70" s="11">
        <v>401467</v>
      </c>
      <c r="D70" s="13">
        <f t="shared" si="45"/>
        <v>243.90461725394897</v>
      </c>
      <c r="E70" s="10">
        <v>1375</v>
      </c>
      <c r="F70" s="11">
        <v>353920</v>
      </c>
      <c r="G70" s="13">
        <f t="shared" si="46"/>
        <v>257.39636363636362</v>
      </c>
      <c r="H70" s="10">
        <v>1182</v>
      </c>
      <c r="I70" s="11">
        <v>403131</v>
      </c>
      <c r="J70" s="13">
        <f t="shared" si="47"/>
        <v>341.05837563451774</v>
      </c>
      <c r="K70" s="10">
        <v>1197</v>
      </c>
      <c r="L70" s="11">
        <v>387330</v>
      </c>
      <c r="M70" s="13">
        <f t="shared" si="48"/>
        <v>323.58395989974935</v>
      </c>
      <c r="N70" s="10">
        <v>978</v>
      </c>
      <c r="O70" s="11">
        <v>329146</v>
      </c>
      <c r="P70" s="13">
        <f t="shared" si="49"/>
        <v>336.55010224948876</v>
      </c>
      <c r="Q70" s="10">
        <v>1228</v>
      </c>
      <c r="R70" s="11">
        <v>456136</v>
      </c>
      <c r="S70" s="13">
        <f t="shared" si="50"/>
        <v>371.44625407166126</v>
      </c>
      <c r="T70" s="10">
        <v>1462</v>
      </c>
      <c r="U70" s="11">
        <v>526820</v>
      </c>
      <c r="V70" s="13">
        <f t="shared" si="51"/>
        <v>360.34199726402187</v>
      </c>
      <c r="W70" s="10">
        <v>1421</v>
      </c>
      <c r="X70" s="11">
        <v>461471</v>
      </c>
      <c r="Y70" s="13">
        <f t="shared" si="52"/>
        <v>324.75087966220968</v>
      </c>
    </row>
    <row r="71" spans="1:25" x14ac:dyDescent="0.2">
      <c r="A71" s="1" t="s">
        <v>19</v>
      </c>
      <c r="B71" s="10">
        <v>896</v>
      </c>
      <c r="C71" s="11">
        <v>320354</v>
      </c>
      <c r="D71" s="13">
        <f t="shared" si="45"/>
        <v>357.53794642857144</v>
      </c>
      <c r="E71" s="10">
        <v>982</v>
      </c>
      <c r="F71" s="11">
        <v>221082</v>
      </c>
      <c r="G71" s="13">
        <f t="shared" si="46"/>
        <v>225.13441955193483</v>
      </c>
      <c r="H71" s="10">
        <v>734</v>
      </c>
      <c r="I71" s="11">
        <v>243144</v>
      </c>
      <c r="J71" s="13">
        <f t="shared" si="47"/>
        <v>331.25885558583104</v>
      </c>
      <c r="K71" s="10">
        <v>743</v>
      </c>
      <c r="L71" s="11">
        <v>178239</v>
      </c>
      <c r="M71" s="13">
        <f t="shared" si="48"/>
        <v>239.89098250336474</v>
      </c>
      <c r="N71" s="10">
        <v>729</v>
      </c>
      <c r="O71" s="11">
        <v>250951</v>
      </c>
      <c r="P71" s="13">
        <f t="shared" si="49"/>
        <v>344.24005486968451</v>
      </c>
      <c r="Q71" s="10">
        <v>801</v>
      </c>
      <c r="R71" s="11">
        <v>260058</v>
      </c>
      <c r="S71" s="13">
        <f t="shared" si="50"/>
        <v>324.66666666666669</v>
      </c>
      <c r="T71" s="10">
        <v>862</v>
      </c>
      <c r="U71" s="11">
        <v>261141</v>
      </c>
      <c r="V71" s="13">
        <f t="shared" si="51"/>
        <v>302.9477958236659</v>
      </c>
      <c r="W71" s="10">
        <v>907</v>
      </c>
      <c r="X71" s="11">
        <v>237457</v>
      </c>
      <c r="Y71" s="13">
        <f t="shared" si="52"/>
        <v>261.8048511576626</v>
      </c>
    </row>
    <row r="72" spans="1:25" x14ac:dyDescent="0.2">
      <c r="A72" s="1" t="s">
        <v>20</v>
      </c>
      <c r="B72" s="10">
        <v>2210</v>
      </c>
      <c r="C72" s="11">
        <v>714168</v>
      </c>
      <c r="D72" s="13">
        <f t="shared" si="45"/>
        <v>323.15294117647056</v>
      </c>
      <c r="E72" s="10">
        <v>1942</v>
      </c>
      <c r="F72" s="11">
        <v>630848</v>
      </c>
      <c r="G72" s="13">
        <f t="shared" si="46"/>
        <v>324.84449021627188</v>
      </c>
      <c r="H72" s="10">
        <v>1400</v>
      </c>
      <c r="I72" s="11">
        <v>474200</v>
      </c>
      <c r="J72" s="13">
        <f t="shared" si="47"/>
        <v>338.71428571428572</v>
      </c>
      <c r="K72" s="10">
        <v>1401</v>
      </c>
      <c r="L72" s="10">
        <v>378273</v>
      </c>
      <c r="M72" s="13">
        <f t="shared" si="48"/>
        <v>270.00214132762312</v>
      </c>
      <c r="N72" s="10">
        <v>1372</v>
      </c>
      <c r="O72" s="11">
        <v>427320</v>
      </c>
      <c r="P72" s="13">
        <f t="shared" si="49"/>
        <v>311.45772594752185</v>
      </c>
      <c r="Q72" s="10">
        <v>1574</v>
      </c>
      <c r="R72" s="11">
        <v>533672</v>
      </c>
      <c r="S72" s="13">
        <f t="shared" si="50"/>
        <v>339.05463786531129</v>
      </c>
      <c r="T72" s="10">
        <v>1556</v>
      </c>
      <c r="U72" s="11">
        <v>437036</v>
      </c>
      <c r="V72" s="13">
        <f t="shared" si="51"/>
        <v>280.87146529562983</v>
      </c>
      <c r="W72" s="10">
        <v>1536</v>
      </c>
      <c r="X72" s="11">
        <v>443633</v>
      </c>
      <c r="Y72" s="13">
        <f t="shared" si="52"/>
        <v>288.82356770833331</v>
      </c>
    </row>
    <row r="73" spans="1:25" x14ac:dyDescent="0.2">
      <c r="A73" s="1" t="s">
        <v>21</v>
      </c>
      <c r="B73" s="10">
        <v>3248</v>
      </c>
      <c r="C73" s="11">
        <v>1189642</v>
      </c>
      <c r="D73" s="13">
        <f t="shared" si="45"/>
        <v>366.26908866995075</v>
      </c>
      <c r="E73" s="10">
        <v>3438</v>
      </c>
      <c r="F73" s="11">
        <v>1154301</v>
      </c>
      <c r="G73" s="13">
        <f t="shared" si="46"/>
        <v>335.74781849912739</v>
      </c>
      <c r="H73" s="10">
        <v>3433</v>
      </c>
      <c r="I73" s="11">
        <v>1206012</v>
      </c>
      <c r="J73" s="13">
        <f t="shared" si="47"/>
        <v>351.29973783862511</v>
      </c>
      <c r="K73" s="10">
        <v>3352</v>
      </c>
      <c r="L73" s="11">
        <v>1301629</v>
      </c>
      <c r="M73" s="13">
        <f t="shared" si="48"/>
        <v>388.31414081145584</v>
      </c>
      <c r="N73" s="10">
        <v>3564</v>
      </c>
      <c r="O73" s="11">
        <v>1416423</v>
      </c>
      <c r="P73" s="13">
        <f t="shared" si="49"/>
        <v>397.42508417508418</v>
      </c>
      <c r="Q73" s="10">
        <v>3609</v>
      </c>
      <c r="R73" s="11">
        <v>1474753</v>
      </c>
      <c r="S73" s="13">
        <f t="shared" si="50"/>
        <v>408.63203103352731</v>
      </c>
      <c r="T73" s="10">
        <v>3584</v>
      </c>
      <c r="U73" s="11">
        <v>1258866</v>
      </c>
      <c r="V73" s="13">
        <f t="shared" si="51"/>
        <v>351.24609375</v>
      </c>
      <c r="W73" s="10">
        <v>3989</v>
      </c>
      <c r="X73" s="11">
        <v>1675504</v>
      </c>
      <c r="Y73" s="13">
        <f t="shared" si="52"/>
        <v>420.03108548508396</v>
      </c>
    </row>
    <row r="74" spans="1:25" x14ac:dyDescent="0.2">
      <c r="A74" s="33" t="s">
        <v>22</v>
      </c>
      <c r="B74" s="34">
        <v>700</v>
      </c>
      <c r="C74" s="35">
        <v>193933</v>
      </c>
      <c r="D74" s="36">
        <f t="shared" si="45"/>
        <v>277.04714285714283</v>
      </c>
      <c r="E74" s="34">
        <v>796</v>
      </c>
      <c r="F74" s="35">
        <v>211357</v>
      </c>
      <c r="G74" s="36">
        <f t="shared" si="46"/>
        <v>265.52386934673365</v>
      </c>
      <c r="H74" s="34">
        <v>930</v>
      </c>
      <c r="I74" s="35">
        <v>249973</v>
      </c>
      <c r="J74" s="36">
        <f t="shared" si="47"/>
        <v>268.78817204301077</v>
      </c>
      <c r="K74" s="34">
        <v>811</v>
      </c>
      <c r="L74" s="35">
        <v>282997</v>
      </c>
      <c r="M74" s="36">
        <f t="shared" si="48"/>
        <v>348.94821208384712</v>
      </c>
      <c r="N74" s="34">
        <v>861</v>
      </c>
      <c r="O74" s="35">
        <v>304680</v>
      </c>
      <c r="P74" s="36">
        <f t="shared" si="49"/>
        <v>353.86759581881535</v>
      </c>
      <c r="Q74" s="34">
        <v>910</v>
      </c>
      <c r="R74" s="35">
        <v>307814</v>
      </c>
      <c r="S74" s="36">
        <f t="shared" si="50"/>
        <v>338.25714285714287</v>
      </c>
      <c r="T74" s="34">
        <v>839</v>
      </c>
      <c r="U74" s="35">
        <v>214397</v>
      </c>
      <c r="V74" s="36">
        <f t="shared" si="51"/>
        <v>255.53873659117997</v>
      </c>
      <c r="W74" s="34">
        <v>825</v>
      </c>
      <c r="X74" s="35">
        <v>235629</v>
      </c>
      <c r="Y74" s="36">
        <f t="shared" si="52"/>
        <v>285.6109090909091</v>
      </c>
    </row>
    <row r="75" spans="1:25" x14ac:dyDescent="0.2">
      <c r="A75" s="1" t="s">
        <v>23</v>
      </c>
      <c r="B75" s="10">
        <v>1473</v>
      </c>
      <c r="C75" s="11">
        <v>579613</v>
      </c>
      <c r="D75" s="13">
        <f t="shared" si="45"/>
        <v>393.49151391717584</v>
      </c>
      <c r="E75" s="10">
        <v>1493</v>
      </c>
      <c r="F75" s="11">
        <v>644065</v>
      </c>
      <c r="G75" s="13">
        <f t="shared" si="46"/>
        <v>431.38981915606161</v>
      </c>
      <c r="H75" s="10">
        <v>1768</v>
      </c>
      <c r="I75" s="11">
        <v>873420</v>
      </c>
      <c r="J75" s="13">
        <f t="shared" si="47"/>
        <v>494.01583710407238</v>
      </c>
      <c r="K75" s="10">
        <v>1896</v>
      </c>
      <c r="L75" s="11">
        <v>846324</v>
      </c>
      <c r="M75" s="13">
        <f t="shared" si="48"/>
        <v>446.37341772151899</v>
      </c>
      <c r="N75" s="10">
        <v>1680</v>
      </c>
      <c r="O75" s="11">
        <v>839728</v>
      </c>
      <c r="P75" s="13">
        <f t="shared" si="49"/>
        <v>499.83809523809526</v>
      </c>
      <c r="Q75" s="10">
        <v>1544</v>
      </c>
      <c r="R75" s="11">
        <v>665160</v>
      </c>
      <c r="S75" s="13">
        <f t="shared" si="50"/>
        <v>430.80310880829018</v>
      </c>
      <c r="T75" s="10">
        <v>1622</v>
      </c>
      <c r="U75" s="11">
        <v>814049</v>
      </c>
      <c r="V75" s="13">
        <f t="shared" si="51"/>
        <v>501.87977805178792</v>
      </c>
      <c r="W75" s="10">
        <v>1751</v>
      </c>
      <c r="X75" s="11">
        <v>866549</v>
      </c>
      <c r="Y75" s="13">
        <f t="shared" si="52"/>
        <v>494.88806396344944</v>
      </c>
    </row>
    <row r="76" spans="1:25" x14ac:dyDescent="0.2">
      <c r="A76" s="1" t="s">
        <v>24</v>
      </c>
      <c r="B76" s="10">
        <v>1301</v>
      </c>
      <c r="C76" s="11">
        <v>417991</v>
      </c>
      <c r="D76" s="13">
        <f t="shared" si="45"/>
        <v>321.28439661798615</v>
      </c>
      <c r="E76" s="10">
        <v>1428</v>
      </c>
      <c r="F76" s="11">
        <v>488583</v>
      </c>
      <c r="G76" s="13">
        <f t="shared" si="46"/>
        <v>342.14495798319325</v>
      </c>
      <c r="H76" s="10">
        <v>1396</v>
      </c>
      <c r="I76" s="11">
        <v>488041</v>
      </c>
      <c r="J76" s="13">
        <f t="shared" si="47"/>
        <v>349.59957020057305</v>
      </c>
      <c r="K76" s="10">
        <v>1193</v>
      </c>
      <c r="L76" s="11">
        <v>536001</v>
      </c>
      <c r="M76" s="13">
        <f t="shared" si="48"/>
        <v>449.2883487007544</v>
      </c>
      <c r="N76" s="10">
        <v>1286</v>
      </c>
      <c r="O76" s="11">
        <v>597065</v>
      </c>
      <c r="P76" s="13">
        <f t="shared" si="49"/>
        <v>464.28071539657856</v>
      </c>
      <c r="Q76" s="10">
        <v>1590</v>
      </c>
      <c r="R76" s="11">
        <v>652918</v>
      </c>
      <c r="S76" s="13">
        <f t="shared" si="50"/>
        <v>410.64025157232703</v>
      </c>
      <c r="T76" s="10">
        <v>1803</v>
      </c>
      <c r="U76" s="11">
        <v>680819</v>
      </c>
      <c r="V76" s="13">
        <f t="shared" si="51"/>
        <v>377.60343871325568</v>
      </c>
      <c r="W76" s="10">
        <v>2050</v>
      </c>
      <c r="X76" s="11">
        <v>729094</v>
      </c>
      <c r="Y76" s="13">
        <f t="shared" si="52"/>
        <v>355.65560975609753</v>
      </c>
    </row>
    <row r="77" spans="1:25" x14ac:dyDescent="0.2">
      <c r="A77" s="1" t="s">
        <v>25</v>
      </c>
      <c r="B77" s="10">
        <v>3101</v>
      </c>
      <c r="C77" s="11">
        <v>1062384</v>
      </c>
      <c r="D77" s="13">
        <f t="shared" si="45"/>
        <v>342.5940019348597</v>
      </c>
      <c r="E77" s="10">
        <v>3215</v>
      </c>
      <c r="F77" s="11">
        <v>1069960</v>
      </c>
      <c r="G77" s="13">
        <f t="shared" si="46"/>
        <v>332.80248833592537</v>
      </c>
      <c r="H77" s="10">
        <v>3480</v>
      </c>
      <c r="I77" s="11">
        <v>1227207</v>
      </c>
      <c r="J77" s="13">
        <f t="shared" si="47"/>
        <v>352.64568965517242</v>
      </c>
      <c r="K77" s="10">
        <v>3008</v>
      </c>
      <c r="L77" s="10">
        <v>1062143</v>
      </c>
      <c r="M77" s="13">
        <f t="shared" si="48"/>
        <v>353.10605053191489</v>
      </c>
      <c r="N77" s="10">
        <v>2709</v>
      </c>
      <c r="O77" s="11">
        <v>1177390</v>
      </c>
      <c r="P77" s="13">
        <f t="shared" si="49"/>
        <v>434.62163159837576</v>
      </c>
      <c r="Q77" s="10">
        <v>2748</v>
      </c>
      <c r="R77" s="11">
        <v>1450034</v>
      </c>
      <c r="S77" s="13">
        <f t="shared" si="50"/>
        <v>527.66885007278017</v>
      </c>
      <c r="T77" s="10">
        <v>2932</v>
      </c>
      <c r="U77" s="11">
        <v>1085668</v>
      </c>
      <c r="V77" s="13">
        <f t="shared" si="51"/>
        <v>370.28240109140518</v>
      </c>
      <c r="W77" s="10">
        <v>3214</v>
      </c>
      <c r="X77" s="11">
        <v>1219153</v>
      </c>
      <c r="Y77" s="13">
        <f t="shared" si="52"/>
        <v>379.32576228998136</v>
      </c>
    </row>
    <row r="78" spans="1:25" x14ac:dyDescent="0.2">
      <c r="A78" s="1" t="s">
        <v>26</v>
      </c>
      <c r="B78" s="10">
        <v>1681</v>
      </c>
      <c r="C78" s="11">
        <v>759055</v>
      </c>
      <c r="D78" s="13">
        <f t="shared" si="45"/>
        <v>451.54967281380129</v>
      </c>
      <c r="E78" s="10">
        <v>2354</v>
      </c>
      <c r="F78" s="11">
        <v>1009565</v>
      </c>
      <c r="G78" s="13">
        <f t="shared" si="46"/>
        <v>428.87213254035686</v>
      </c>
      <c r="H78" s="10">
        <v>2391</v>
      </c>
      <c r="I78" s="11">
        <v>744481</v>
      </c>
      <c r="J78" s="13">
        <f t="shared" si="47"/>
        <v>311.36804684232538</v>
      </c>
      <c r="K78" s="10">
        <v>1451</v>
      </c>
      <c r="L78" s="11">
        <v>684183</v>
      </c>
      <c r="M78" s="13">
        <f t="shared" si="48"/>
        <v>471.52515506547206</v>
      </c>
      <c r="N78" s="10">
        <v>1303</v>
      </c>
      <c r="O78" s="11">
        <v>703454</v>
      </c>
      <c r="P78" s="13">
        <f t="shared" si="49"/>
        <v>539.87260168841135</v>
      </c>
      <c r="Q78" s="10">
        <v>1469</v>
      </c>
      <c r="R78" s="11">
        <v>886391</v>
      </c>
      <c r="S78" s="13">
        <f t="shared" si="50"/>
        <v>603.39754935330154</v>
      </c>
      <c r="T78" s="10">
        <v>1941</v>
      </c>
      <c r="U78" s="11">
        <v>1037382</v>
      </c>
      <c r="V78" s="13">
        <f t="shared" si="51"/>
        <v>534.45749613601231</v>
      </c>
      <c r="W78" s="10">
        <v>1896</v>
      </c>
      <c r="X78" s="11">
        <v>1264256</v>
      </c>
      <c r="Y78" s="13">
        <f t="shared" si="52"/>
        <v>666.80168776371306</v>
      </c>
    </row>
    <row r="79" spans="1:25" x14ac:dyDescent="0.2">
      <c r="A79" s="1" t="s">
        <v>27</v>
      </c>
      <c r="B79" s="10">
        <f>SUM(B67:B78)</f>
        <v>22178</v>
      </c>
      <c r="C79" s="11">
        <f>SUM(C67:C78)</f>
        <v>7013695</v>
      </c>
      <c r="D79" s="13">
        <f t="shared" si="45"/>
        <v>316.24560375146541</v>
      </c>
      <c r="E79" s="10">
        <f>SUM(E67:E78)</f>
        <v>22085</v>
      </c>
      <c r="F79" s="11">
        <f>SUM(F67:F78)</f>
        <v>7384659</v>
      </c>
      <c r="G79" s="13">
        <f>F79/E79</f>
        <v>334.37441702513019</v>
      </c>
      <c r="H79" s="10">
        <f>SUM(H67:H78)</f>
        <v>21621</v>
      </c>
      <c r="I79" s="11">
        <f>SUM(I67:I78)</f>
        <v>7462781</v>
      </c>
      <c r="J79" s="13">
        <f>I79/H79</f>
        <v>345.16354470191015</v>
      </c>
      <c r="K79" s="10">
        <f>SUM(K67:K78)</f>
        <v>19233</v>
      </c>
      <c r="L79" s="11">
        <f>SUM(L67:L78)</f>
        <v>6991484</v>
      </c>
      <c r="M79" s="13">
        <f>L79/K79</f>
        <v>363.51500025996984</v>
      </c>
      <c r="N79" s="10">
        <f>SUM(N67:N78)</f>
        <v>18469</v>
      </c>
      <c r="O79" s="11">
        <f>SUM(O67:O78)</f>
        <v>7495650</v>
      </c>
      <c r="P79" s="13">
        <f>O79/N79</f>
        <v>405.85034381937299</v>
      </c>
      <c r="Q79" s="10">
        <f>SUM(Q67:Q78)</f>
        <v>19991</v>
      </c>
      <c r="R79" s="11">
        <f>SUM(R67:R78)</f>
        <v>8175712</v>
      </c>
      <c r="S79" s="13">
        <f>R79/Q79</f>
        <v>408.96963633635136</v>
      </c>
      <c r="T79" s="10">
        <f>SUM(T67:T78)</f>
        <v>21131</v>
      </c>
      <c r="U79" s="11">
        <f>SUM(U67:U78)</f>
        <v>7702370</v>
      </c>
      <c r="V79" s="13">
        <f>U79/T79</f>
        <v>364.50570252236054</v>
      </c>
      <c r="W79" s="10">
        <f>SUM(W67:W78)</f>
        <v>22095</v>
      </c>
      <c r="X79" s="11">
        <f>SUM(X67:X78)</f>
        <v>8612934</v>
      </c>
      <c r="Y79" s="13">
        <f>X79/W79</f>
        <v>389.81371350984386</v>
      </c>
    </row>
    <row r="80" spans="1:25" x14ac:dyDescent="0.2">
      <c r="A80" s="43" t="s">
        <v>71</v>
      </c>
      <c r="B80" s="40">
        <f>B74</f>
        <v>700</v>
      </c>
      <c r="C80" s="41">
        <f>C74</f>
        <v>193933</v>
      </c>
      <c r="D80" s="42">
        <f t="shared" si="45"/>
        <v>277.04714285714283</v>
      </c>
      <c r="E80" s="40">
        <f>E74</f>
        <v>796</v>
      </c>
      <c r="F80" s="41">
        <f>F74</f>
        <v>211357</v>
      </c>
      <c r="G80" s="42">
        <f>F80/E80</f>
        <v>265.52386934673365</v>
      </c>
      <c r="H80" s="40">
        <v>908</v>
      </c>
      <c r="I80" s="41">
        <f>I74</f>
        <v>249973</v>
      </c>
      <c r="J80" s="42">
        <f>I80/H80</f>
        <v>275.30066079295153</v>
      </c>
      <c r="K80" s="40">
        <v>789</v>
      </c>
      <c r="L80" s="41">
        <f>L74</f>
        <v>282997</v>
      </c>
      <c r="M80" s="42">
        <f>L80/K80</f>
        <v>358.67807351077312</v>
      </c>
      <c r="N80" s="40">
        <v>849</v>
      </c>
      <c r="O80" s="41">
        <f>O74</f>
        <v>304680</v>
      </c>
      <c r="P80" s="42">
        <f>O80/N80</f>
        <v>358.86925795053003</v>
      </c>
      <c r="Q80" s="40">
        <v>850</v>
      </c>
      <c r="R80" s="41">
        <f>R74</f>
        <v>307814</v>
      </c>
      <c r="S80" s="42">
        <f>R80/Q80</f>
        <v>362.13411764705882</v>
      </c>
      <c r="T80" s="40">
        <f>T74</f>
        <v>839</v>
      </c>
      <c r="U80" s="41">
        <f>U74</f>
        <v>214397</v>
      </c>
      <c r="V80" s="42">
        <f>U80/T80</f>
        <v>255.53873659117997</v>
      </c>
      <c r="W80" s="40">
        <f>W74</f>
        <v>825</v>
      </c>
      <c r="X80" s="41">
        <f>X74</f>
        <v>235629</v>
      </c>
      <c r="Y80" s="42">
        <f>X80/W80</f>
        <v>285.6109090909091</v>
      </c>
    </row>
    <row r="81" spans="1:25" x14ac:dyDescent="0.2">
      <c r="A81" s="80" t="s">
        <v>32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</row>
    <row r="82" spans="1:25" x14ac:dyDescent="0.2">
      <c r="C82"/>
      <c r="F82"/>
      <c r="I82"/>
      <c r="O82"/>
      <c r="R82"/>
      <c r="U82"/>
      <c r="X82"/>
    </row>
    <row r="84" spans="1:25" ht="14.25" x14ac:dyDescent="0.2">
      <c r="A84" s="76" t="s">
        <v>69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8"/>
    </row>
    <row r="85" spans="1:25" x14ac:dyDescent="0.2">
      <c r="A85" s="1"/>
      <c r="B85" s="79" t="s">
        <v>3</v>
      </c>
      <c r="C85" s="79"/>
      <c r="D85" s="79"/>
      <c r="E85" s="79" t="s">
        <v>4</v>
      </c>
      <c r="F85" s="79"/>
      <c r="G85" s="79"/>
      <c r="H85" s="79" t="s">
        <v>5</v>
      </c>
      <c r="I85" s="79"/>
      <c r="J85" s="79"/>
      <c r="K85" s="79" t="s">
        <v>6</v>
      </c>
      <c r="L85" s="79"/>
      <c r="M85" s="79"/>
      <c r="N85" s="79" t="s">
        <v>7</v>
      </c>
      <c r="O85" s="79"/>
      <c r="P85" s="79"/>
      <c r="Q85" s="79" t="s">
        <v>8</v>
      </c>
      <c r="R85" s="79"/>
      <c r="S85" s="79"/>
      <c r="T85" s="79" t="s">
        <v>9</v>
      </c>
      <c r="U85" s="79"/>
      <c r="V85" s="79"/>
      <c r="W85" s="79" t="s">
        <v>10</v>
      </c>
      <c r="X85" s="79"/>
      <c r="Y85" s="79"/>
    </row>
    <row r="86" spans="1:25" x14ac:dyDescent="0.2">
      <c r="A86" s="2"/>
      <c r="B86" s="3" t="s">
        <v>11</v>
      </c>
      <c r="C86" s="3" t="s">
        <v>12</v>
      </c>
      <c r="D86" s="3" t="s">
        <v>13</v>
      </c>
      <c r="E86" s="3" t="s">
        <v>14</v>
      </c>
      <c r="F86" s="3" t="s">
        <v>12</v>
      </c>
      <c r="G86" s="3" t="s">
        <v>15</v>
      </c>
      <c r="H86" s="3" t="s">
        <v>14</v>
      </c>
      <c r="I86" s="3" t="s">
        <v>12</v>
      </c>
      <c r="J86" s="3" t="s">
        <v>15</v>
      </c>
      <c r="K86" s="3" t="s">
        <v>14</v>
      </c>
      <c r="L86" s="3" t="s">
        <v>12</v>
      </c>
      <c r="M86" s="3" t="s">
        <v>15</v>
      </c>
      <c r="N86" s="3" t="s">
        <v>14</v>
      </c>
      <c r="O86" s="3" t="s">
        <v>12</v>
      </c>
      <c r="P86" s="3" t="s">
        <v>15</v>
      </c>
      <c r="Q86" s="3" t="s">
        <v>14</v>
      </c>
      <c r="R86" s="3" t="s">
        <v>12</v>
      </c>
      <c r="S86" s="3" t="s">
        <v>15</v>
      </c>
      <c r="T86" s="3" t="s">
        <v>14</v>
      </c>
      <c r="U86" s="3" t="s">
        <v>12</v>
      </c>
      <c r="V86" s="3" t="s">
        <v>15</v>
      </c>
      <c r="W86" s="3" t="s">
        <v>14</v>
      </c>
      <c r="X86" s="3" t="s">
        <v>12</v>
      </c>
      <c r="Y86" s="3" t="s">
        <v>15</v>
      </c>
    </row>
    <row r="87" spans="1:25" x14ac:dyDescent="0.2">
      <c r="A87" s="1" t="s">
        <v>20</v>
      </c>
      <c r="B87" s="5">
        <v>730</v>
      </c>
      <c r="C87" s="6">
        <v>243229</v>
      </c>
      <c r="D87" s="7">
        <f>C87/B87</f>
        <v>333.19041095890412</v>
      </c>
      <c r="E87" s="5">
        <v>718</v>
      </c>
      <c r="F87" s="6">
        <v>223327</v>
      </c>
      <c r="G87" s="7">
        <f>F87/E87</f>
        <v>311.04038997214485</v>
      </c>
      <c r="H87" s="5">
        <v>632</v>
      </c>
      <c r="I87" s="6">
        <v>240086</v>
      </c>
      <c r="J87" s="7">
        <f>I87/H87</f>
        <v>379.88291139240505</v>
      </c>
      <c r="K87" s="5">
        <v>743</v>
      </c>
      <c r="L87" s="6">
        <v>283852</v>
      </c>
      <c r="M87" s="7">
        <f>L87/K87</f>
        <v>382.03499327052492</v>
      </c>
      <c r="N87" s="5">
        <v>761</v>
      </c>
      <c r="O87" s="6">
        <v>230586</v>
      </c>
      <c r="P87" s="7">
        <f>O87/N87</f>
        <v>303.00394218134034</v>
      </c>
      <c r="Q87" s="5">
        <v>968</v>
      </c>
      <c r="R87" s="6">
        <v>280139</v>
      </c>
      <c r="S87" s="7">
        <f>R87/Q87</f>
        <v>289.39979338842977</v>
      </c>
      <c r="T87" s="5">
        <v>1179</v>
      </c>
      <c r="U87" s="6">
        <v>299227</v>
      </c>
      <c r="V87" s="7">
        <f>U87/T87</f>
        <v>253.79728583545378</v>
      </c>
      <c r="W87" s="5">
        <v>1384</v>
      </c>
      <c r="X87" s="6">
        <v>354961</v>
      </c>
      <c r="Y87" s="7">
        <f>X87/W87</f>
        <v>256.47471098265896</v>
      </c>
    </row>
    <row r="88" spans="1:25" x14ac:dyDescent="0.2">
      <c r="A88" s="1" t="s">
        <v>21</v>
      </c>
      <c r="B88" s="5">
        <v>1150</v>
      </c>
      <c r="C88" s="6">
        <v>384892</v>
      </c>
      <c r="D88" s="7">
        <f t="shared" ref="D88:D94" si="53">C88/B88</f>
        <v>334.68869565217392</v>
      </c>
      <c r="E88" s="5">
        <v>1090</v>
      </c>
      <c r="F88" s="6">
        <v>333284</v>
      </c>
      <c r="G88" s="7">
        <f t="shared" ref="G88:G94" si="54">F88/E88</f>
        <v>305.76513761467891</v>
      </c>
      <c r="H88" s="5">
        <v>983</v>
      </c>
      <c r="I88" s="6">
        <v>348214</v>
      </c>
      <c r="J88" s="7">
        <f t="shared" ref="J88:J94" si="55">I88/H88</f>
        <v>354.23601220752795</v>
      </c>
      <c r="K88" s="5">
        <v>688</v>
      </c>
      <c r="L88" s="6">
        <v>288537</v>
      </c>
      <c r="M88" s="7">
        <f t="shared" ref="M88:M94" si="56">L88/K88</f>
        <v>419.38517441860466</v>
      </c>
      <c r="N88" s="5">
        <v>791</v>
      </c>
      <c r="O88" s="6">
        <v>330064</v>
      </c>
      <c r="P88" s="7">
        <f t="shared" ref="P88:P94" si="57">O88/N88</f>
        <v>417.27433628318585</v>
      </c>
      <c r="Q88" s="5">
        <v>806</v>
      </c>
      <c r="R88" s="6">
        <v>343006</v>
      </c>
      <c r="S88" s="7">
        <f t="shared" ref="S88:S94" si="58">R88/Q88</f>
        <v>425.56575682382135</v>
      </c>
      <c r="T88" s="5">
        <v>552</v>
      </c>
      <c r="U88" s="6">
        <v>207067</v>
      </c>
      <c r="V88" s="7">
        <f t="shared" ref="V88:V94" si="59">U88/T88</f>
        <v>375.12137681159419</v>
      </c>
      <c r="W88" s="5">
        <v>664</v>
      </c>
      <c r="X88" s="6">
        <v>298217</v>
      </c>
      <c r="Y88" s="7">
        <f t="shared" ref="Y88:Y94" si="60">X88/W88</f>
        <v>449.12198795180723</v>
      </c>
    </row>
    <row r="89" spans="1:25" x14ac:dyDescent="0.2">
      <c r="A89" s="33" t="s">
        <v>22</v>
      </c>
      <c r="B89" s="34" t="s">
        <v>35</v>
      </c>
      <c r="C89" s="34" t="s">
        <v>35</v>
      </c>
      <c r="D89" s="34" t="s">
        <v>35</v>
      </c>
      <c r="E89" s="34" t="s">
        <v>35</v>
      </c>
      <c r="F89" s="34" t="s">
        <v>35</v>
      </c>
      <c r="G89" s="34" t="s">
        <v>35</v>
      </c>
      <c r="H89" s="34" t="s">
        <v>35</v>
      </c>
      <c r="I89" s="34" t="s">
        <v>35</v>
      </c>
      <c r="J89" s="34" t="s">
        <v>35</v>
      </c>
      <c r="K89" s="34" t="s">
        <v>35</v>
      </c>
      <c r="L89" s="34" t="s">
        <v>35</v>
      </c>
      <c r="M89" s="34" t="s">
        <v>35</v>
      </c>
      <c r="N89" s="34" t="s">
        <v>35</v>
      </c>
      <c r="O89" s="34" t="s">
        <v>35</v>
      </c>
      <c r="P89" s="34" t="s">
        <v>35</v>
      </c>
      <c r="Q89" s="37">
        <v>4</v>
      </c>
      <c r="R89" s="38">
        <v>2034</v>
      </c>
      <c r="S89" s="39">
        <f t="shared" si="58"/>
        <v>508.5</v>
      </c>
      <c r="T89" s="34" t="s">
        <v>35</v>
      </c>
      <c r="U89" s="34" t="s">
        <v>35</v>
      </c>
      <c r="V89" s="34" t="s">
        <v>35</v>
      </c>
      <c r="W89" s="34" t="s">
        <v>35</v>
      </c>
      <c r="X89" s="34" t="s">
        <v>35</v>
      </c>
      <c r="Y89" s="34" t="s">
        <v>35</v>
      </c>
    </row>
    <row r="90" spans="1:25" x14ac:dyDescent="0.2">
      <c r="A90" s="1" t="s">
        <v>23</v>
      </c>
      <c r="B90" s="5">
        <v>1886</v>
      </c>
      <c r="C90" s="6">
        <v>621265</v>
      </c>
      <c r="D90" s="7">
        <f t="shared" si="53"/>
        <v>329.4088016967126</v>
      </c>
      <c r="E90" s="5">
        <v>1808</v>
      </c>
      <c r="F90" s="6">
        <v>568094</v>
      </c>
      <c r="G90" s="7">
        <f t="shared" si="54"/>
        <v>314.21128318584073</v>
      </c>
      <c r="H90" s="5">
        <v>1713</v>
      </c>
      <c r="I90" s="6">
        <v>591696</v>
      </c>
      <c r="J90" s="7">
        <f t="shared" si="55"/>
        <v>345.41506129597195</v>
      </c>
      <c r="K90" s="5">
        <v>1604</v>
      </c>
      <c r="L90" s="6">
        <v>514630</v>
      </c>
      <c r="M90" s="7">
        <f t="shared" si="56"/>
        <v>320.84164588528677</v>
      </c>
      <c r="N90" s="5">
        <v>1561</v>
      </c>
      <c r="O90" s="6">
        <v>598632</v>
      </c>
      <c r="P90" s="7">
        <f t="shared" si="57"/>
        <v>383.49263292761049</v>
      </c>
      <c r="Q90" s="5">
        <v>1585</v>
      </c>
      <c r="R90" s="6">
        <v>568784</v>
      </c>
      <c r="S90" s="7">
        <f t="shared" si="58"/>
        <v>358.85425867507888</v>
      </c>
      <c r="T90" s="5">
        <v>1456</v>
      </c>
      <c r="U90" s="6">
        <v>597888</v>
      </c>
      <c r="V90" s="7">
        <f t="shared" si="59"/>
        <v>410.63736263736263</v>
      </c>
      <c r="W90" s="5">
        <v>1413</v>
      </c>
      <c r="X90" s="6">
        <v>564354</v>
      </c>
      <c r="Y90" s="7">
        <f t="shared" si="60"/>
        <v>399.40127388535029</v>
      </c>
    </row>
    <row r="91" spans="1:25" x14ac:dyDescent="0.2">
      <c r="A91" s="1" t="s">
        <v>24</v>
      </c>
      <c r="B91" s="10" t="s">
        <v>35</v>
      </c>
      <c r="C91" s="10" t="s">
        <v>35</v>
      </c>
      <c r="D91" s="10" t="s">
        <v>35</v>
      </c>
      <c r="E91" s="10" t="s">
        <v>35</v>
      </c>
      <c r="F91" s="10" t="s">
        <v>35</v>
      </c>
      <c r="G91" s="10" t="s">
        <v>35</v>
      </c>
      <c r="H91" s="10">
        <v>6</v>
      </c>
      <c r="I91" s="10">
        <v>735</v>
      </c>
      <c r="J91" s="7">
        <f t="shared" si="55"/>
        <v>122.5</v>
      </c>
      <c r="K91" s="10" t="s">
        <v>35</v>
      </c>
      <c r="L91" s="10" t="s">
        <v>35</v>
      </c>
      <c r="M91" s="10" t="s">
        <v>35</v>
      </c>
      <c r="N91" s="10" t="s">
        <v>35</v>
      </c>
      <c r="O91" s="10" t="s">
        <v>35</v>
      </c>
      <c r="P91" s="10" t="s">
        <v>35</v>
      </c>
      <c r="Q91" s="10" t="s">
        <v>35</v>
      </c>
      <c r="R91" s="10" t="s">
        <v>35</v>
      </c>
      <c r="S91" s="10" t="s">
        <v>35</v>
      </c>
      <c r="T91" s="10" t="s">
        <v>35</v>
      </c>
      <c r="U91" s="10" t="s">
        <v>35</v>
      </c>
      <c r="V91" s="10" t="s">
        <v>35</v>
      </c>
      <c r="W91" s="10" t="s">
        <v>35</v>
      </c>
      <c r="X91" s="10" t="s">
        <v>35</v>
      </c>
      <c r="Y91" s="10" t="s">
        <v>35</v>
      </c>
    </row>
    <row r="92" spans="1:25" x14ac:dyDescent="0.2">
      <c r="A92" s="1" t="s">
        <v>25</v>
      </c>
      <c r="B92" s="5">
        <v>1547</v>
      </c>
      <c r="C92" s="6">
        <v>962381</v>
      </c>
      <c r="D92" s="7">
        <f t="shared" si="53"/>
        <v>622.09502262443436</v>
      </c>
      <c r="E92" s="5">
        <v>1316</v>
      </c>
      <c r="F92" s="6">
        <v>860041</v>
      </c>
      <c r="G92" s="7">
        <f t="shared" si="54"/>
        <v>653.52659574468089</v>
      </c>
      <c r="H92" s="5">
        <v>1388</v>
      </c>
      <c r="I92" s="6">
        <v>794141</v>
      </c>
      <c r="J92" s="7">
        <f t="shared" si="55"/>
        <v>572.14769452449571</v>
      </c>
      <c r="K92" s="5">
        <v>1351</v>
      </c>
      <c r="L92" s="6">
        <v>847040</v>
      </c>
      <c r="M92" s="7">
        <f t="shared" si="56"/>
        <v>626.97261287934862</v>
      </c>
      <c r="N92" s="5">
        <v>1476</v>
      </c>
      <c r="O92" s="6">
        <v>1095105</v>
      </c>
      <c r="P92" s="7">
        <f t="shared" si="57"/>
        <v>741.94105691056916</v>
      </c>
      <c r="Q92" s="5">
        <v>1508</v>
      </c>
      <c r="R92" s="6">
        <v>1408148</v>
      </c>
      <c r="S92" s="7">
        <f t="shared" si="58"/>
        <v>933.78514588859412</v>
      </c>
      <c r="T92" s="5">
        <v>1651</v>
      </c>
      <c r="U92" s="6">
        <v>1215760</v>
      </c>
      <c r="V92" s="7">
        <f t="shared" si="59"/>
        <v>736.37795275590554</v>
      </c>
      <c r="W92" s="5">
        <v>1713</v>
      </c>
      <c r="X92" s="6">
        <v>1099237</v>
      </c>
      <c r="Y92" s="7">
        <f t="shared" si="60"/>
        <v>641.7028604786924</v>
      </c>
    </row>
    <row r="93" spans="1:25" x14ac:dyDescent="0.2">
      <c r="A93" s="1" t="s">
        <v>70</v>
      </c>
      <c r="B93" s="5">
        <v>2997</v>
      </c>
      <c r="C93" s="6">
        <v>1484684</v>
      </c>
      <c r="D93" s="7">
        <f t="shared" si="53"/>
        <v>495.39005672339005</v>
      </c>
      <c r="E93" s="5">
        <v>2819</v>
      </c>
      <c r="F93" s="6">
        <v>1178572</v>
      </c>
      <c r="G93" s="7">
        <f t="shared" si="54"/>
        <v>418.08158921603405</v>
      </c>
      <c r="H93" s="5">
        <v>3027</v>
      </c>
      <c r="I93" s="6">
        <v>1151410</v>
      </c>
      <c r="J93" s="7">
        <f t="shared" si="55"/>
        <v>380.37991410637596</v>
      </c>
      <c r="K93" s="5">
        <v>2963</v>
      </c>
      <c r="L93" s="6">
        <v>1291499</v>
      </c>
      <c r="M93" s="7">
        <f t="shared" si="56"/>
        <v>435.87546405669929</v>
      </c>
      <c r="N93" s="5">
        <v>3173</v>
      </c>
      <c r="O93" s="6">
        <v>1738032</v>
      </c>
      <c r="P93" s="7">
        <f t="shared" si="57"/>
        <v>547.75669713205173</v>
      </c>
      <c r="Q93" s="5">
        <v>3229</v>
      </c>
      <c r="R93" s="6">
        <v>1858588</v>
      </c>
      <c r="S93" s="7">
        <f t="shared" si="58"/>
        <v>575.59244348095388</v>
      </c>
      <c r="T93" s="5">
        <v>3194</v>
      </c>
      <c r="U93" s="6">
        <v>1494308</v>
      </c>
      <c r="V93" s="7">
        <f t="shared" si="59"/>
        <v>467.84846587351285</v>
      </c>
      <c r="W93" s="5">
        <v>3257</v>
      </c>
      <c r="X93" s="6">
        <v>2097649</v>
      </c>
      <c r="Y93" s="7">
        <f t="shared" si="60"/>
        <v>644.0432913724286</v>
      </c>
    </row>
    <row r="94" spans="1:25" x14ac:dyDescent="0.2">
      <c r="A94" s="1" t="s">
        <v>27</v>
      </c>
      <c r="B94" s="5">
        <f>SUM(B87:B93)</f>
        <v>8310</v>
      </c>
      <c r="C94" s="6">
        <f>SUM(C87:C93)</f>
        <v>3696451</v>
      </c>
      <c r="D94" s="7">
        <f t="shared" si="53"/>
        <v>444.81961492178101</v>
      </c>
      <c r="E94" s="5">
        <f>SUM(E87:E93)</f>
        <v>7751</v>
      </c>
      <c r="F94" s="6">
        <f>SUM(F87:F93)</f>
        <v>3163318</v>
      </c>
      <c r="G94" s="7">
        <f t="shared" si="54"/>
        <v>408.11740420590894</v>
      </c>
      <c r="H94" s="5">
        <f>SUM(H87:H93)</f>
        <v>7749</v>
      </c>
      <c r="I94" s="6">
        <f>SUM(I87:I93)</f>
        <v>3126282</v>
      </c>
      <c r="J94" s="7">
        <f t="shared" si="55"/>
        <v>403.4432830042586</v>
      </c>
      <c r="K94" s="5">
        <f>SUM(K87:K93)</f>
        <v>7349</v>
      </c>
      <c r="L94" s="6">
        <f>SUM(L87:L93)</f>
        <v>3225558</v>
      </c>
      <c r="M94" s="7">
        <f t="shared" si="56"/>
        <v>438.91114437338416</v>
      </c>
      <c r="N94" s="5">
        <f>SUM(N87:N93)</f>
        <v>7762</v>
      </c>
      <c r="O94" s="6">
        <f>SUM(O87:O93)</f>
        <v>3992419</v>
      </c>
      <c r="P94" s="7">
        <f t="shared" si="57"/>
        <v>514.35441896418445</v>
      </c>
      <c r="Q94" s="5">
        <f>SUM(Q87:Q93)</f>
        <v>8100</v>
      </c>
      <c r="R94" s="6">
        <f>SUM(R87:R93)</f>
        <v>4460699</v>
      </c>
      <c r="S94" s="7">
        <f t="shared" si="58"/>
        <v>550.70358024691359</v>
      </c>
      <c r="T94" s="5">
        <f>SUM(T87:T93)</f>
        <v>8032</v>
      </c>
      <c r="U94" s="6">
        <f>SUM(U87:U93)</f>
        <v>3814250</v>
      </c>
      <c r="V94" s="7">
        <f t="shared" si="59"/>
        <v>474.88172310756971</v>
      </c>
      <c r="W94" s="5">
        <f>SUM(W87:W93)</f>
        <v>8431</v>
      </c>
      <c r="X94" s="6">
        <f>SUM(X87:X93)</f>
        <v>4414418</v>
      </c>
      <c r="Y94" s="7">
        <f t="shared" si="60"/>
        <v>523.59364250978535</v>
      </c>
    </row>
    <row r="95" spans="1:25" x14ac:dyDescent="0.2">
      <c r="A95" s="43" t="s">
        <v>71</v>
      </c>
      <c r="B95" s="40" t="str">
        <f t="shared" ref="B95:P95" si="61">B89</f>
        <v>--</v>
      </c>
      <c r="C95" s="41" t="str">
        <f t="shared" si="61"/>
        <v>--</v>
      </c>
      <c r="D95" s="42" t="str">
        <f t="shared" si="61"/>
        <v>--</v>
      </c>
      <c r="E95" s="40" t="str">
        <f t="shared" si="61"/>
        <v>--</v>
      </c>
      <c r="F95" s="41" t="str">
        <f t="shared" si="61"/>
        <v>--</v>
      </c>
      <c r="G95" s="42" t="str">
        <f t="shared" si="61"/>
        <v>--</v>
      </c>
      <c r="H95" s="40" t="str">
        <f t="shared" si="61"/>
        <v>--</v>
      </c>
      <c r="I95" s="41" t="str">
        <f t="shared" si="61"/>
        <v>--</v>
      </c>
      <c r="J95" s="42" t="str">
        <f t="shared" si="61"/>
        <v>--</v>
      </c>
      <c r="K95" s="40" t="str">
        <f t="shared" si="61"/>
        <v>--</v>
      </c>
      <c r="L95" s="41" t="str">
        <f t="shared" si="61"/>
        <v>--</v>
      </c>
      <c r="M95" s="42" t="str">
        <f t="shared" si="61"/>
        <v>--</v>
      </c>
      <c r="N95" s="40" t="str">
        <f t="shared" si="61"/>
        <v>--</v>
      </c>
      <c r="O95" s="41" t="str">
        <f t="shared" si="61"/>
        <v>--</v>
      </c>
      <c r="P95" s="42" t="str">
        <f t="shared" si="61"/>
        <v>--</v>
      </c>
      <c r="Q95" s="40">
        <v>0</v>
      </c>
      <c r="R95" s="41">
        <v>0</v>
      </c>
      <c r="S95" s="44">
        <v>0</v>
      </c>
      <c r="T95" s="40" t="str">
        <f t="shared" ref="T95:Y95" si="62">T89</f>
        <v>--</v>
      </c>
      <c r="U95" s="41" t="str">
        <f t="shared" si="62"/>
        <v>--</v>
      </c>
      <c r="V95" s="42" t="str">
        <f t="shared" si="62"/>
        <v>--</v>
      </c>
      <c r="W95" s="40" t="str">
        <f t="shared" si="62"/>
        <v>--</v>
      </c>
      <c r="X95" s="41" t="str">
        <f t="shared" si="62"/>
        <v>--</v>
      </c>
      <c r="Y95" s="42" t="str">
        <f t="shared" si="62"/>
        <v>--</v>
      </c>
    </row>
    <row r="96" spans="1:25" x14ac:dyDescent="0.2">
      <c r="A96" s="80" t="s">
        <v>32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</row>
    <row r="99" spans="1:25" ht="14.25" x14ac:dyDescent="0.2">
      <c r="A99" s="76" t="s">
        <v>68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8"/>
    </row>
    <row r="100" spans="1:25" x14ac:dyDescent="0.2">
      <c r="A100" s="1"/>
      <c r="B100" s="79" t="s">
        <v>3</v>
      </c>
      <c r="C100" s="79"/>
      <c r="D100" s="79"/>
      <c r="E100" s="79" t="s">
        <v>4</v>
      </c>
      <c r="F100" s="79"/>
      <c r="G100" s="79"/>
      <c r="H100" s="79" t="s">
        <v>5</v>
      </c>
      <c r="I100" s="79"/>
      <c r="J100" s="79"/>
      <c r="K100" s="79" t="s">
        <v>6</v>
      </c>
      <c r="L100" s="79"/>
      <c r="M100" s="79"/>
      <c r="N100" s="79" t="s">
        <v>7</v>
      </c>
      <c r="O100" s="79"/>
      <c r="P100" s="79"/>
      <c r="Q100" s="79" t="s">
        <v>8</v>
      </c>
      <c r="R100" s="79"/>
      <c r="S100" s="79"/>
      <c r="T100" s="79" t="s">
        <v>9</v>
      </c>
      <c r="U100" s="79"/>
      <c r="V100" s="79"/>
      <c r="W100" s="79" t="s">
        <v>10</v>
      </c>
      <c r="X100" s="79"/>
      <c r="Y100" s="79"/>
    </row>
    <row r="101" spans="1:25" x14ac:dyDescent="0.2">
      <c r="A101" s="2"/>
      <c r="B101" s="3" t="s">
        <v>11</v>
      </c>
      <c r="C101" s="3" t="s">
        <v>12</v>
      </c>
      <c r="D101" s="3" t="s">
        <v>13</v>
      </c>
      <c r="E101" s="3" t="s">
        <v>14</v>
      </c>
      <c r="F101" s="3" t="s">
        <v>12</v>
      </c>
      <c r="G101" s="3" t="s">
        <v>15</v>
      </c>
      <c r="H101" s="3" t="s">
        <v>14</v>
      </c>
      <c r="I101" s="3" t="s">
        <v>12</v>
      </c>
      <c r="J101" s="3" t="s">
        <v>15</v>
      </c>
      <c r="K101" s="3" t="s">
        <v>14</v>
      </c>
      <c r="L101" s="3" t="s">
        <v>12</v>
      </c>
      <c r="M101" s="3" t="s">
        <v>15</v>
      </c>
      <c r="N101" s="3" t="s">
        <v>14</v>
      </c>
      <c r="O101" s="3" t="s">
        <v>12</v>
      </c>
      <c r="P101" s="3" t="s">
        <v>15</v>
      </c>
      <c r="Q101" s="3" t="s">
        <v>14</v>
      </c>
      <c r="R101" s="3" t="s">
        <v>12</v>
      </c>
      <c r="S101" s="3" t="s">
        <v>15</v>
      </c>
      <c r="T101" s="3" t="s">
        <v>14</v>
      </c>
      <c r="U101" s="3" t="s">
        <v>12</v>
      </c>
      <c r="V101" s="3" t="s">
        <v>15</v>
      </c>
      <c r="W101" s="3" t="s">
        <v>14</v>
      </c>
      <c r="X101" s="3" t="s">
        <v>12</v>
      </c>
      <c r="Y101" s="3" t="s">
        <v>15</v>
      </c>
    </row>
    <row r="102" spans="1:25" x14ac:dyDescent="0.2">
      <c r="A102" s="1" t="s">
        <v>16</v>
      </c>
      <c r="B102" s="5">
        <f t="shared" ref="B102:C106" si="63">B47+B67</f>
        <v>14222</v>
      </c>
      <c r="C102" s="6">
        <f t="shared" si="63"/>
        <v>2986517</v>
      </c>
      <c r="D102" s="7">
        <f t="shared" ref="D102:D114" si="64">C102/B102</f>
        <v>209.99275769933905</v>
      </c>
      <c r="E102" s="5">
        <f t="shared" ref="E102:F106" si="65">E47+E67</f>
        <v>12794</v>
      </c>
      <c r="F102" s="6">
        <f t="shared" si="65"/>
        <v>2992884</v>
      </c>
      <c r="G102" s="7">
        <f>F102/E102</f>
        <v>233.92871658589965</v>
      </c>
      <c r="H102" s="5">
        <f t="shared" ref="H102:I106" si="66">H47+H67</f>
        <v>12840</v>
      </c>
      <c r="I102" s="6">
        <f t="shared" si="66"/>
        <v>2934294</v>
      </c>
      <c r="J102" s="7">
        <f>I102/H102</f>
        <v>228.52757009345794</v>
      </c>
      <c r="K102" s="5">
        <f t="shared" ref="K102:L106" si="67">K47+K67</f>
        <v>11729</v>
      </c>
      <c r="L102" s="6">
        <f t="shared" si="67"/>
        <v>3050036</v>
      </c>
      <c r="M102" s="7">
        <f>L102/K102</f>
        <v>260.04228834512747</v>
      </c>
      <c r="N102" s="5">
        <f t="shared" ref="N102:O106" si="68">N47+N67</f>
        <v>10286</v>
      </c>
      <c r="O102" s="6">
        <f t="shared" si="68"/>
        <v>2899215</v>
      </c>
      <c r="P102" s="7">
        <f>O102/N102</f>
        <v>281.86029554734591</v>
      </c>
      <c r="Q102" s="5">
        <f t="shared" ref="Q102:R106" si="69">Q47+Q67</f>
        <v>10849</v>
      </c>
      <c r="R102" s="6">
        <f t="shared" si="69"/>
        <v>2998993</v>
      </c>
      <c r="S102" s="7">
        <f>R102/Q102</f>
        <v>276.43036224536826</v>
      </c>
      <c r="T102" s="5">
        <f t="shared" ref="T102:U106" si="70">T47+T67</f>
        <v>10853</v>
      </c>
      <c r="U102" s="6">
        <f t="shared" si="70"/>
        <v>2989391</v>
      </c>
      <c r="V102" s="7">
        <f>U102/T102</f>
        <v>275.44374827236709</v>
      </c>
      <c r="W102" s="5">
        <f t="shared" ref="W102:X106" si="71">W47+W67</f>
        <v>9759</v>
      </c>
      <c r="X102" s="6">
        <f t="shared" si="71"/>
        <v>2823594</v>
      </c>
      <c r="Y102" s="7">
        <f>X102/W102</f>
        <v>289.33230863818017</v>
      </c>
    </row>
    <row r="103" spans="1:25" x14ac:dyDescent="0.2">
      <c r="A103" s="1" t="s">
        <v>17</v>
      </c>
      <c r="B103" s="5">
        <f t="shared" si="63"/>
        <v>40903</v>
      </c>
      <c r="C103" s="6">
        <f t="shared" si="63"/>
        <v>6275343</v>
      </c>
      <c r="D103" s="7">
        <f t="shared" si="64"/>
        <v>153.42011588392049</v>
      </c>
      <c r="E103" s="5">
        <f t="shared" si="65"/>
        <v>40367</v>
      </c>
      <c r="F103" s="6">
        <f t="shared" si="65"/>
        <v>6645371</v>
      </c>
      <c r="G103" s="7">
        <f t="shared" ref="G103:G114" si="72">F103/E103</f>
        <v>164.62385116555603</v>
      </c>
      <c r="H103" s="5">
        <f t="shared" si="66"/>
        <v>41086</v>
      </c>
      <c r="I103" s="6">
        <f t="shared" si="66"/>
        <v>7194499</v>
      </c>
      <c r="J103" s="7">
        <f t="shared" ref="J103:J114" si="73">I103/H103</f>
        <v>175.10828506060457</v>
      </c>
      <c r="K103" s="5">
        <f t="shared" si="67"/>
        <v>38664</v>
      </c>
      <c r="L103" s="6">
        <f t="shared" si="67"/>
        <v>7372542</v>
      </c>
      <c r="M103" s="7">
        <f t="shared" ref="M103:M114" si="74">L103/K103</f>
        <v>190.68234016139044</v>
      </c>
      <c r="N103" s="5">
        <f t="shared" si="68"/>
        <v>37447</v>
      </c>
      <c r="O103" s="6">
        <f t="shared" si="68"/>
        <v>7959573</v>
      </c>
      <c r="P103" s="7">
        <f t="shared" ref="P103:P114" si="75">O103/N103</f>
        <v>212.5556920447566</v>
      </c>
      <c r="Q103" s="5">
        <f t="shared" si="69"/>
        <v>35486</v>
      </c>
      <c r="R103" s="6">
        <f t="shared" si="69"/>
        <v>8132283</v>
      </c>
      <c r="S103" s="7">
        <f t="shared" ref="S103:S114" si="76">R103/Q103</f>
        <v>229.16877078284395</v>
      </c>
      <c r="T103" s="5">
        <f t="shared" si="70"/>
        <v>39289</v>
      </c>
      <c r="U103" s="6">
        <f t="shared" si="70"/>
        <v>8789319</v>
      </c>
      <c r="V103" s="7">
        <f t="shared" ref="V103:V114" si="77">U103/T103</f>
        <v>223.70940975845656</v>
      </c>
      <c r="W103" s="5">
        <f t="shared" si="71"/>
        <v>39948</v>
      </c>
      <c r="X103" s="6">
        <f t="shared" si="71"/>
        <v>9002962</v>
      </c>
      <c r="Y103" s="7">
        <f t="shared" ref="Y103:Y114" si="78">X103/W103</f>
        <v>225.36702713527586</v>
      </c>
    </row>
    <row r="104" spans="1:25" x14ac:dyDescent="0.2">
      <c r="A104" s="1" t="s">
        <v>29</v>
      </c>
      <c r="B104" s="5">
        <f t="shared" si="63"/>
        <v>9688</v>
      </c>
      <c r="C104" s="6">
        <f t="shared" si="63"/>
        <v>1556306</v>
      </c>
      <c r="D104" s="7">
        <f t="shared" si="64"/>
        <v>160.64265070189927</v>
      </c>
      <c r="E104" s="5">
        <f t="shared" si="65"/>
        <v>9150</v>
      </c>
      <c r="F104" s="6">
        <f t="shared" si="65"/>
        <v>1492252</v>
      </c>
      <c r="G104" s="7">
        <f t="shared" si="72"/>
        <v>163.08765027322406</v>
      </c>
      <c r="H104" s="5">
        <f t="shared" si="66"/>
        <v>8780</v>
      </c>
      <c r="I104" s="6">
        <f t="shared" si="66"/>
        <v>1571240</v>
      </c>
      <c r="J104" s="7">
        <f t="shared" si="73"/>
        <v>178.95671981776766</v>
      </c>
      <c r="K104" s="5">
        <f t="shared" si="67"/>
        <v>8713</v>
      </c>
      <c r="L104" s="6">
        <f t="shared" si="67"/>
        <v>1399235</v>
      </c>
      <c r="M104" s="7">
        <f t="shared" si="74"/>
        <v>160.59164466888558</v>
      </c>
      <c r="N104" s="5">
        <f t="shared" si="68"/>
        <v>8552</v>
      </c>
      <c r="O104" s="6">
        <f t="shared" si="68"/>
        <v>1569358</v>
      </c>
      <c r="P104" s="7">
        <f t="shared" si="75"/>
        <v>183.50771749298409</v>
      </c>
      <c r="Q104" s="5">
        <f t="shared" si="69"/>
        <v>8396</v>
      </c>
      <c r="R104" s="6">
        <f t="shared" si="69"/>
        <v>1526173</v>
      </c>
      <c r="S104" s="7">
        <f t="shared" si="76"/>
        <v>181.77382086707956</v>
      </c>
      <c r="T104" s="5">
        <f t="shared" si="70"/>
        <v>7653</v>
      </c>
      <c r="U104" s="6">
        <f t="shared" si="70"/>
        <v>1478564</v>
      </c>
      <c r="V104" s="7">
        <f t="shared" si="77"/>
        <v>193.20057493793283</v>
      </c>
      <c r="W104" s="5">
        <f t="shared" si="71"/>
        <v>7825</v>
      </c>
      <c r="X104" s="6">
        <f t="shared" si="71"/>
        <v>1530605</v>
      </c>
      <c r="Y104" s="7">
        <f t="shared" si="78"/>
        <v>195.60447284345048</v>
      </c>
    </row>
    <row r="105" spans="1:25" x14ac:dyDescent="0.2">
      <c r="A105" s="1" t="s">
        <v>18</v>
      </c>
      <c r="B105" s="5">
        <f t="shared" si="63"/>
        <v>18426</v>
      </c>
      <c r="C105" s="6">
        <f t="shared" si="63"/>
        <v>3870185</v>
      </c>
      <c r="D105" s="7">
        <f t="shared" si="64"/>
        <v>210.03934657549115</v>
      </c>
      <c r="E105" s="5">
        <f t="shared" si="65"/>
        <v>18786</v>
      </c>
      <c r="F105" s="6">
        <f t="shared" si="65"/>
        <v>3881437</v>
      </c>
      <c r="G105" s="7">
        <f t="shared" si="72"/>
        <v>206.61327584371341</v>
      </c>
      <c r="H105" s="5">
        <f t="shared" si="66"/>
        <v>19276</v>
      </c>
      <c r="I105" s="6">
        <f t="shared" si="66"/>
        <v>3867080</v>
      </c>
      <c r="J105" s="7">
        <f t="shared" si="73"/>
        <v>200.61631043785019</v>
      </c>
      <c r="K105" s="5">
        <f t="shared" si="67"/>
        <v>21162</v>
      </c>
      <c r="L105" s="6">
        <f t="shared" si="67"/>
        <v>3895655</v>
      </c>
      <c r="M105" s="7">
        <f t="shared" si="74"/>
        <v>184.08727908515263</v>
      </c>
      <c r="N105" s="5">
        <f t="shared" si="68"/>
        <v>22453</v>
      </c>
      <c r="O105" s="6">
        <f t="shared" si="68"/>
        <v>4416435</v>
      </c>
      <c r="P105" s="7">
        <f t="shared" si="75"/>
        <v>196.69687792277202</v>
      </c>
      <c r="Q105" s="5">
        <f t="shared" si="69"/>
        <v>24920</v>
      </c>
      <c r="R105" s="6">
        <f t="shared" si="69"/>
        <v>4978206</v>
      </c>
      <c r="S105" s="7">
        <f t="shared" si="76"/>
        <v>199.7674959871589</v>
      </c>
      <c r="T105" s="5">
        <f t="shared" si="70"/>
        <v>25647</v>
      </c>
      <c r="U105" s="6">
        <f t="shared" si="70"/>
        <v>5045428</v>
      </c>
      <c r="V105" s="7">
        <f t="shared" si="77"/>
        <v>196.72585487581392</v>
      </c>
      <c r="W105" s="5">
        <f t="shared" si="71"/>
        <v>26988</v>
      </c>
      <c r="X105" s="6">
        <f t="shared" si="71"/>
        <v>5159076</v>
      </c>
      <c r="Y105" s="7">
        <f t="shared" si="78"/>
        <v>191.16184971098266</v>
      </c>
    </row>
    <row r="106" spans="1:25" x14ac:dyDescent="0.2">
      <c r="A106" s="1" t="s">
        <v>19</v>
      </c>
      <c r="B106" s="5">
        <f t="shared" si="63"/>
        <v>18842</v>
      </c>
      <c r="C106" s="6">
        <f t="shared" si="63"/>
        <v>3035846</v>
      </c>
      <c r="D106" s="7">
        <f t="shared" si="64"/>
        <v>161.12121855429359</v>
      </c>
      <c r="E106" s="5">
        <f t="shared" si="65"/>
        <v>20074</v>
      </c>
      <c r="F106" s="6">
        <f t="shared" si="65"/>
        <v>3402626</v>
      </c>
      <c r="G106" s="7">
        <f t="shared" si="72"/>
        <v>169.50413470160407</v>
      </c>
      <c r="H106" s="5">
        <f t="shared" si="66"/>
        <v>21534</v>
      </c>
      <c r="I106" s="6">
        <f t="shared" si="66"/>
        <v>3619441</v>
      </c>
      <c r="J106" s="7">
        <f t="shared" si="73"/>
        <v>168.08029163183804</v>
      </c>
      <c r="K106" s="5">
        <f t="shared" si="67"/>
        <v>21441</v>
      </c>
      <c r="L106" s="6">
        <f t="shared" si="67"/>
        <v>3680121</v>
      </c>
      <c r="M106" s="7">
        <f t="shared" si="74"/>
        <v>171.63942913110395</v>
      </c>
      <c r="N106" s="5">
        <f t="shared" si="68"/>
        <v>21107</v>
      </c>
      <c r="O106" s="6">
        <f t="shared" si="68"/>
        <v>3987706</v>
      </c>
      <c r="P106" s="7">
        <f t="shared" si="75"/>
        <v>188.92812810915811</v>
      </c>
      <c r="Q106" s="5">
        <f t="shared" si="69"/>
        <v>20447</v>
      </c>
      <c r="R106" s="6">
        <f t="shared" si="69"/>
        <v>4086781</v>
      </c>
      <c r="S106" s="7">
        <f t="shared" si="76"/>
        <v>199.87191275003667</v>
      </c>
      <c r="T106" s="5">
        <f t="shared" si="70"/>
        <v>20661</v>
      </c>
      <c r="U106" s="6">
        <f t="shared" si="70"/>
        <v>4115972</v>
      </c>
      <c r="V106" s="7">
        <f t="shared" si="77"/>
        <v>199.21455883064712</v>
      </c>
      <c r="W106" s="5">
        <f t="shared" si="71"/>
        <v>21331</v>
      </c>
      <c r="X106" s="6">
        <f t="shared" si="71"/>
        <v>4075353</v>
      </c>
      <c r="Y106" s="7">
        <f t="shared" si="78"/>
        <v>191.0530683043458</v>
      </c>
    </row>
    <row r="107" spans="1:25" x14ac:dyDescent="0.2">
      <c r="A107" s="1" t="s">
        <v>20</v>
      </c>
      <c r="B107" s="5">
        <f>B52+B72+B87</f>
        <v>30120</v>
      </c>
      <c r="C107" s="6">
        <f>C52+C72+C87</f>
        <v>4596813</v>
      </c>
      <c r="D107" s="7">
        <f t="shared" si="64"/>
        <v>152.61663346613545</v>
      </c>
      <c r="E107" s="5">
        <f>E52+E72+E87</f>
        <v>29928</v>
      </c>
      <c r="F107" s="6">
        <f>F52+F72+F87</f>
        <v>4940745</v>
      </c>
      <c r="G107" s="7">
        <f t="shared" si="72"/>
        <v>165.0877105052125</v>
      </c>
      <c r="H107" s="5">
        <f>H52+H72+H87</f>
        <v>32129</v>
      </c>
      <c r="I107" s="6">
        <f>I52+I72+I87</f>
        <v>5285216</v>
      </c>
      <c r="J107" s="7">
        <f t="shared" si="73"/>
        <v>164.4998599396184</v>
      </c>
      <c r="K107" s="5">
        <f>K52+K72+K87</f>
        <v>31409</v>
      </c>
      <c r="L107" s="6">
        <f>L52+L72+L87</f>
        <v>5427362</v>
      </c>
      <c r="M107" s="7">
        <f t="shared" si="74"/>
        <v>172.79639593747015</v>
      </c>
      <c r="N107" s="5">
        <f>N52+N72+N87</f>
        <v>31921</v>
      </c>
      <c r="O107" s="6">
        <f>O52+O72+O87</f>
        <v>5828396</v>
      </c>
      <c r="P107" s="7">
        <f t="shared" si="75"/>
        <v>182.58813946931488</v>
      </c>
      <c r="Q107" s="5">
        <f t="shared" ref="Q107:R110" si="79">Q52+Q72+Q87</f>
        <v>29472</v>
      </c>
      <c r="R107" s="6">
        <f t="shared" si="79"/>
        <v>5975605</v>
      </c>
      <c r="S107" s="7">
        <f t="shared" si="76"/>
        <v>202.75532709011944</v>
      </c>
      <c r="T107" s="5">
        <f>T52+T72+T87</f>
        <v>28947</v>
      </c>
      <c r="U107" s="6">
        <f>U52+U72+U87</f>
        <v>5599774</v>
      </c>
      <c r="V107" s="7">
        <f t="shared" si="77"/>
        <v>193.4492002625488</v>
      </c>
      <c r="W107" s="5">
        <f>W52+W72+W87</f>
        <v>29333</v>
      </c>
      <c r="X107" s="6">
        <f>X52+X72+X87</f>
        <v>6086675</v>
      </c>
      <c r="Y107" s="7">
        <f t="shared" si="78"/>
        <v>207.50264207547812</v>
      </c>
    </row>
    <row r="108" spans="1:25" x14ac:dyDescent="0.2">
      <c r="A108" s="1" t="s">
        <v>21</v>
      </c>
      <c r="B108" s="5">
        <f>B53+B73+B88</f>
        <v>50439</v>
      </c>
      <c r="C108" s="6">
        <f>C53+C73+C88</f>
        <v>7993791</v>
      </c>
      <c r="D108" s="7">
        <f t="shared" si="64"/>
        <v>158.48432760364005</v>
      </c>
      <c r="E108" s="5">
        <f>E53+E73+E88</f>
        <v>53671</v>
      </c>
      <c r="F108" s="6">
        <f>F53+F73+F88</f>
        <v>8397832</v>
      </c>
      <c r="G108" s="7">
        <f t="shared" si="72"/>
        <v>156.46870749566804</v>
      </c>
      <c r="H108" s="5">
        <f>H53+H73+H88</f>
        <v>55526</v>
      </c>
      <c r="I108" s="6">
        <f>I53+I73+I88</f>
        <v>8774050</v>
      </c>
      <c r="J108" s="7">
        <f t="shared" si="73"/>
        <v>158.01696502539352</v>
      </c>
      <c r="K108" s="5">
        <f>K53+K73+K88</f>
        <v>57814</v>
      </c>
      <c r="L108" s="6">
        <f>L53+L73+L88</f>
        <v>9422081</v>
      </c>
      <c r="M108" s="7">
        <f t="shared" si="74"/>
        <v>162.97230774552875</v>
      </c>
      <c r="N108" s="5">
        <f>N53+N73+N88</f>
        <v>58536</v>
      </c>
      <c r="O108" s="6">
        <f>O53+O73+O88</f>
        <v>9971072</v>
      </c>
      <c r="P108" s="7">
        <f t="shared" si="75"/>
        <v>170.34085007516742</v>
      </c>
      <c r="Q108" s="5">
        <f t="shared" si="79"/>
        <v>61069</v>
      </c>
      <c r="R108" s="6">
        <f t="shared" si="79"/>
        <v>10384381</v>
      </c>
      <c r="S108" s="7">
        <f t="shared" si="76"/>
        <v>170.04340991337668</v>
      </c>
      <c r="T108" s="5">
        <f>T53+T73+T88</f>
        <v>60533</v>
      </c>
      <c r="U108" s="6">
        <f>U53+U73+U88</f>
        <v>10092293</v>
      </c>
      <c r="V108" s="7">
        <f t="shared" si="77"/>
        <v>166.72382006508846</v>
      </c>
      <c r="W108" s="5">
        <f>W53+W73+W88</f>
        <v>63516</v>
      </c>
      <c r="X108" s="6">
        <f>X53+X73+X88</f>
        <v>11588036</v>
      </c>
      <c r="Y108" s="7">
        <f t="shared" si="78"/>
        <v>182.44278606965173</v>
      </c>
    </row>
    <row r="109" spans="1:25" x14ac:dyDescent="0.2">
      <c r="A109" s="33" t="s">
        <v>22</v>
      </c>
      <c r="B109" s="37">
        <f>B54+B74</f>
        <v>2558</v>
      </c>
      <c r="C109" s="38">
        <f>C54+C74</f>
        <v>567589</v>
      </c>
      <c r="D109" s="39">
        <f t="shared" si="64"/>
        <v>221.88780297107115</v>
      </c>
      <c r="E109" s="37">
        <f>E54+E74</f>
        <v>2925</v>
      </c>
      <c r="F109" s="38">
        <f>F54+F74</f>
        <v>597173</v>
      </c>
      <c r="G109" s="39">
        <f t="shared" si="72"/>
        <v>204.1617094017094</v>
      </c>
      <c r="H109" s="37">
        <f>H54+H74</f>
        <v>2708</v>
      </c>
      <c r="I109" s="38">
        <f>I54+I74</f>
        <v>626593</v>
      </c>
      <c r="J109" s="39">
        <f t="shared" si="73"/>
        <v>231.38589364844904</v>
      </c>
      <c r="K109" s="37">
        <f>K54+K74</f>
        <v>2522</v>
      </c>
      <c r="L109" s="38">
        <f>L54+L74</f>
        <v>728401</v>
      </c>
      <c r="M109" s="39">
        <f t="shared" si="74"/>
        <v>288.81879460745438</v>
      </c>
      <c r="N109" s="37">
        <f>N54+N74</f>
        <v>2718</v>
      </c>
      <c r="O109" s="38">
        <f>O54+O74</f>
        <v>734031</v>
      </c>
      <c r="P109" s="39">
        <f t="shared" si="75"/>
        <v>270.06291390728478</v>
      </c>
      <c r="Q109" s="37">
        <f t="shared" si="79"/>
        <v>3246</v>
      </c>
      <c r="R109" s="38">
        <f t="shared" si="79"/>
        <v>846002</v>
      </c>
      <c r="S109" s="39">
        <f>R109/Q109</f>
        <v>260.62908194701168</v>
      </c>
      <c r="T109" s="37">
        <f>T54+T74</f>
        <v>2876</v>
      </c>
      <c r="U109" s="38">
        <f>U54+U74</f>
        <v>653580</v>
      </c>
      <c r="V109" s="39">
        <f t="shared" si="77"/>
        <v>227.25312934631432</v>
      </c>
      <c r="W109" s="37">
        <f>W54+W74</f>
        <v>2887</v>
      </c>
      <c r="X109" s="38">
        <f>X54+X74</f>
        <v>716704</v>
      </c>
      <c r="Y109" s="39">
        <f t="shared" si="78"/>
        <v>248.25216487703497</v>
      </c>
    </row>
    <row r="110" spans="1:25" x14ac:dyDescent="0.2">
      <c r="A110" s="1" t="s">
        <v>23</v>
      </c>
      <c r="B110" s="5">
        <f>B55+B75+B90</f>
        <v>47189</v>
      </c>
      <c r="C110" s="6">
        <f>C55+C75+C90</f>
        <v>6840588</v>
      </c>
      <c r="D110" s="7">
        <f t="shared" si="64"/>
        <v>144.9614952637267</v>
      </c>
      <c r="E110" s="5">
        <f>E55+E75+E90</f>
        <v>44601</v>
      </c>
      <c r="F110" s="6">
        <f>F55+F75+F90</f>
        <v>6920409</v>
      </c>
      <c r="G110" s="7">
        <f t="shared" si="72"/>
        <v>155.16264209322662</v>
      </c>
      <c r="H110" s="5">
        <f t="shared" ref="H110:I113" si="80">H55+H75+H90</f>
        <v>45952</v>
      </c>
      <c r="I110" s="6">
        <f t="shared" si="80"/>
        <v>7607679</v>
      </c>
      <c r="J110" s="7">
        <f t="shared" si="73"/>
        <v>165.55708130222843</v>
      </c>
      <c r="K110" s="5">
        <f>K55+K75+K90</f>
        <v>46479</v>
      </c>
      <c r="L110" s="6">
        <f>L55+L75+L90</f>
        <v>7643143</v>
      </c>
      <c r="M110" s="7">
        <f t="shared" si="74"/>
        <v>164.44293121624821</v>
      </c>
      <c r="N110" s="5">
        <f>N55+N75+N90</f>
        <v>46039</v>
      </c>
      <c r="O110" s="6">
        <f>O55+O75+O90</f>
        <v>7864097</v>
      </c>
      <c r="P110" s="7">
        <f t="shared" si="75"/>
        <v>170.8138100306262</v>
      </c>
      <c r="Q110" s="5">
        <f t="shared" si="79"/>
        <v>42971</v>
      </c>
      <c r="R110" s="6">
        <f t="shared" si="79"/>
        <v>7719681</v>
      </c>
      <c r="S110" s="7">
        <f t="shared" si="76"/>
        <v>179.64862349026086</v>
      </c>
      <c r="T110" s="5">
        <f>T55+T75+T90</f>
        <v>41965</v>
      </c>
      <c r="U110" s="6">
        <f>U55+U75+U90</f>
        <v>8173552</v>
      </c>
      <c r="V110" s="7">
        <f t="shared" si="77"/>
        <v>194.77068986059811</v>
      </c>
      <c r="W110" s="5">
        <f>W55+W75+W90</f>
        <v>45174</v>
      </c>
      <c r="X110" s="6">
        <f>X55+X75+X90</f>
        <v>8421473</v>
      </c>
      <c r="Y110" s="7">
        <f t="shared" si="78"/>
        <v>186.42300881037764</v>
      </c>
    </row>
    <row r="111" spans="1:25" x14ac:dyDescent="0.2">
      <c r="A111" s="1" t="s">
        <v>24</v>
      </c>
      <c r="B111" s="5">
        <f>B56+B76</f>
        <v>31261</v>
      </c>
      <c r="C111" s="6">
        <f>C56+C76</f>
        <v>4769283</v>
      </c>
      <c r="D111" s="7">
        <f t="shared" si="64"/>
        <v>152.56335369949778</v>
      </c>
      <c r="E111" s="5">
        <f>E56+E76</f>
        <v>31217</v>
      </c>
      <c r="F111" s="6">
        <f>F56+F76</f>
        <v>4840260</v>
      </c>
      <c r="G111" s="7">
        <f t="shared" si="72"/>
        <v>155.05205497004837</v>
      </c>
      <c r="H111" s="5">
        <f t="shared" si="80"/>
        <v>33522</v>
      </c>
      <c r="I111" s="6">
        <f t="shared" si="80"/>
        <v>5180618</v>
      </c>
      <c r="J111" s="7">
        <f>I111/H111</f>
        <v>154.54382196766304</v>
      </c>
      <c r="K111" s="5">
        <f>K56+K76</f>
        <v>33579</v>
      </c>
      <c r="L111" s="6">
        <f>L56+L76</f>
        <v>5535912</v>
      </c>
      <c r="M111" s="7">
        <f t="shared" si="74"/>
        <v>164.86232466720273</v>
      </c>
      <c r="N111" s="5">
        <f>N56+N76</f>
        <v>34323</v>
      </c>
      <c r="O111" s="6">
        <f>O56+O76</f>
        <v>5656431</v>
      </c>
      <c r="P111" s="7">
        <f t="shared" si="75"/>
        <v>164.80001748098942</v>
      </c>
      <c r="Q111" s="5">
        <f>Q56+Q76</f>
        <v>34867</v>
      </c>
      <c r="R111" s="6">
        <f>R56+R76</f>
        <v>6197057</v>
      </c>
      <c r="S111" s="7">
        <f t="shared" si="76"/>
        <v>177.73416124128832</v>
      </c>
      <c r="T111" s="5">
        <f>T56+T76</f>
        <v>36135</v>
      </c>
      <c r="U111" s="6">
        <f>U56+U76</f>
        <v>5868245</v>
      </c>
      <c r="V111" s="7">
        <f t="shared" si="77"/>
        <v>162.39781375397814</v>
      </c>
      <c r="W111" s="5">
        <f>W56+W76</f>
        <v>37774</v>
      </c>
      <c r="X111" s="6">
        <f>X56+X76</f>
        <v>6128532</v>
      </c>
      <c r="Y111" s="7">
        <f t="shared" si="78"/>
        <v>162.24207126595013</v>
      </c>
    </row>
    <row r="112" spans="1:25" x14ac:dyDescent="0.2">
      <c r="A112" s="1" t="s">
        <v>25</v>
      </c>
      <c r="B112" s="5">
        <f>B57+B77+B92</f>
        <v>51522</v>
      </c>
      <c r="C112" s="6">
        <f>C57+C77+C92</f>
        <v>6954810</v>
      </c>
      <c r="D112" s="7">
        <f t="shared" si="64"/>
        <v>134.98718993827879</v>
      </c>
      <c r="E112" s="5">
        <f>E57+E77+E92</f>
        <v>52009</v>
      </c>
      <c r="F112" s="6">
        <f>F57+F77+F92</f>
        <v>6909102</v>
      </c>
      <c r="G112" s="7">
        <f t="shared" si="72"/>
        <v>132.84435386183159</v>
      </c>
      <c r="H112" s="5">
        <f t="shared" si="80"/>
        <v>52204</v>
      </c>
      <c r="I112" s="6">
        <f t="shared" si="80"/>
        <v>7322129</v>
      </c>
      <c r="J112" s="7">
        <f t="shared" si="73"/>
        <v>140.25992261129414</v>
      </c>
      <c r="K112" s="5">
        <f>K57+K77+K92</f>
        <v>48443</v>
      </c>
      <c r="L112" s="6">
        <f>L57+L77+L92</f>
        <v>7392366</v>
      </c>
      <c r="M112" s="7">
        <f t="shared" si="74"/>
        <v>152.59926098713953</v>
      </c>
      <c r="N112" s="5">
        <f>N57+N77+N92</f>
        <v>52502</v>
      </c>
      <c r="O112" s="6">
        <f>O57+O77+O92</f>
        <v>8022233</v>
      </c>
      <c r="P112" s="7">
        <f t="shared" si="75"/>
        <v>152.7986171955354</v>
      </c>
      <c r="Q112" s="5">
        <f>Q57+Q77+Q92</f>
        <v>49399</v>
      </c>
      <c r="R112" s="6">
        <f>R57+R77+R92</f>
        <v>9207293</v>
      </c>
      <c r="S112" s="7">
        <f t="shared" si="76"/>
        <v>186.38622239316587</v>
      </c>
      <c r="T112" s="5">
        <f>T57+T77+T92</f>
        <v>47509</v>
      </c>
      <c r="U112" s="6">
        <f>U57+U77+U92</f>
        <v>8266476</v>
      </c>
      <c r="V112" s="7">
        <f t="shared" si="77"/>
        <v>173.99810562209265</v>
      </c>
      <c r="W112" s="5">
        <f>W57+W77+W92</f>
        <v>42093</v>
      </c>
      <c r="X112" s="6">
        <f>X57+X77+X92</f>
        <v>8003270</v>
      </c>
      <c r="Y112" s="7">
        <f t="shared" si="78"/>
        <v>190.13303874753521</v>
      </c>
    </row>
    <row r="113" spans="1:25" x14ac:dyDescent="0.2">
      <c r="A113" s="1" t="s">
        <v>70</v>
      </c>
      <c r="B113" s="5">
        <f>B58+B78+B93</f>
        <v>83508</v>
      </c>
      <c r="C113" s="6">
        <f>C58+C78+C93</f>
        <v>11382688</v>
      </c>
      <c r="D113" s="7">
        <f t="shared" si="64"/>
        <v>136.30655745557311</v>
      </c>
      <c r="E113" s="5">
        <f>E58+E78+E93</f>
        <v>84058</v>
      </c>
      <c r="F113" s="6">
        <f>F58+F78+F93</f>
        <v>11684985</v>
      </c>
      <c r="G113" s="7">
        <f t="shared" si="72"/>
        <v>139.010980513455</v>
      </c>
      <c r="H113" s="5">
        <f t="shared" si="80"/>
        <v>88489</v>
      </c>
      <c r="I113" s="6">
        <f t="shared" si="80"/>
        <v>11951056</v>
      </c>
      <c r="J113" s="7">
        <f t="shared" si="73"/>
        <v>135.05696753268768</v>
      </c>
      <c r="K113" s="5">
        <f>K58+K78+K93</f>
        <v>86206</v>
      </c>
      <c r="L113" s="6">
        <f>L58+L78+L93</f>
        <v>12217522</v>
      </c>
      <c r="M113" s="7">
        <f t="shared" si="74"/>
        <v>141.72472913718303</v>
      </c>
      <c r="N113" s="5">
        <f>N58+N78+N93</f>
        <v>86869</v>
      </c>
      <c r="O113" s="6">
        <f>O58+O78+O93</f>
        <v>13030728</v>
      </c>
      <c r="P113" s="7">
        <f t="shared" si="75"/>
        <v>150.00435137966363</v>
      </c>
      <c r="Q113" s="5">
        <f>Q58+Q78+Q93</f>
        <v>86042</v>
      </c>
      <c r="R113" s="6">
        <f>R58+R78+R93</f>
        <v>14420627</v>
      </c>
      <c r="S113" s="7">
        <f t="shared" si="76"/>
        <v>167.59985820878177</v>
      </c>
      <c r="T113" s="5">
        <f>T58+T78+T93</f>
        <v>83261</v>
      </c>
      <c r="U113" s="6">
        <f>U58+U78+U93</f>
        <v>13805891</v>
      </c>
      <c r="V113" s="7">
        <f t="shared" si="77"/>
        <v>165.81461908936959</v>
      </c>
      <c r="W113" s="5">
        <f>W58+W78+W93</f>
        <v>81708</v>
      </c>
      <c r="X113" s="6">
        <f>X58+X78+X93</f>
        <v>15057960</v>
      </c>
      <c r="Y113" s="7">
        <f t="shared" si="78"/>
        <v>184.2899104126891</v>
      </c>
    </row>
    <row r="114" spans="1:25" x14ac:dyDescent="0.2">
      <c r="A114" s="1" t="s">
        <v>27</v>
      </c>
      <c r="B114" s="5">
        <f>SUM(B102:B113)</f>
        <v>398678</v>
      </c>
      <c r="C114" s="6">
        <f>SUM(C102:C113)</f>
        <v>60829759</v>
      </c>
      <c r="D114" s="7">
        <f t="shared" si="64"/>
        <v>152.57867000436443</v>
      </c>
      <c r="E114" s="5">
        <f>SUM(E102:E113)</f>
        <v>399580</v>
      </c>
      <c r="F114" s="6">
        <f>SUM(F102:F113)</f>
        <v>62705076</v>
      </c>
      <c r="G114" s="7">
        <f t="shared" si="72"/>
        <v>156.92746383702888</v>
      </c>
      <c r="H114" s="5">
        <f>SUM(H102:H113)</f>
        <v>414046</v>
      </c>
      <c r="I114" s="6">
        <f>SUM(I102:I113)</f>
        <v>65933895</v>
      </c>
      <c r="J114" s="7">
        <f t="shared" si="73"/>
        <v>159.24292228399744</v>
      </c>
      <c r="K114" s="5">
        <f>SUM(K102:K113)</f>
        <v>408161</v>
      </c>
      <c r="L114" s="6">
        <f>SUM(L102:L113)</f>
        <v>67764376</v>
      </c>
      <c r="M114" s="7">
        <f t="shared" si="74"/>
        <v>166.0236426312166</v>
      </c>
      <c r="N114" s="5">
        <f>SUM(N102:N113)</f>
        <v>412753</v>
      </c>
      <c r="O114" s="6">
        <f>SUM(O102:O113)</f>
        <v>71939275</v>
      </c>
      <c r="P114" s="7">
        <f t="shared" si="75"/>
        <v>174.29134373341927</v>
      </c>
      <c r="Q114" s="5">
        <f>SUM(Q102:Q113)</f>
        <v>407164</v>
      </c>
      <c r="R114" s="6">
        <f>SUM(R102:R113)</f>
        <v>76473082</v>
      </c>
      <c r="S114" s="7">
        <f t="shared" si="76"/>
        <v>187.818869055221</v>
      </c>
      <c r="T114" s="5">
        <f>SUM(T102:T113)</f>
        <v>405329</v>
      </c>
      <c r="U114" s="6">
        <f>SUM(U102:U113)</f>
        <v>74878485</v>
      </c>
      <c r="V114" s="7">
        <f t="shared" si="77"/>
        <v>184.73507940463179</v>
      </c>
      <c r="W114" s="5">
        <f>SUM(W102:W113)</f>
        <v>408336</v>
      </c>
      <c r="X114" s="6">
        <f>SUM(X102:X113)</f>
        <v>78594240</v>
      </c>
      <c r="Y114" s="7">
        <f t="shared" si="78"/>
        <v>192.47443282003056</v>
      </c>
    </row>
    <row r="115" spans="1:25" x14ac:dyDescent="0.2">
      <c r="A115" s="43" t="s">
        <v>71</v>
      </c>
      <c r="B115" s="40">
        <f t="shared" ref="B115:G115" si="81">B109</f>
        <v>2558</v>
      </c>
      <c r="C115" s="41">
        <f t="shared" si="81"/>
        <v>567589</v>
      </c>
      <c r="D115" s="42">
        <f t="shared" si="81"/>
        <v>221.88780297107115</v>
      </c>
      <c r="E115" s="40">
        <f t="shared" si="81"/>
        <v>2925</v>
      </c>
      <c r="F115" s="41">
        <f t="shared" si="81"/>
        <v>597173</v>
      </c>
      <c r="G115" s="42">
        <f t="shared" si="81"/>
        <v>204.1617094017094</v>
      </c>
      <c r="H115" s="40">
        <v>2566</v>
      </c>
      <c r="I115" s="41">
        <f>I109</f>
        <v>626593</v>
      </c>
      <c r="J115" s="42">
        <f>I115/H115</f>
        <v>244.19056897895558</v>
      </c>
      <c r="K115" s="40">
        <v>2346</v>
      </c>
      <c r="L115" s="41">
        <f>L109</f>
        <v>728401</v>
      </c>
      <c r="M115" s="42">
        <f>L115/K115</f>
        <v>310.48635976129583</v>
      </c>
      <c r="N115" s="40">
        <v>2562</v>
      </c>
      <c r="O115" s="41">
        <f>O109</f>
        <v>734031</v>
      </c>
      <c r="P115" s="42">
        <f>O115/N115</f>
        <v>286.50702576112411</v>
      </c>
      <c r="Q115" s="40">
        <v>2456</v>
      </c>
      <c r="R115" s="41">
        <f>R109</f>
        <v>846002</v>
      </c>
      <c r="S115" s="42">
        <f>R115/Q115</f>
        <v>344.46335504885991</v>
      </c>
      <c r="T115" s="40">
        <f t="shared" ref="T115:Y115" si="82">T109</f>
        <v>2876</v>
      </c>
      <c r="U115" s="41">
        <f t="shared" si="82"/>
        <v>653580</v>
      </c>
      <c r="V115" s="42">
        <f t="shared" si="82"/>
        <v>227.25312934631432</v>
      </c>
      <c r="W115" s="40">
        <f t="shared" si="82"/>
        <v>2887</v>
      </c>
      <c r="X115" s="41">
        <f t="shared" si="82"/>
        <v>716704</v>
      </c>
      <c r="Y115" s="42">
        <f t="shared" si="82"/>
        <v>248.25216487703497</v>
      </c>
    </row>
    <row r="116" spans="1:25" x14ac:dyDescent="0.2">
      <c r="A116" s="80" t="s">
        <v>32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</row>
  </sheetData>
  <mergeCells count="65">
    <mergeCell ref="Z8:AB8"/>
    <mergeCell ref="A25:Y25"/>
    <mergeCell ref="B26:D26"/>
    <mergeCell ref="E26:G26"/>
    <mergeCell ref="H26:J26"/>
    <mergeCell ref="K26:M26"/>
    <mergeCell ref="N26:P26"/>
    <mergeCell ref="Q26:S26"/>
    <mergeCell ref="T26:V26"/>
    <mergeCell ref="E8:G8"/>
    <mergeCell ref="H8:J8"/>
    <mergeCell ref="K8:M8"/>
    <mergeCell ref="N8:P8"/>
    <mergeCell ref="Q8:S8"/>
    <mergeCell ref="H45:J45"/>
    <mergeCell ref="K45:M45"/>
    <mergeCell ref="A1:Y1"/>
    <mergeCell ref="A2:Y2"/>
    <mergeCell ref="A3:Y3"/>
    <mergeCell ref="A5:D5"/>
    <mergeCell ref="A7:Y7"/>
    <mergeCell ref="B45:D45"/>
    <mergeCell ref="W8:Y8"/>
    <mergeCell ref="A41:Y41"/>
    <mergeCell ref="T8:V8"/>
    <mergeCell ref="W26:Y26"/>
    <mergeCell ref="B8:D8"/>
    <mergeCell ref="A22:Y22"/>
    <mergeCell ref="E45:G45"/>
    <mergeCell ref="W45:Y45"/>
    <mergeCell ref="A84:Y84"/>
    <mergeCell ref="B85:D85"/>
    <mergeCell ref="E85:G85"/>
    <mergeCell ref="H85:J85"/>
    <mergeCell ref="K85:M85"/>
    <mergeCell ref="N100:P100"/>
    <mergeCell ref="Q100:S100"/>
    <mergeCell ref="T100:V100"/>
    <mergeCell ref="W100:Y100"/>
    <mergeCell ref="N85:P85"/>
    <mergeCell ref="T85:V85"/>
    <mergeCell ref="W85:Y85"/>
    <mergeCell ref="A96:Y96"/>
    <mergeCell ref="A99:Y99"/>
    <mergeCell ref="Q85:S85"/>
    <mergeCell ref="B100:D100"/>
    <mergeCell ref="E100:G100"/>
    <mergeCell ref="H100:J100"/>
    <mergeCell ref="K100:M100"/>
    <mergeCell ref="A44:Y44"/>
    <mergeCell ref="N45:P45"/>
    <mergeCell ref="Q45:S45"/>
    <mergeCell ref="T45:V45"/>
    <mergeCell ref="A116:Y116"/>
    <mergeCell ref="A81:Y81"/>
    <mergeCell ref="A61:Y61"/>
    <mergeCell ref="A64:Y64"/>
    <mergeCell ref="B65:D65"/>
    <mergeCell ref="E65:G65"/>
    <mergeCell ref="H65:J65"/>
    <mergeCell ref="K65:M65"/>
    <mergeCell ref="N65:P65"/>
    <mergeCell ref="Q65:S65"/>
    <mergeCell ref="T65:V65"/>
    <mergeCell ref="W65:Y65"/>
  </mergeCells>
  <phoneticPr fontId="5" type="noConversion"/>
  <printOptions horizontalCentered="1"/>
  <pageMargins left="0.25" right="0.25" top="1" bottom="1" header="0.5" footer="0.5"/>
  <pageSetup scale="61" orientation="landscape" r:id="rId1"/>
  <headerFooter alignWithMargins="0"/>
  <rowBreaks count="1" manualBreakCount="1">
    <brk id="61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5" bestFit="1" customWidth="1"/>
    <col min="2" max="7" width="9.140625" hidden="1" customWidth="1"/>
    <col min="8" max="17" width="9.7109375" hidden="1" customWidth="1"/>
    <col min="18" max="25" width="9.7109375" customWidth="1"/>
  </cols>
  <sheetData>
    <row r="1" spans="1:25" ht="15.75" x14ac:dyDescent="0.25">
      <c r="A1" s="83"/>
      <c r="B1" s="83"/>
      <c r="C1" s="83"/>
      <c r="D1" s="83"/>
      <c r="E1" s="83"/>
      <c r="F1" s="83"/>
      <c r="G1" s="83"/>
      <c r="H1" s="83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5.75" x14ac:dyDescent="0.25">
      <c r="A2" s="83" t="s">
        <v>98</v>
      </c>
      <c r="B2" s="83"/>
      <c r="C2" s="83"/>
      <c r="D2" s="83"/>
      <c r="E2" s="83"/>
      <c r="F2" s="83"/>
      <c r="G2" s="83"/>
      <c r="H2" s="83"/>
      <c r="I2" s="84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ht="15" x14ac:dyDescent="0.25">
      <c r="A3" s="81" t="s">
        <v>101</v>
      </c>
      <c r="B3" s="81"/>
      <c r="C3" s="81"/>
      <c r="D3" s="81"/>
      <c r="E3" s="81"/>
      <c r="F3" s="81"/>
      <c r="G3" s="81"/>
      <c r="H3" s="81"/>
      <c r="I3" s="84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1:25" ht="15" x14ac:dyDescent="0.25">
      <c r="A4" s="81" t="s">
        <v>49</v>
      </c>
      <c r="B4" s="81"/>
      <c r="C4" s="81"/>
      <c r="D4" s="81"/>
      <c r="E4" s="81"/>
      <c r="F4" s="81"/>
      <c r="G4" s="81"/>
      <c r="H4" s="81"/>
      <c r="I4" s="84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</row>
    <row r="5" spans="1:25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thickBo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3.5" thickTop="1" x14ac:dyDescent="0.2">
      <c r="A7" s="19"/>
      <c r="B7" s="20" t="s">
        <v>37</v>
      </c>
      <c r="C7" s="20" t="s">
        <v>38</v>
      </c>
      <c r="D7" s="20" t="s">
        <v>39</v>
      </c>
      <c r="E7" s="20" t="s">
        <v>40</v>
      </c>
      <c r="F7" s="20" t="s">
        <v>41</v>
      </c>
      <c r="G7" s="20" t="s">
        <v>42</v>
      </c>
      <c r="H7" s="20" t="s">
        <v>43</v>
      </c>
      <c r="I7" s="20" t="s">
        <v>72</v>
      </c>
      <c r="J7" s="20" t="s">
        <v>73</v>
      </c>
      <c r="K7" s="20" t="s">
        <v>74</v>
      </c>
      <c r="L7" s="56" t="s">
        <v>75</v>
      </c>
      <c r="M7" s="20" t="s">
        <v>80</v>
      </c>
      <c r="N7" s="20" t="s">
        <v>81</v>
      </c>
      <c r="O7" s="20" t="s">
        <v>82</v>
      </c>
      <c r="P7" s="20" t="s">
        <v>86</v>
      </c>
      <c r="Q7" s="48" t="s">
        <v>87</v>
      </c>
      <c r="R7" s="20" t="s">
        <v>88</v>
      </c>
      <c r="S7" s="48" t="s">
        <v>89</v>
      </c>
      <c r="T7" s="20" t="s">
        <v>90</v>
      </c>
      <c r="U7" s="48" t="s">
        <v>91</v>
      </c>
      <c r="V7" s="48" t="s">
        <v>92</v>
      </c>
      <c r="W7" s="48" t="s">
        <v>97</v>
      </c>
      <c r="X7" s="48" t="s">
        <v>99</v>
      </c>
      <c r="Y7" s="46" t="s">
        <v>100</v>
      </c>
    </row>
    <row r="8" spans="1:25" x14ac:dyDescent="0.2">
      <c r="A8" s="21" t="s">
        <v>50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3"/>
    </row>
    <row r="9" spans="1:25" x14ac:dyDescent="0.2">
      <c r="A9" s="24" t="s">
        <v>45</v>
      </c>
      <c r="B9" s="17">
        <v>29</v>
      </c>
      <c r="C9" s="17">
        <v>27</v>
      </c>
      <c r="D9" s="17">
        <v>23</v>
      </c>
      <c r="E9" s="57">
        <v>26</v>
      </c>
      <c r="F9" s="57">
        <v>27</v>
      </c>
      <c r="G9" s="58">
        <v>41</v>
      </c>
      <c r="H9" s="57">
        <v>37</v>
      </c>
      <c r="I9" s="57">
        <v>36</v>
      </c>
      <c r="J9" s="57">
        <v>50</v>
      </c>
      <c r="K9" s="57">
        <v>45</v>
      </c>
      <c r="L9" s="59">
        <v>41</v>
      </c>
      <c r="M9" s="57">
        <v>43</v>
      </c>
      <c r="N9" s="57">
        <v>52</v>
      </c>
      <c r="O9" s="57">
        <v>54</v>
      </c>
      <c r="P9" s="57">
        <v>41</v>
      </c>
      <c r="Q9" s="65">
        <v>43</v>
      </c>
      <c r="R9" s="57">
        <v>25</v>
      </c>
      <c r="S9" s="65">
        <v>29</v>
      </c>
      <c r="T9" s="57">
        <v>33</v>
      </c>
      <c r="U9" s="65">
        <v>23</v>
      </c>
      <c r="V9" s="65">
        <v>18</v>
      </c>
      <c r="W9" s="65">
        <v>16</v>
      </c>
      <c r="X9" s="65">
        <v>16</v>
      </c>
      <c r="Y9" s="60">
        <v>16</v>
      </c>
    </row>
    <row r="10" spans="1:25" x14ac:dyDescent="0.2">
      <c r="A10" s="24" t="s">
        <v>46</v>
      </c>
      <c r="B10" s="17">
        <v>51</v>
      </c>
      <c r="C10" s="17">
        <v>51</v>
      </c>
      <c r="D10" s="17">
        <v>54</v>
      </c>
      <c r="E10" s="57">
        <v>59</v>
      </c>
      <c r="F10" s="57">
        <v>77</v>
      </c>
      <c r="G10" s="58">
        <v>76</v>
      </c>
      <c r="H10" s="57">
        <v>87</v>
      </c>
      <c r="I10" s="57">
        <v>82</v>
      </c>
      <c r="J10" s="57">
        <v>87</v>
      </c>
      <c r="K10" s="57">
        <v>91</v>
      </c>
      <c r="L10" s="59">
        <v>101</v>
      </c>
      <c r="M10" s="57">
        <v>102</v>
      </c>
      <c r="N10" s="57">
        <v>92</v>
      </c>
      <c r="O10" s="57">
        <v>88</v>
      </c>
      <c r="P10" s="57">
        <v>79</v>
      </c>
      <c r="Q10" s="65">
        <v>77</v>
      </c>
      <c r="R10" s="57">
        <v>72</v>
      </c>
      <c r="S10" s="65">
        <v>70</v>
      </c>
      <c r="T10" s="57">
        <v>62</v>
      </c>
      <c r="U10" s="65">
        <v>54</v>
      </c>
      <c r="V10" s="65">
        <v>53</v>
      </c>
      <c r="W10" s="65">
        <v>52</v>
      </c>
      <c r="X10" s="65">
        <v>46</v>
      </c>
      <c r="Y10" s="60">
        <v>48</v>
      </c>
    </row>
    <row r="11" spans="1:25" x14ac:dyDescent="0.2">
      <c r="A11" s="25" t="s">
        <v>36</v>
      </c>
      <c r="B11" s="17">
        <f>SUM(B9:B10)</f>
        <v>80</v>
      </c>
      <c r="C11" s="17">
        <f t="shared" ref="C11:H11" si="0">SUM(C9:C10)</f>
        <v>78</v>
      </c>
      <c r="D11" s="17">
        <f t="shared" si="0"/>
        <v>77</v>
      </c>
      <c r="E11" s="57">
        <f t="shared" si="0"/>
        <v>85</v>
      </c>
      <c r="F11" s="57">
        <f t="shared" si="0"/>
        <v>104</v>
      </c>
      <c r="G11" s="57">
        <f t="shared" si="0"/>
        <v>117</v>
      </c>
      <c r="H11" s="57">
        <f t="shared" si="0"/>
        <v>124</v>
      </c>
      <c r="I11" s="57">
        <f t="shared" ref="I11:Y11" si="1">SUM(I9:I10)</f>
        <v>118</v>
      </c>
      <c r="J11" s="57">
        <f t="shared" si="1"/>
        <v>137</v>
      </c>
      <c r="K11" s="57">
        <f t="shared" si="1"/>
        <v>136</v>
      </c>
      <c r="L11" s="59">
        <f t="shared" si="1"/>
        <v>142</v>
      </c>
      <c r="M11" s="57">
        <f t="shared" si="1"/>
        <v>145</v>
      </c>
      <c r="N11" s="57">
        <f t="shared" si="1"/>
        <v>144</v>
      </c>
      <c r="O11" s="57">
        <f t="shared" ref="O11:X11" si="2">SUM(O9:O10)</f>
        <v>142</v>
      </c>
      <c r="P11" s="57">
        <f t="shared" si="2"/>
        <v>120</v>
      </c>
      <c r="Q11" s="65">
        <f t="shared" si="2"/>
        <v>120</v>
      </c>
      <c r="R11" s="57">
        <f t="shared" si="2"/>
        <v>97</v>
      </c>
      <c r="S11" s="65">
        <f t="shared" si="2"/>
        <v>99</v>
      </c>
      <c r="T11" s="57">
        <f t="shared" si="2"/>
        <v>95</v>
      </c>
      <c r="U11" s="65">
        <f t="shared" si="2"/>
        <v>77</v>
      </c>
      <c r="V11" s="65">
        <f t="shared" si="2"/>
        <v>71</v>
      </c>
      <c r="W11" s="65">
        <f t="shared" si="2"/>
        <v>68</v>
      </c>
      <c r="X11" s="65">
        <f t="shared" si="2"/>
        <v>62</v>
      </c>
      <c r="Y11" s="60">
        <f t="shared" si="1"/>
        <v>64</v>
      </c>
    </row>
    <row r="12" spans="1:25" x14ac:dyDescent="0.2">
      <c r="A12" s="85" t="s">
        <v>93</v>
      </c>
      <c r="B12" s="86"/>
      <c r="C12" s="86"/>
      <c r="D12" s="86"/>
      <c r="E12" s="86"/>
      <c r="F12" s="86"/>
      <c r="G12" s="87"/>
      <c r="H12" s="87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3"/>
    </row>
    <row r="13" spans="1:25" x14ac:dyDescent="0.2">
      <c r="A13" s="24" t="s">
        <v>102</v>
      </c>
      <c r="B13" s="17">
        <v>0</v>
      </c>
      <c r="C13" s="17">
        <v>0</v>
      </c>
      <c r="D13" s="17">
        <v>0</v>
      </c>
      <c r="E13" s="57">
        <v>0</v>
      </c>
      <c r="F13" s="57">
        <v>0</v>
      </c>
      <c r="G13" s="58">
        <v>0</v>
      </c>
      <c r="H13" s="57">
        <v>0</v>
      </c>
      <c r="I13" s="57">
        <v>1</v>
      </c>
      <c r="J13" s="57">
        <v>1</v>
      </c>
      <c r="K13" s="57">
        <v>2</v>
      </c>
      <c r="L13" s="59">
        <v>1</v>
      </c>
      <c r="M13" s="57">
        <v>1</v>
      </c>
      <c r="N13" s="57">
        <v>0</v>
      </c>
      <c r="O13" s="57">
        <v>3</v>
      </c>
      <c r="P13" s="57">
        <v>2</v>
      </c>
      <c r="Q13" s="65">
        <v>2</v>
      </c>
      <c r="R13" s="57">
        <v>2</v>
      </c>
      <c r="S13" s="65">
        <v>1</v>
      </c>
      <c r="T13" s="57">
        <v>1</v>
      </c>
      <c r="U13" s="65">
        <v>0</v>
      </c>
      <c r="V13" s="65">
        <v>1</v>
      </c>
      <c r="W13" s="65">
        <v>1</v>
      </c>
      <c r="X13" s="65">
        <v>1</v>
      </c>
      <c r="Y13" s="60">
        <v>1</v>
      </c>
    </row>
    <row r="14" spans="1:25" x14ac:dyDescent="0.2">
      <c r="A14" s="24" t="s">
        <v>51</v>
      </c>
      <c r="B14" s="17">
        <v>4</v>
      </c>
      <c r="C14" s="17">
        <v>3</v>
      </c>
      <c r="D14" s="17">
        <v>2</v>
      </c>
      <c r="E14" s="57">
        <v>3</v>
      </c>
      <c r="F14" s="57">
        <v>5</v>
      </c>
      <c r="G14" s="58">
        <v>6</v>
      </c>
      <c r="H14" s="57">
        <v>7</v>
      </c>
      <c r="I14" s="57">
        <v>9</v>
      </c>
      <c r="J14" s="57">
        <v>10</v>
      </c>
      <c r="K14" s="57">
        <v>13</v>
      </c>
      <c r="L14" s="59">
        <v>9</v>
      </c>
      <c r="M14" s="57">
        <v>11</v>
      </c>
      <c r="N14" s="57">
        <v>11</v>
      </c>
      <c r="O14" s="57">
        <v>13</v>
      </c>
      <c r="P14" s="57">
        <v>19</v>
      </c>
      <c r="Q14" s="65">
        <v>22</v>
      </c>
      <c r="R14" s="57">
        <v>13</v>
      </c>
      <c r="S14" s="65">
        <v>9</v>
      </c>
      <c r="T14" s="57">
        <v>4</v>
      </c>
      <c r="U14" s="65">
        <v>5</v>
      </c>
      <c r="V14" s="65">
        <v>5</v>
      </c>
      <c r="W14" s="65">
        <v>8</v>
      </c>
      <c r="X14" s="65">
        <v>6</v>
      </c>
      <c r="Y14" s="60">
        <v>9</v>
      </c>
    </row>
    <row r="15" spans="1:25" x14ac:dyDescent="0.2">
      <c r="A15" s="24" t="s">
        <v>52</v>
      </c>
      <c r="B15" s="17">
        <v>0</v>
      </c>
      <c r="C15" s="17">
        <v>0</v>
      </c>
      <c r="D15" s="17">
        <v>0</v>
      </c>
      <c r="E15" s="57">
        <v>0</v>
      </c>
      <c r="F15" s="57">
        <v>0</v>
      </c>
      <c r="G15" s="58">
        <v>0</v>
      </c>
      <c r="H15" s="57">
        <v>0</v>
      </c>
      <c r="I15" s="57">
        <v>1</v>
      </c>
      <c r="J15" s="57">
        <v>2</v>
      </c>
      <c r="K15" s="57">
        <v>1</v>
      </c>
      <c r="L15" s="59">
        <v>0</v>
      </c>
      <c r="M15" s="57">
        <v>0</v>
      </c>
      <c r="N15" s="57">
        <v>1</v>
      </c>
      <c r="O15" s="57">
        <v>1</v>
      </c>
      <c r="P15" s="57">
        <v>0</v>
      </c>
      <c r="Q15" s="65">
        <v>0</v>
      </c>
      <c r="R15" s="57">
        <v>0</v>
      </c>
      <c r="S15" s="65">
        <v>0</v>
      </c>
      <c r="T15" s="57">
        <v>0</v>
      </c>
      <c r="U15" s="65">
        <v>0</v>
      </c>
      <c r="V15" s="65">
        <v>0</v>
      </c>
      <c r="W15" s="65">
        <v>0</v>
      </c>
      <c r="X15" s="65">
        <v>0</v>
      </c>
      <c r="Y15" s="60">
        <v>0</v>
      </c>
    </row>
    <row r="16" spans="1:25" x14ac:dyDescent="0.2">
      <c r="A16" s="24" t="s">
        <v>83</v>
      </c>
      <c r="B16" s="17">
        <v>0</v>
      </c>
      <c r="C16" s="17">
        <v>0</v>
      </c>
      <c r="D16" s="17">
        <v>0</v>
      </c>
      <c r="E16" s="57">
        <v>0</v>
      </c>
      <c r="F16" s="57">
        <v>1</v>
      </c>
      <c r="G16" s="58">
        <v>3</v>
      </c>
      <c r="H16" s="57">
        <v>3</v>
      </c>
      <c r="I16" s="57">
        <v>2</v>
      </c>
      <c r="J16" s="57">
        <v>1</v>
      </c>
      <c r="K16" s="57">
        <v>1</v>
      </c>
      <c r="L16" s="59">
        <v>3</v>
      </c>
      <c r="M16" s="57">
        <v>2</v>
      </c>
      <c r="N16" s="57">
        <v>2</v>
      </c>
      <c r="O16" s="57">
        <v>2</v>
      </c>
      <c r="P16" s="57">
        <v>4</v>
      </c>
      <c r="Q16" s="65">
        <v>3</v>
      </c>
      <c r="R16" s="57">
        <v>2</v>
      </c>
      <c r="S16" s="65">
        <v>2</v>
      </c>
      <c r="T16" s="57">
        <v>2</v>
      </c>
      <c r="U16" s="65">
        <v>1</v>
      </c>
      <c r="V16" s="65">
        <v>2</v>
      </c>
      <c r="W16" s="65">
        <v>1</v>
      </c>
      <c r="X16" s="65">
        <v>1</v>
      </c>
      <c r="Y16" s="60">
        <v>1</v>
      </c>
    </row>
    <row r="17" spans="1:25" x14ac:dyDescent="0.2">
      <c r="A17" s="24" t="s">
        <v>44</v>
      </c>
      <c r="B17" s="17">
        <v>1</v>
      </c>
      <c r="C17" s="17">
        <v>1</v>
      </c>
      <c r="D17" s="17">
        <v>2</v>
      </c>
      <c r="E17" s="57">
        <v>2</v>
      </c>
      <c r="F17" s="57">
        <v>6</v>
      </c>
      <c r="G17" s="58">
        <v>6</v>
      </c>
      <c r="H17" s="57">
        <v>3</v>
      </c>
      <c r="I17" s="57">
        <v>3</v>
      </c>
      <c r="J17" s="57">
        <v>4</v>
      </c>
      <c r="K17" s="57">
        <v>3</v>
      </c>
      <c r="L17" s="59">
        <v>3</v>
      </c>
      <c r="M17" s="57">
        <v>4</v>
      </c>
      <c r="N17" s="57">
        <v>4</v>
      </c>
      <c r="O17" s="57">
        <v>3</v>
      </c>
      <c r="P17" s="57">
        <v>7</v>
      </c>
      <c r="Q17" s="65">
        <v>8</v>
      </c>
      <c r="R17" s="57">
        <v>8</v>
      </c>
      <c r="S17" s="65">
        <v>7</v>
      </c>
      <c r="T17" s="57">
        <v>11</v>
      </c>
      <c r="U17" s="65">
        <v>11</v>
      </c>
      <c r="V17" s="65">
        <v>9</v>
      </c>
      <c r="W17" s="65">
        <v>8</v>
      </c>
      <c r="X17" s="65">
        <v>4</v>
      </c>
      <c r="Y17" s="60">
        <v>4</v>
      </c>
    </row>
    <row r="18" spans="1:25" x14ac:dyDescent="0.2">
      <c r="A18" s="24" t="s">
        <v>53</v>
      </c>
      <c r="B18" s="17">
        <v>75</v>
      </c>
      <c r="C18" s="17">
        <f>19+55</f>
        <v>74</v>
      </c>
      <c r="D18" s="17">
        <f>17+56</f>
        <v>73</v>
      </c>
      <c r="E18" s="57">
        <v>80</v>
      </c>
      <c r="F18" s="57">
        <f>16+76</f>
        <v>92</v>
      </c>
      <c r="G18" s="58">
        <v>91</v>
      </c>
      <c r="H18" s="57">
        <f>16+85</f>
        <v>101</v>
      </c>
      <c r="I18" s="57">
        <v>93</v>
      </c>
      <c r="J18" s="57">
        <v>108</v>
      </c>
      <c r="K18" s="57">
        <v>108</v>
      </c>
      <c r="L18" s="59">
        <v>112</v>
      </c>
      <c r="M18" s="57">
        <v>118</v>
      </c>
      <c r="N18" s="57">
        <v>117</v>
      </c>
      <c r="O18" s="57">
        <v>112</v>
      </c>
      <c r="P18" s="57">
        <v>80</v>
      </c>
      <c r="Q18" s="65">
        <v>75</v>
      </c>
      <c r="R18" s="57">
        <v>65</v>
      </c>
      <c r="S18" s="65">
        <v>75</v>
      </c>
      <c r="T18" s="57">
        <v>70</v>
      </c>
      <c r="U18" s="65">
        <v>56</v>
      </c>
      <c r="V18" s="65">
        <v>50</v>
      </c>
      <c r="W18" s="65">
        <v>47</v>
      </c>
      <c r="X18" s="65">
        <v>48</v>
      </c>
      <c r="Y18" s="60">
        <v>43</v>
      </c>
    </row>
    <row r="19" spans="1:25" x14ac:dyDescent="0.2">
      <c r="A19" s="67" t="s">
        <v>84</v>
      </c>
      <c r="B19" s="17"/>
      <c r="C19" s="17"/>
      <c r="D19" s="17"/>
      <c r="E19" s="57" t="s">
        <v>35</v>
      </c>
      <c r="F19" s="57" t="s">
        <v>35</v>
      </c>
      <c r="G19" s="57" t="s">
        <v>35</v>
      </c>
      <c r="H19" s="57" t="s">
        <v>35</v>
      </c>
      <c r="I19" s="57" t="s">
        <v>35</v>
      </c>
      <c r="J19" s="57" t="s">
        <v>35</v>
      </c>
      <c r="K19" s="57" t="s">
        <v>35</v>
      </c>
      <c r="L19" s="58" t="s">
        <v>35</v>
      </c>
      <c r="M19" s="57">
        <v>4</v>
      </c>
      <c r="N19" s="57">
        <v>3</v>
      </c>
      <c r="O19" s="57">
        <v>3</v>
      </c>
      <c r="P19" s="57">
        <v>3</v>
      </c>
      <c r="Q19" s="65">
        <v>4</v>
      </c>
      <c r="R19" s="57">
        <v>4</v>
      </c>
      <c r="S19" s="65">
        <v>2</v>
      </c>
      <c r="T19" s="57">
        <v>5</v>
      </c>
      <c r="U19" s="65">
        <v>3</v>
      </c>
      <c r="V19" s="65">
        <v>3</v>
      </c>
      <c r="W19" s="65">
        <v>2</v>
      </c>
      <c r="X19" s="65">
        <v>1</v>
      </c>
      <c r="Y19" s="60">
        <v>6</v>
      </c>
    </row>
    <row r="20" spans="1:25" x14ac:dyDescent="0.2">
      <c r="A20" s="24" t="s">
        <v>54</v>
      </c>
      <c r="B20" s="26">
        <v>0</v>
      </c>
      <c r="C20" s="26">
        <v>0</v>
      </c>
      <c r="D20" s="26">
        <v>0</v>
      </c>
      <c r="E20" s="61">
        <v>0</v>
      </c>
      <c r="F20" s="61">
        <v>0</v>
      </c>
      <c r="G20" s="61">
        <v>11</v>
      </c>
      <c r="H20" s="57">
        <v>10</v>
      </c>
      <c r="I20" s="57">
        <v>9</v>
      </c>
      <c r="J20" s="57">
        <v>11</v>
      </c>
      <c r="K20" s="57">
        <v>8</v>
      </c>
      <c r="L20" s="59">
        <v>14</v>
      </c>
      <c r="M20" s="57">
        <v>5</v>
      </c>
      <c r="N20" s="57">
        <v>6</v>
      </c>
      <c r="O20" s="57">
        <v>5</v>
      </c>
      <c r="P20" s="57">
        <v>5</v>
      </c>
      <c r="Q20" s="65">
        <v>6</v>
      </c>
      <c r="R20" s="57">
        <v>3</v>
      </c>
      <c r="S20" s="65">
        <v>3</v>
      </c>
      <c r="T20" s="57">
        <v>2</v>
      </c>
      <c r="U20" s="65">
        <v>1</v>
      </c>
      <c r="V20" s="65">
        <v>1</v>
      </c>
      <c r="W20" s="65">
        <v>1</v>
      </c>
      <c r="X20" s="65">
        <v>1</v>
      </c>
      <c r="Y20" s="60">
        <v>0</v>
      </c>
    </row>
    <row r="21" spans="1:25" x14ac:dyDescent="0.2">
      <c r="A21" s="25" t="s">
        <v>36</v>
      </c>
      <c r="B21" s="17">
        <f>SUM(B13:B20)</f>
        <v>80</v>
      </c>
      <c r="C21" s="17">
        <f t="shared" ref="C21:H21" si="3">SUM(C13:C20)</f>
        <v>78</v>
      </c>
      <c r="D21" s="17">
        <f t="shared" si="3"/>
        <v>77</v>
      </c>
      <c r="E21" s="57">
        <f t="shared" si="3"/>
        <v>85</v>
      </c>
      <c r="F21" s="57">
        <f t="shared" si="3"/>
        <v>104</v>
      </c>
      <c r="G21" s="57">
        <f t="shared" si="3"/>
        <v>117</v>
      </c>
      <c r="H21" s="57">
        <f t="shared" si="3"/>
        <v>124</v>
      </c>
      <c r="I21" s="57">
        <f t="shared" ref="I21:Y21" si="4">SUM(I13:I20)</f>
        <v>118</v>
      </c>
      <c r="J21" s="57">
        <f t="shared" si="4"/>
        <v>137</v>
      </c>
      <c r="K21" s="57">
        <f t="shared" si="4"/>
        <v>136</v>
      </c>
      <c r="L21" s="59">
        <f t="shared" si="4"/>
        <v>142</v>
      </c>
      <c r="M21" s="57">
        <f t="shared" si="4"/>
        <v>145</v>
      </c>
      <c r="N21" s="57">
        <f t="shared" si="4"/>
        <v>144</v>
      </c>
      <c r="O21" s="57">
        <f t="shared" ref="O21:X21" si="5">SUM(O13:O20)</f>
        <v>142</v>
      </c>
      <c r="P21" s="57">
        <f t="shared" si="5"/>
        <v>120</v>
      </c>
      <c r="Q21" s="65">
        <f t="shared" si="5"/>
        <v>120</v>
      </c>
      <c r="R21" s="57">
        <f t="shared" si="5"/>
        <v>97</v>
      </c>
      <c r="S21" s="65">
        <f t="shared" si="5"/>
        <v>99</v>
      </c>
      <c r="T21" s="57">
        <f t="shared" si="5"/>
        <v>95</v>
      </c>
      <c r="U21" s="65">
        <f t="shared" si="5"/>
        <v>77</v>
      </c>
      <c r="V21" s="65">
        <f t="shared" si="5"/>
        <v>71</v>
      </c>
      <c r="W21" s="65">
        <f t="shared" si="5"/>
        <v>68</v>
      </c>
      <c r="X21" s="65">
        <f t="shared" si="5"/>
        <v>62</v>
      </c>
      <c r="Y21" s="60">
        <f t="shared" si="4"/>
        <v>64</v>
      </c>
    </row>
    <row r="22" spans="1:25" x14ac:dyDescent="0.2">
      <c r="A22" s="85" t="s">
        <v>94</v>
      </c>
      <c r="B22" s="86"/>
      <c r="C22" s="86"/>
      <c r="D22" s="86"/>
      <c r="E22" s="86"/>
      <c r="F22" s="86"/>
      <c r="G22" s="87"/>
      <c r="H22" s="87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</row>
    <row r="23" spans="1:25" x14ac:dyDescent="0.2">
      <c r="A23" s="24" t="s">
        <v>55</v>
      </c>
      <c r="B23" s="17">
        <v>2</v>
      </c>
      <c r="C23" s="17">
        <v>2</v>
      </c>
      <c r="D23" s="17">
        <v>2</v>
      </c>
      <c r="E23" s="57">
        <v>11</v>
      </c>
      <c r="F23" s="57">
        <v>8</v>
      </c>
      <c r="G23" s="58">
        <v>11</v>
      </c>
      <c r="H23" s="57">
        <v>10</v>
      </c>
      <c r="I23" s="57">
        <f>1+14</f>
        <v>15</v>
      </c>
      <c r="J23" s="57">
        <v>16</v>
      </c>
      <c r="K23" s="57">
        <v>23</v>
      </c>
      <c r="L23" s="59">
        <v>22</v>
      </c>
      <c r="M23" s="57">
        <v>26</v>
      </c>
      <c r="N23" s="57">
        <v>18</v>
      </c>
      <c r="O23" s="57">
        <v>11</v>
      </c>
      <c r="P23" s="57">
        <v>20</v>
      </c>
      <c r="Q23" s="65">
        <v>15</v>
      </c>
      <c r="R23" s="57">
        <v>9</v>
      </c>
      <c r="S23" s="65">
        <v>12</v>
      </c>
      <c r="T23" s="57">
        <v>21</v>
      </c>
      <c r="U23" s="65">
        <v>13</v>
      </c>
      <c r="V23" s="65">
        <v>7</v>
      </c>
      <c r="W23" s="65">
        <v>12</v>
      </c>
      <c r="X23" s="65">
        <v>8</v>
      </c>
      <c r="Y23" s="60">
        <v>6</v>
      </c>
    </row>
    <row r="24" spans="1:25" x14ac:dyDescent="0.2">
      <c r="A24" s="24" t="s">
        <v>56</v>
      </c>
      <c r="B24" s="17">
        <v>16</v>
      </c>
      <c r="C24" s="17">
        <v>13</v>
      </c>
      <c r="D24" s="17">
        <v>18</v>
      </c>
      <c r="E24" s="57">
        <v>18</v>
      </c>
      <c r="F24" s="57">
        <v>19</v>
      </c>
      <c r="G24" s="58">
        <v>26</v>
      </c>
      <c r="H24" s="57">
        <v>26</v>
      </c>
      <c r="I24" s="57">
        <v>29</v>
      </c>
      <c r="J24" s="57">
        <v>25</v>
      </c>
      <c r="K24" s="57">
        <v>24</v>
      </c>
      <c r="L24" s="59">
        <v>33</v>
      </c>
      <c r="M24" s="57">
        <v>36</v>
      </c>
      <c r="N24" s="57">
        <v>29</v>
      </c>
      <c r="O24" s="57">
        <v>28</v>
      </c>
      <c r="P24" s="57">
        <v>27</v>
      </c>
      <c r="Q24" s="65">
        <v>26</v>
      </c>
      <c r="R24" s="57">
        <v>20</v>
      </c>
      <c r="S24" s="65">
        <v>21</v>
      </c>
      <c r="T24" s="57">
        <v>11</v>
      </c>
      <c r="U24" s="65">
        <v>12</v>
      </c>
      <c r="V24" s="65">
        <v>18</v>
      </c>
      <c r="W24" s="65">
        <v>22</v>
      </c>
      <c r="X24" s="65">
        <v>10</v>
      </c>
      <c r="Y24" s="60">
        <v>15</v>
      </c>
    </row>
    <row r="25" spans="1:25" x14ac:dyDescent="0.2">
      <c r="A25" s="24" t="s">
        <v>57</v>
      </c>
      <c r="B25" s="17">
        <v>26</v>
      </c>
      <c r="C25" s="17">
        <v>24</v>
      </c>
      <c r="D25" s="17">
        <v>19</v>
      </c>
      <c r="E25" s="57">
        <v>16</v>
      </c>
      <c r="F25" s="57">
        <v>23</v>
      </c>
      <c r="G25" s="58">
        <v>23</v>
      </c>
      <c r="H25" s="57">
        <v>23</v>
      </c>
      <c r="I25" s="57">
        <v>20</v>
      </c>
      <c r="J25" s="57">
        <v>27</v>
      </c>
      <c r="K25" s="57">
        <v>19</v>
      </c>
      <c r="L25" s="59">
        <v>25</v>
      </c>
      <c r="M25" s="57">
        <v>24</v>
      </c>
      <c r="N25" s="57">
        <v>28</v>
      </c>
      <c r="O25" s="57">
        <v>30</v>
      </c>
      <c r="P25" s="57">
        <v>28</v>
      </c>
      <c r="Q25" s="65">
        <v>24</v>
      </c>
      <c r="R25" s="57">
        <v>21</v>
      </c>
      <c r="S25" s="65">
        <v>22</v>
      </c>
      <c r="T25" s="57">
        <v>22</v>
      </c>
      <c r="U25" s="65">
        <v>16</v>
      </c>
      <c r="V25" s="65">
        <v>16</v>
      </c>
      <c r="W25" s="65">
        <v>11</v>
      </c>
      <c r="X25" s="65">
        <v>21</v>
      </c>
      <c r="Y25" s="60">
        <v>11</v>
      </c>
    </row>
    <row r="26" spans="1:25" x14ac:dyDescent="0.2">
      <c r="A26" s="24" t="s">
        <v>58</v>
      </c>
      <c r="B26" s="17">
        <v>9</v>
      </c>
      <c r="C26" s="17">
        <v>13</v>
      </c>
      <c r="D26" s="17">
        <v>14</v>
      </c>
      <c r="E26" s="57">
        <v>12</v>
      </c>
      <c r="F26" s="57">
        <v>21</v>
      </c>
      <c r="G26" s="58">
        <v>19</v>
      </c>
      <c r="H26" s="57">
        <v>18</v>
      </c>
      <c r="I26" s="57">
        <v>17</v>
      </c>
      <c r="J26" s="57">
        <v>24</v>
      </c>
      <c r="K26" s="57">
        <v>20</v>
      </c>
      <c r="L26" s="59">
        <v>21</v>
      </c>
      <c r="M26" s="57">
        <v>23</v>
      </c>
      <c r="N26" s="57">
        <v>23</v>
      </c>
      <c r="O26" s="57">
        <v>22</v>
      </c>
      <c r="P26" s="57">
        <v>11</v>
      </c>
      <c r="Q26" s="65">
        <v>19</v>
      </c>
      <c r="R26" s="57">
        <v>18</v>
      </c>
      <c r="S26" s="65">
        <v>15</v>
      </c>
      <c r="T26" s="57">
        <v>14</v>
      </c>
      <c r="U26" s="65">
        <v>12</v>
      </c>
      <c r="V26" s="65">
        <v>11</v>
      </c>
      <c r="W26" s="65">
        <v>8</v>
      </c>
      <c r="X26" s="65">
        <v>11</v>
      </c>
      <c r="Y26" s="60">
        <v>13</v>
      </c>
    </row>
    <row r="27" spans="1:25" x14ac:dyDescent="0.2">
      <c r="A27" s="24" t="s">
        <v>59</v>
      </c>
      <c r="B27" s="17">
        <v>5</v>
      </c>
      <c r="C27" s="17">
        <v>9</v>
      </c>
      <c r="D27" s="17">
        <v>7</v>
      </c>
      <c r="E27" s="57">
        <v>11</v>
      </c>
      <c r="F27" s="57">
        <v>8</v>
      </c>
      <c r="G27" s="58">
        <v>14</v>
      </c>
      <c r="H27" s="57">
        <v>15</v>
      </c>
      <c r="I27" s="57">
        <v>14</v>
      </c>
      <c r="J27" s="57">
        <v>11</v>
      </c>
      <c r="K27" s="57">
        <v>16</v>
      </c>
      <c r="L27" s="59">
        <v>15</v>
      </c>
      <c r="M27" s="57">
        <v>9</v>
      </c>
      <c r="N27" s="57">
        <v>18</v>
      </c>
      <c r="O27" s="57">
        <v>21</v>
      </c>
      <c r="P27" s="57">
        <v>15</v>
      </c>
      <c r="Q27" s="65">
        <v>12</v>
      </c>
      <c r="R27" s="57">
        <v>7</v>
      </c>
      <c r="S27" s="65">
        <v>11</v>
      </c>
      <c r="T27" s="57">
        <v>7</v>
      </c>
      <c r="U27" s="65">
        <v>9</v>
      </c>
      <c r="V27" s="65">
        <v>9</v>
      </c>
      <c r="W27" s="65">
        <v>7</v>
      </c>
      <c r="X27" s="65">
        <v>7</v>
      </c>
      <c r="Y27" s="60">
        <v>11</v>
      </c>
    </row>
    <row r="28" spans="1:25" x14ac:dyDescent="0.2">
      <c r="A28" s="24" t="s">
        <v>60</v>
      </c>
      <c r="B28" s="17">
        <v>8</v>
      </c>
      <c r="C28" s="17">
        <v>6</v>
      </c>
      <c r="D28" s="17">
        <v>4</v>
      </c>
      <c r="E28" s="57">
        <v>7</v>
      </c>
      <c r="F28" s="57">
        <v>10</v>
      </c>
      <c r="G28" s="58">
        <v>9</v>
      </c>
      <c r="H28" s="57">
        <v>13</v>
      </c>
      <c r="I28" s="57">
        <v>6</v>
      </c>
      <c r="J28" s="57">
        <v>8</v>
      </c>
      <c r="K28" s="57">
        <v>10</v>
      </c>
      <c r="L28" s="59">
        <v>11</v>
      </c>
      <c r="M28" s="57">
        <v>6</v>
      </c>
      <c r="N28" s="57">
        <v>7</v>
      </c>
      <c r="O28" s="57">
        <v>10</v>
      </c>
      <c r="P28" s="57">
        <v>8</v>
      </c>
      <c r="Q28" s="65">
        <v>7</v>
      </c>
      <c r="R28" s="57">
        <v>5</v>
      </c>
      <c r="S28" s="65">
        <v>6</v>
      </c>
      <c r="T28" s="57">
        <v>6</v>
      </c>
      <c r="U28" s="65">
        <v>5</v>
      </c>
      <c r="V28" s="65">
        <v>4</v>
      </c>
      <c r="W28" s="65">
        <v>4</v>
      </c>
      <c r="X28" s="65">
        <v>2</v>
      </c>
      <c r="Y28" s="60">
        <v>2</v>
      </c>
    </row>
    <row r="29" spans="1:25" x14ac:dyDescent="0.2">
      <c r="A29" s="24" t="s">
        <v>47</v>
      </c>
      <c r="B29" s="17">
        <v>11</v>
      </c>
      <c r="C29" s="17">
        <v>10</v>
      </c>
      <c r="D29" s="17">
        <v>10</v>
      </c>
      <c r="E29" s="57">
        <v>8</v>
      </c>
      <c r="F29" s="57">
        <v>12</v>
      </c>
      <c r="G29" s="58">
        <v>11</v>
      </c>
      <c r="H29" s="57">
        <v>14</v>
      </c>
      <c r="I29" s="57">
        <v>12</v>
      </c>
      <c r="J29" s="57">
        <v>16</v>
      </c>
      <c r="K29" s="57">
        <v>16</v>
      </c>
      <c r="L29" s="59">
        <v>9</v>
      </c>
      <c r="M29" s="57">
        <v>12</v>
      </c>
      <c r="N29" s="57">
        <v>8</v>
      </c>
      <c r="O29" s="57">
        <v>11</v>
      </c>
      <c r="P29" s="57">
        <v>7</v>
      </c>
      <c r="Q29" s="65">
        <v>13</v>
      </c>
      <c r="R29" s="57">
        <v>13</v>
      </c>
      <c r="S29" s="65">
        <v>8</v>
      </c>
      <c r="T29" s="57">
        <v>11</v>
      </c>
      <c r="U29" s="65">
        <v>5</v>
      </c>
      <c r="V29" s="65">
        <v>3</v>
      </c>
      <c r="W29" s="65">
        <v>3</v>
      </c>
      <c r="X29" s="65">
        <v>3</v>
      </c>
      <c r="Y29" s="60">
        <v>5</v>
      </c>
    </row>
    <row r="30" spans="1:25" x14ac:dyDescent="0.2">
      <c r="A30" s="24" t="s">
        <v>48</v>
      </c>
      <c r="B30" s="17">
        <v>2</v>
      </c>
      <c r="C30" s="17">
        <v>1</v>
      </c>
      <c r="D30" s="17">
        <v>3</v>
      </c>
      <c r="E30" s="57">
        <v>2</v>
      </c>
      <c r="F30" s="57">
        <v>3</v>
      </c>
      <c r="G30" s="58">
        <v>2</v>
      </c>
      <c r="H30" s="57">
        <v>3</v>
      </c>
      <c r="I30" s="57">
        <v>4</v>
      </c>
      <c r="J30" s="57">
        <v>8</v>
      </c>
      <c r="K30" s="57">
        <v>8</v>
      </c>
      <c r="L30" s="59">
        <v>5</v>
      </c>
      <c r="M30" s="57">
        <v>8</v>
      </c>
      <c r="N30" s="57">
        <v>12</v>
      </c>
      <c r="O30" s="57">
        <v>9</v>
      </c>
      <c r="P30" s="57">
        <v>4</v>
      </c>
      <c r="Q30" s="65">
        <v>4</v>
      </c>
      <c r="R30" s="57">
        <v>4</v>
      </c>
      <c r="S30" s="65">
        <v>4</v>
      </c>
      <c r="T30" s="57">
        <v>3</v>
      </c>
      <c r="U30" s="65">
        <v>5</v>
      </c>
      <c r="V30" s="65">
        <v>3</v>
      </c>
      <c r="W30" s="65">
        <v>1</v>
      </c>
      <c r="X30" s="65">
        <v>0</v>
      </c>
      <c r="Y30" s="60">
        <v>1</v>
      </c>
    </row>
    <row r="31" spans="1:25" x14ac:dyDescent="0.2">
      <c r="A31" s="24" t="s">
        <v>61</v>
      </c>
      <c r="B31" s="17">
        <v>1</v>
      </c>
      <c r="C31" s="17">
        <v>0</v>
      </c>
      <c r="D31" s="17">
        <v>0</v>
      </c>
      <c r="E31" s="57">
        <v>0</v>
      </c>
      <c r="F31" s="57">
        <v>0</v>
      </c>
      <c r="G31" s="58">
        <v>2</v>
      </c>
      <c r="H31" s="57">
        <v>2</v>
      </c>
      <c r="I31" s="57">
        <v>1</v>
      </c>
      <c r="J31" s="57">
        <v>2</v>
      </c>
      <c r="K31" s="57">
        <v>0</v>
      </c>
      <c r="L31" s="59">
        <v>1</v>
      </c>
      <c r="M31" s="57">
        <v>1</v>
      </c>
      <c r="N31" s="57">
        <v>1</v>
      </c>
      <c r="O31" s="57">
        <v>0</v>
      </c>
      <c r="P31" s="57">
        <v>0</v>
      </c>
      <c r="Q31" s="65">
        <v>0</v>
      </c>
      <c r="R31" s="57">
        <v>0</v>
      </c>
      <c r="S31" s="65">
        <v>0</v>
      </c>
      <c r="T31" s="57">
        <v>0</v>
      </c>
      <c r="U31" s="65">
        <v>0</v>
      </c>
      <c r="V31" s="65">
        <v>0</v>
      </c>
      <c r="W31" s="65">
        <v>0</v>
      </c>
      <c r="X31" s="65">
        <v>0</v>
      </c>
      <c r="Y31" s="60">
        <v>0</v>
      </c>
    </row>
    <row r="32" spans="1:25" x14ac:dyDescent="0.2">
      <c r="A32" s="24" t="s">
        <v>62</v>
      </c>
      <c r="B32" s="17">
        <v>0</v>
      </c>
      <c r="C32" s="17">
        <v>0</v>
      </c>
      <c r="D32" s="17">
        <v>0</v>
      </c>
      <c r="E32" s="57">
        <v>0</v>
      </c>
      <c r="F32" s="57">
        <v>0</v>
      </c>
      <c r="G32" s="58">
        <v>0</v>
      </c>
      <c r="H32" s="57">
        <v>0</v>
      </c>
      <c r="I32" s="57">
        <v>0</v>
      </c>
      <c r="J32" s="57">
        <v>0</v>
      </c>
      <c r="K32" s="57">
        <v>0</v>
      </c>
      <c r="L32" s="59">
        <v>0</v>
      </c>
      <c r="M32" s="57">
        <v>0</v>
      </c>
      <c r="N32" s="57">
        <v>0</v>
      </c>
      <c r="O32" s="57">
        <v>0</v>
      </c>
      <c r="P32" s="57">
        <v>0</v>
      </c>
      <c r="Q32" s="65">
        <v>0</v>
      </c>
      <c r="R32" s="57">
        <v>0</v>
      </c>
      <c r="S32" s="65">
        <v>0</v>
      </c>
      <c r="T32" s="57">
        <v>0</v>
      </c>
      <c r="U32" s="65">
        <v>0</v>
      </c>
      <c r="V32" s="65">
        <v>0</v>
      </c>
      <c r="W32" s="65">
        <v>0</v>
      </c>
      <c r="X32" s="65">
        <v>0</v>
      </c>
      <c r="Y32" s="60">
        <v>0</v>
      </c>
    </row>
    <row r="33" spans="1:25" x14ac:dyDescent="0.2">
      <c r="A33" s="25" t="s">
        <v>36</v>
      </c>
      <c r="B33" s="17">
        <f>SUM(B23:B32)</f>
        <v>80</v>
      </c>
      <c r="C33" s="17">
        <f t="shared" ref="C33:H33" si="6">SUM(C23:C32)</f>
        <v>78</v>
      </c>
      <c r="D33" s="17">
        <f t="shared" si="6"/>
        <v>77</v>
      </c>
      <c r="E33" s="57">
        <f t="shared" si="6"/>
        <v>85</v>
      </c>
      <c r="F33" s="57">
        <f t="shared" si="6"/>
        <v>104</v>
      </c>
      <c r="G33" s="57">
        <f t="shared" si="6"/>
        <v>117</v>
      </c>
      <c r="H33" s="57">
        <f t="shared" si="6"/>
        <v>124</v>
      </c>
      <c r="I33" s="57">
        <f t="shared" ref="I33:Y33" si="7">SUM(I23:I32)</f>
        <v>118</v>
      </c>
      <c r="J33" s="57">
        <f t="shared" si="7"/>
        <v>137</v>
      </c>
      <c r="K33" s="57">
        <f t="shared" si="7"/>
        <v>136</v>
      </c>
      <c r="L33" s="59">
        <f t="shared" si="7"/>
        <v>142</v>
      </c>
      <c r="M33" s="57">
        <f t="shared" si="7"/>
        <v>145</v>
      </c>
      <c r="N33" s="57">
        <f t="shared" si="7"/>
        <v>144</v>
      </c>
      <c r="O33" s="57">
        <f t="shared" ref="O33:X33" si="8">SUM(O23:O32)</f>
        <v>142</v>
      </c>
      <c r="P33" s="57">
        <f t="shared" si="8"/>
        <v>120</v>
      </c>
      <c r="Q33" s="65">
        <f t="shared" si="8"/>
        <v>120</v>
      </c>
      <c r="R33" s="57">
        <f t="shared" si="8"/>
        <v>97</v>
      </c>
      <c r="S33" s="65">
        <f t="shared" si="8"/>
        <v>99</v>
      </c>
      <c r="T33" s="57">
        <f t="shared" si="8"/>
        <v>95</v>
      </c>
      <c r="U33" s="65">
        <f t="shared" si="8"/>
        <v>77</v>
      </c>
      <c r="V33" s="65">
        <f t="shared" si="8"/>
        <v>71</v>
      </c>
      <c r="W33" s="65">
        <f t="shared" si="8"/>
        <v>68</v>
      </c>
      <c r="X33" s="65">
        <f t="shared" si="8"/>
        <v>62</v>
      </c>
      <c r="Y33" s="60">
        <f t="shared" si="7"/>
        <v>64</v>
      </c>
    </row>
    <row r="34" spans="1:25" x14ac:dyDescent="0.2">
      <c r="A34" s="90" t="s">
        <v>95</v>
      </c>
      <c r="B34" s="91"/>
      <c r="C34" s="91"/>
      <c r="D34" s="91"/>
      <c r="E34" s="91"/>
      <c r="F34" s="91"/>
      <c r="G34" s="91"/>
      <c r="H34" s="91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32"/>
    </row>
    <row r="35" spans="1:25" x14ac:dyDescent="0.2">
      <c r="A35" s="24" t="s">
        <v>63</v>
      </c>
      <c r="B35" s="27">
        <v>29.662500000000001</v>
      </c>
      <c r="C35" s="27">
        <v>28.496400000000001</v>
      </c>
      <c r="D35" s="27">
        <v>28.914899999999999</v>
      </c>
      <c r="E35" s="27">
        <v>27.892600000000002</v>
      </c>
      <c r="F35" s="27">
        <v>28.919899999999998</v>
      </c>
      <c r="G35" s="27">
        <v>28.5258</v>
      </c>
      <c r="H35" s="45">
        <v>29.09</v>
      </c>
      <c r="I35" s="27">
        <v>28.0779</v>
      </c>
      <c r="J35" s="73">
        <v>29.623000000000001</v>
      </c>
      <c r="K35" s="73">
        <v>29.258299999999998</v>
      </c>
      <c r="L35" s="74">
        <v>27.447900000000001</v>
      </c>
      <c r="M35" s="73">
        <v>27.18</v>
      </c>
      <c r="N35" s="73">
        <v>29.1</v>
      </c>
      <c r="O35" s="73">
        <v>29.05</v>
      </c>
      <c r="P35" s="73">
        <v>26.93</v>
      </c>
      <c r="Q35" s="68">
        <v>28.34</v>
      </c>
      <c r="R35" s="73">
        <v>28.94</v>
      </c>
      <c r="S35" s="68">
        <v>27.67</v>
      </c>
      <c r="T35" s="73">
        <v>27.56</v>
      </c>
      <c r="U35" s="68">
        <v>28.42</v>
      </c>
      <c r="V35" s="68">
        <v>27.11</v>
      </c>
      <c r="W35" s="68">
        <v>25.31</v>
      </c>
      <c r="X35" s="68">
        <v>25.65</v>
      </c>
      <c r="Y35" s="75">
        <v>27.09</v>
      </c>
    </row>
    <row r="36" spans="1:25" x14ac:dyDescent="0.2">
      <c r="A36" s="24" t="s">
        <v>64</v>
      </c>
      <c r="B36" s="27">
        <v>10.48682</v>
      </c>
      <c r="C36" s="27">
        <v>8.3775499999999994</v>
      </c>
      <c r="D36" s="27">
        <v>9.7729800000000004</v>
      </c>
      <c r="E36" s="27">
        <v>8.8941300000000005</v>
      </c>
      <c r="F36" s="27">
        <v>9.6504499999999993</v>
      </c>
      <c r="G36" s="28">
        <v>10.032920000000001</v>
      </c>
      <c r="H36" s="27">
        <v>10.382</v>
      </c>
      <c r="I36" s="27">
        <v>10.202999999999999</v>
      </c>
      <c r="J36" s="73">
        <v>11.434290000000001</v>
      </c>
      <c r="K36" s="73">
        <v>10.571949999999999</v>
      </c>
      <c r="L36" s="74">
        <v>10.044</v>
      </c>
      <c r="M36" s="73">
        <v>10.87</v>
      </c>
      <c r="N36" s="73">
        <v>11.6</v>
      </c>
      <c r="O36" s="73">
        <v>10.050000000000001</v>
      </c>
      <c r="P36" s="73">
        <v>9.23</v>
      </c>
      <c r="Q36" s="68">
        <v>9.6999999999999993</v>
      </c>
      <c r="R36" s="73">
        <v>9.94</v>
      </c>
      <c r="S36" s="68">
        <v>9.2899999999999991</v>
      </c>
      <c r="T36" s="73">
        <v>9.6300000000000008</v>
      </c>
      <c r="U36" s="68">
        <v>10.41</v>
      </c>
      <c r="V36" s="68">
        <v>9.35</v>
      </c>
      <c r="W36" s="68">
        <v>7.78</v>
      </c>
      <c r="X36" s="68">
        <v>6.06</v>
      </c>
      <c r="Y36" s="75">
        <v>7.9</v>
      </c>
    </row>
    <row r="37" spans="1:25" x14ac:dyDescent="0.2">
      <c r="A37" s="85" t="s">
        <v>65</v>
      </c>
      <c r="B37" s="86"/>
      <c r="C37" s="86"/>
      <c r="D37" s="86"/>
      <c r="E37" s="86"/>
      <c r="F37" s="86"/>
      <c r="G37" s="87"/>
      <c r="H37" s="87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3"/>
    </row>
    <row r="38" spans="1:25" x14ac:dyDescent="0.2">
      <c r="A38" s="24" t="s">
        <v>66</v>
      </c>
      <c r="B38" s="17">
        <v>22</v>
      </c>
      <c r="C38" s="17">
        <v>20</v>
      </c>
      <c r="D38" s="17">
        <v>18</v>
      </c>
      <c r="E38" s="57">
        <v>11</v>
      </c>
      <c r="F38" s="57">
        <v>18</v>
      </c>
      <c r="G38" s="58">
        <v>28</v>
      </c>
      <c r="H38" s="57">
        <v>23</v>
      </c>
      <c r="I38" s="57">
        <v>22</v>
      </c>
      <c r="J38" s="57">
        <v>40</v>
      </c>
      <c r="K38" s="57">
        <v>32</v>
      </c>
      <c r="L38" s="59">
        <v>39</v>
      </c>
      <c r="M38" s="57">
        <v>33</v>
      </c>
      <c r="N38" s="57">
        <v>40</v>
      </c>
      <c r="O38" s="57">
        <v>39</v>
      </c>
      <c r="P38" s="57">
        <v>32</v>
      </c>
      <c r="Q38" s="65">
        <v>25</v>
      </c>
      <c r="R38" s="57">
        <v>25</v>
      </c>
      <c r="S38" s="65">
        <v>24</v>
      </c>
      <c r="T38" s="57">
        <v>21</v>
      </c>
      <c r="U38" s="65">
        <v>18</v>
      </c>
      <c r="V38" s="65">
        <v>17</v>
      </c>
      <c r="W38" s="65">
        <v>16</v>
      </c>
      <c r="X38" s="65">
        <v>14</v>
      </c>
      <c r="Y38" s="60">
        <v>13</v>
      </c>
    </row>
    <row r="39" spans="1:25" x14ac:dyDescent="0.2">
      <c r="A39" s="24" t="s">
        <v>67</v>
      </c>
      <c r="B39" s="17">
        <v>58</v>
      </c>
      <c r="C39" s="17">
        <v>58</v>
      </c>
      <c r="D39" s="17">
        <v>59</v>
      </c>
      <c r="E39" s="57">
        <v>74</v>
      </c>
      <c r="F39" s="57">
        <v>86</v>
      </c>
      <c r="G39" s="58">
        <v>89</v>
      </c>
      <c r="H39" s="57">
        <v>101</v>
      </c>
      <c r="I39" s="57">
        <v>96</v>
      </c>
      <c r="J39" s="57">
        <v>97</v>
      </c>
      <c r="K39" s="57">
        <v>104</v>
      </c>
      <c r="L39" s="59">
        <v>103</v>
      </c>
      <c r="M39" s="57">
        <v>112</v>
      </c>
      <c r="N39" s="57">
        <v>104</v>
      </c>
      <c r="O39" s="57">
        <v>103</v>
      </c>
      <c r="P39" s="57">
        <v>88</v>
      </c>
      <c r="Q39" s="65">
        <v>95</v>
      </c>
      <c r="R39" s="57">
        <v>72</v>
      </c>
      <c r="S39" s="65">
        <v>75</v>
      </c>
      <c r="T39" s="57">
        <v>74</v>
      </c>
      <c r="U39" s="65">
        <v>59</v>
      </c>
      <c r="V39" s="65">
        <v>54</v>
      </c>
      <c r="W39" s="65">
        <v>52</v>
      </c>
      <c r="X39" s="65">
        <v>48</v>
      </c>
      <c r="Y39" s="60">
        <v>51</v>
      </c>
    </row>
    <row r="40" spans="1:25" ht="13.5" thickBot="1" x14ac:dyDescent="0.25">
      <c r="A40" s="29" t="s">
        <v>36</v>
      </c>
      <c r="B40" s="30">
        <f>SUM(B38:B39)</f>
        <v>80</v>
      </c>
      <c r="C40" s="30">
        <f t="shared" ref="C40:H40" si="9">SUM(C38:C39)</f>
        <v>78</v>
      </c>
      <c r="D40" s="30">
        <f t="shared" si="9"/>
        <v>77</v>
      </c>
      <c r="E40" s="62">
        <f t="shared" si="9"/>
        <v>85</v>
      </c>
      <c r="F40" s="62">
        <f t="shared" si="9"/>
        <v>104</v>
      </c>
      <c r="G40" s="62">
        <f t="shared" si="9"/>
        <v>117</v>
      </c>
      <c r="H40" s="62">
        <f t="shared" si="9"/>
        <v>124</v>
      </c>
      <c r="I40" s="62">
        <f t="shared" ref="I40:Y40" si="10">SUM(I38:I39)</f>
        <v>118</v>
      </c>
      <c r="J40" s="62">
        <f t="shared" si="10"/>
        <v>137</v>
      </c>
      <c r="K40" s="62">
        <f t="shared" si="10"/>
        <v>136</v>
      </c>
      <c r="L40" s="63">
        <f t="shared" si="10"/>
        <v>142</v>
      </c>
      <c r="M40" s="62">
        <f t="shared" si="10"/>
        <v>145</v>
      </c>
      <c r="N40" s="62">
        <f t="shared" si="10"/>
        <v>144</v>
      </c>
      <c r="O40" s="62">
        <f t="shared" ref="O40:X40" si="11">SUM(O38:O39)</f>
        <v>142</v>
      </c>
      <c r="P40" s="62">
        <f t="shared" si="11"/>
        <v>120</v>
      </c>
      <c r="Q40" s="66">
        <f t="shared" si="11"/>
        <v>120</v>
      </c>
      <c r="R40" s="62">
        <f t="shared" si="11"/>
        <v>97</v>
      </c>
      <c r="S40" s="66">
        <f t="shared" si="11"/>
        <v>99</v>
      </c>
      <c r="T40" s="62">
        <f t="shared" si="11"/>
        <v>95</v>
      </c>
      <c r="U40" s="66">
        <f t="shared" si="11"/>
        <v>77</v>
      </c>
      <c r="V40" s="66">
        <f t="shared" si="11"/>
        <v>71</v>
      </c>
      <c r="W40" s="66">
        <f t="shared" si="11"/>
        <v>68</v>
      </c>
      <c r="X40" s="66">
        <f t="shared" si="11"/>
        <v>62</v>
      </c>
      <c r="Y40" s="64">
        <f t="shared" si="10"/>
        <v>64</v>
      </c>
    </row>
    <row r="41" spans="1:25" ht="12.75" customHeight="1" thickTop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21" customHeight="1" x14ac:dyDescent="0.2">
      <c r="A42" s="88" t="s">
        <v>96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45" customHeight="1" x14ac:dyDescent="0.2">
      <c r="A43" s="89" t="s">
        <v>85</v>
      </c>
      <c r="B43" s="89"/>
      <c r="C43" s="89"/>
      <c r="D43" s="89"/>
      <c r="E43" s="89"/>
      <c r="F43" s="89"/>
      <c r="G43" s="89"/>
      <c r="H43" s="89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</sheetData>
  <mergeCells count="10">
    <mergeCell ref="A42:Y42"/>
    <mergeCell ref="A43:Y43"/>
    <mergeCell ref="A12:H12"/>
    <mergeCell ref="A22:H22"/>
    <mergeCell ref="A34:H34"/>
    <mergeCell ref="A1:H1"/>
    <mergeCell ref="A2:Y2"/>
    <mergeCell ref="A3:Y3"/>
    <mergeCell ref="A4:Y4"/>
    <mergeCell ref="A37:H37"/>
  </mergeCells>
  <phoneticPr fontId="5" type="noConversion"/>
  <printOptions horizontalCentered="1"/>
  <pageMargins left="0.5" right="0.5" top="0.5" bottom="0.5" header="0.5" footer="0.5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activeCell="A8" sqref="A8"/>
    </sheetView>
  </sheetViews>
  <sheetFormatPr defaultRowHeight="12.75" x14ac:dyDescent="0.2"/>
  <cols>
    <col min="1" max="1" width="27.28515625" customWidth="1"/>
    <col min="2" max="2" width="28.7109375" customWidth="1"/>
  </cols>
  <sheetData>
    <row r="1" spans="1:2" ht="15.75" x14ac:dyDescent="0.25">
      <c r="A1" s="83"/>
      <c r="B1" s="83"/>
    </row>
    <row r="2" spans="1:2" ht="15.75" x14ac:dyDescent="0.25">
      <c r="A2" s="83" t="s">
        <v>33</v>
      </c>
      <c r="B2" s="83"/>
    </row>
    <row r="3" spans="1:2" ht="15" x14ac:dyDescent="0.25">
      <c r="A3" s="81" t="s">
        <v>78</v>
      </c>
      <c r="B3" s="81"/>
    </row>
    <row r="4" spans="1:2" ht="15" x14ac:dyDescent="0.25">
      <c r="A4" s="81" t="s">
        <v>77</v>
      </c>
      <c r="B4" s="81"/>
    </row>
    <row r="5" spans="1:2" x14ac:dyDescent="0.2">
      <c r="B5" s="18"/>
    </row>
    <row r="6" spans="1:2" ht="13.5" thickBot="1" x14ac:dyDescent="0.25">
      <c r="B6" s="16"/>
    </row>
    <row r="7" spans="1:2" ht="28.5" customHeight="1" thickTop="1" x14ac:dyDescent="0.2">
      <c r="A7" s="49"/>
      <c r="B7" s="52" t="s">
        <v>79</v>
      </c>
    </row>
    <row r="8" spans="1:2" x14ac:dyDescent="0.2">
      <c r="A8" s="50" t="s">
        <v>40</v>
      </c>
      <c r="B8" s="53">
        <v>301</v>
      </c>
    </row>
    <row r="9" spans="1:2" x14ac:dyDescent="0.2">
      <c r="A9" s="51" t="s">
        <v>41</v>
      </c>
      <c r="B9" s="54">
        <v>208</v>
      </c>
    </row>
    <row r="10" spans="1:2" x14ac:dyDescent="0.2">
      <c r="A10" s="51" t="s">
        <v>42</v>
      </c>
      <c r="B10" s="54">
        <v>241</v>
      </c>
    </row>
    <row r="11" spans="1:2" x14ac:dyDescent="0.2">
      <c r="A11" s="51" t="s">
        <v>43</v>
      </c>
      <c r="B11" s="54">
        <v>248</v>
      </c>
    </row>
    <row r="12" spans="1:2" x14ac:dyDescent="0.2">
      <c r="A12" s="51" t="s">
        <v>72</v>
      </c>
      <c r="B12" s="54">
        <v>240</v>
      </c>
    </row>
    <row r="13" spans="1:2" x14ac:dyDescent="0.2">
      <c r="A13" s="51" t="s">
        <v>73</v>
      </c>
      <c r="B13" s="54">
        <v>222</v>
      </c>
    </row>
    <row r="14" spans="1:2" x14ac:dyDescent="0.2">
      <c r="A14" s="51" t="s">
        <v>74</v>
      </c>
      <c r="B14" s="54">
        <v>236</v>
      </c>
    </row>
    <row r="15" spans="1:2" x14ac:dyDescent="0.2">
      <c r="A15" s="69" t="s">
        <v>75</v>
      </c>
      <c r="B15" s="70">
        <v>310</v>
      </c>
    </row>
    <row r="16" spans="1:2" x14ac:dyDescent="0.2">
      <c r="A16" s="71" t="s">
        <v>80</v>
      </c>
      <c r="B16" s="70">
        <v>257</v>
      </c>
    </row>
    <row r="17" spans="1:2" x14ac:dyDescent="0.2">
      <c r="A17" s="71" t="s">
        <v>81</v>
      </c>
      <c r="B17" s="70">
        <v>340</v>
      </c>
    </row>
    <row r="18" spans="1:2" x14ac:dyDescent="0.2">
      <c r="A18" s="71" t="s">
        <v>82</v>
      </c>
      <c r="B18" s="70">
        <v>273</v>
      </c>
    </row>
    <row r="19" spans="1:2" ht="13.5" thickBot="1" x14ac:dyDescent="0.25">
      <c r="A19" s="72" t="s">
        <v>86</v>
      </c>
      <c r="B19" s="55">
        <v>370</v>
      </c>
    </row>
    <row r="20" spans="1:2" ht="12.75" customHeight="1" thickTop="1" x14ac:dyDescent="0.2">
      <c r="B20" s="16"/>
    </row>
    <row r="21" spans="1:2" x14ac:dyDescent="0.2">
      <c r="A21" t="s">
        <v>76</v>
      </c>
    </row>
  </sheetData>
  <mergeCells count="4">
    <mergeCell ref="A1:B1"/>
    <mergeCell ref="A2:B2"/>
    <mergeCell ref="A3:B3"/>
    <mergeCell ref="A4:B4"/>
  </mergeCells>
  <phoneticPr fontId="5" type="noConversion"/>
  <printOptions horizontalCentered="1"/>
  <pageMargins left="0.75" right="0.75" top="1" bottom="1" header="0.5" footer="0.5"/>
  <pageSetup scale="9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Peer Cost&amp;CrHr ENG</vt:lpstr>
      <vt:lpstr>Summary ENG B.A</vt:lpstr>
      <vt:lpstr>CrHrs_ENG_Minors</vt:lpstr>
      <vt:lpstr>CrHrs_ENG_Minors!Print_Area</vt:lpstr>
      <vt:lpstr>'Peer Cost&amp;CrHr ENG'!Print_Area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2022-11-17T17:08:46Z</cp:lastPrinted>
  <dcterms:created xsi:type="dcterms:W3CDTF">2006-03-23T19:43:52Z</dcterms:created>
  <dcterms:modified xsi:type="dcterms:W3CDTF">2022-11-18T14:58:20Z</dcterms:modified>
</cp:coreProperties>
</file>