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909" firstSheet="1" activeTab="1"/>
  </bookViews>
  <sheets>
    <sheet name="PeerCost&amp;CRHR BIO" sheetId="1" state="hidden" r:id="rId1"/>
    <sheet name="Summary BIO B.S." sheetId="7" r:id="rId2"/>
  </sheets>
  <definedNames>
    <definedName name="_xlnm.Print_Area" localSheetId="0">'PeerCost&amp;CRHR BIO'!$A$1:$Y$113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7" l="1"/>
  <c r="X33" i="7"/>
  <c r="X21" i="7"/>
  <c r="X11" i="7"/>
  <c r="W40" i="7" l="1"/>
  <c r="W33" i="7"/>
  <c r="W21" i="7"/>
  <c r="W11" i="7"/>
  <c r="V40" i="7" l="1"/>
  <c r="V33" i="7"/>
  <c r="V21" i="7"/>
  <c r="V11" i="7"/>
  <c r="U40" i="7" l="1"/>
  <c r="U33" i="7"/>
  <c r="U21" i="7"/>
  <c r="U11" i="7"/>
  <c r="T40" i="7" l="1"/>
  <c r="T33" i="7"/>
  <c r="T21" i="7"/>
  <c r="T11" i="7"/>
  <c r="S40" i="7" l="1"/>
  <c r="S33" i="7"/>
  <c r="S21" i="7"/>
  <c r="S11" i="7"/>
  <c r="R40" i="7" l="1"/>
  <c r="R33" i="7"/>
  <c r="R21" i="7"/>
  <c r="R11" i="7"/>
  <c r="Q40" i="7" l="1"/>
  <c r="Q33" i="7"/>
  <c r="Q21" i="7"/>
  <c r="Q11" i="7"/>
  <c r="P40" i="7" l="1"/>
  <c r="P33" i="7"/>
  <c r="P21" i="7"/>
  <c r="P11" i="7"/>
  <c r="O40" i="7" l="1"/>
  <c r="O33" i="7"/>
  <c r="O21" i="7"/>
  <c r="O11" i="7"/>
  <c r="N40" i="7" l="1"/>
  <c r="N33" i="7"/>
  <c r="N21" i="7"/>
  <c r="N11" i="7"/>
  <c r="M40" i="7"/>
  <c r="L40" i="7"/>
  <c r="M33" i="7"/>
  <c r="L33" i="7"/>
  <c r="M21" i="7"/>
  <c r="L21" i="7"/>
  <c r="M11" i="7"/>
  <c r="L11" i="7"/>
  <c r="K40" i="7"/>
  <c r="K33" i="7"/>
  <c r="K21" i="7"/>
  <c r="K11" i="7"/>
  <c r="Y40" i="7"/>
  <c r="Y33" i="7"/>
  <c r="Y21" i="7"/>
  <c r="Y11" i="7"/>
  <c r="J40" i="7"/>
  <c r="J33" i="7"/>
  <c r="J21" i="7"/>
  <c r="J11" i="7"/>
  <c r="I40" i="7"/>
  <c r="I33" i="7"/>
  <c r="I21" i="7"/>
  <c r="I11" i="7"/>
  <c r="X80" i="1"/>
  <c r="W80" i="1"/>
  <c r="Y80" i="1" s="1"/>
  <c r="U80" i="1"/>
  <c r="T80" i="1"/>
  <c r="R80" i="1"/>
  <c r="Q80" i="1"/>
  <c r="O80" i="1"/>
  <c r="P80" i="1" s="1"/>
  <c r="L80" i="1"/>
  <c r="M80" i="1" s="1"/>
  <c r="I80" i="1"/>
  <c r="J80" i="1" s="1"/>
  <c r="F80" i="1"/>
  <c r="E80" i="1"/>
  <c r="G80" i="1" s="1"/>
  <c r="C80" i="1"/>
  <c r="D80" i="1" s="1"/>
  <c r="B80" i="1"/>
  <c r="F60" i="1"/>
  <c r="E60" i="1"/>
  <c r="G60" i="1" s="1"/>
  <c r="X47" i="1"/>
  <c r="X99" i="1"/>
  <c r="X48" i="1"/>
  <c r="X100" i="1" s="1"/>
  <c r="X49" i="1"/>
  <c r="X101" i="1" s="1"/>
  <c r="X50" i="1"/>
  <c r="X102" i="1" s="1"/>
  <c r="X51" i="1"/>
  <c r="X103" i="1" s="1"/>
  <c r="X52" i="1"/>
  <c r="X104" i="1" s="1"/>
  <c r="X53" i="1"/>
  <c r="X105" i="1" s="1"/>
  <c r="X54" i="1"/>
  <c r="X60" i="1" s="1"/>
  <c r="X55" i="1"/>
  <c r="X107" i="1" s="1"/>
  <c r="X56" i="1"/>
  <c r="X57" i="1"/>
  <c r="X109" i="1"/>
  <c r="X58" i="1"/>
  <c r="X110" i="1" s="1"/>
  <c r="W47" i="1"/>
  <c r="W99" i="1" s="1"/>
  <c r="Y99" i="1" s="1"/>
  <c r="W48" i="1"/>
  <c r="W100" i="1" s="1"/>
  <c r="W49" i="1"/>
  <c r="W101" i="1" s="1"/>
  <c r="W50" i="1"/>
  <c r="W102" i="1" s="1"/>
  <c r="W51" i="1"/>
  <c r="W103" i="1" s="1"/>
  <c r="W52" i="1"/>
  <c r="W104" i="1" s="1"/>
  <c r="W53" i="1"/>
  <c r="W105" i="1" s="1"/>
  <c r="W54" i="1"/>
  <c r="W60" i="1" s="1"/>
  <c r="W55" i="1"/>
  <c r="W107" i="1" s="1"/>
  <c r="W56" i="1"/>
  <c r="W108" i="1" s="1"/>
  <c r="W57" i="1"/>
  <c r="W109" i="1" s="1"/>
  <c r="W58" i="1"/>
  <c r="W110" i="1" s="1"/>
  <c r="Y88" i="1"/>
  <c r="Y89" i="1"/>
  <c r="Y90" i="1"/>
  <c r="Y91" i="1"/>
  <c r="X92" i="1"/>
  <c r="W92" i="1"/>
  <c r="Y87" i="1"/>
  <c r="U47" i="1"/>
  <c r="U48" i="1"/>
  <c r="U100" i="1" s="1"/>
  <c r="U49" i="1"/>
  <c r="U50" i="1"/>
  <c r="U102" i="1" s="1"/>
  <c r="U51" i="1"/>
  <c r="U103" i="1"/>
  <c r="U52" i="1"/>
  <c r="U104" i="1" s="1"/>
  <c r="U53" i="1"/>
  <c r="U105" i="1" s="1"/>
  <c r="U54" i="1"/>
  <c r="U60" i="1" s="1"/>
  <c r="U55" i="1"/>
  <c r="U107" i="1" s="1"/>
  <c r="U56" i="1"/>
  <c r="U108" i="1" s="1"/>
  <c r="U57" i="1"/>
  <c r="U109" i="1" s="1"/>
  <c r="U58" i="1"/>
  <c r="U110" i="1"/>
  <c r="T47" i="1"/>
  <c r="T99" i="1"/>
  <c r="T48" i="1"/>
  <c r="T100" i="1" s="1"/>
  <c r="T49" i="1"/>
  <c r="T101" i="1" s="1"/>
  <c r="T50" i="1"/>
  <c r="T102" i="1"/>
  <c r="T51" i="1"/>
  <c r="T103" i="1" s="1"/>
  <c r="V103" i="1" s="1"/>
  <c r="T52" i="1"/>
  <c r="T104" i="1" s="1"/>
  <c r="T53" i="1"/>
  <c r="T105" i="1" s="1"/>
  <c r="V105" i="1" s="1"/>
  <c r="T54" i="1"/>
  <c r="T60" i="1" s="1"/>
  <c r="T55" i="1"/>
  <c r="T107" i="1"/>
  <c r="T56" i="1"/>
  <c r="T108" i="1" s="1"/>
  <c r="T57" i="1"/>
  <c r="T109" i="1" s="1"/>
  <c r="T58" i="1"/>
  <c r="T110" i="1" s="1"/>
  <c r="V88" i="1"/>
  <c r="V89" i="1"/>
  <c r="V90" i="1"/>
  <c r="V91" i="1"/>
  <c r="U92" i="1"/>
  <c r="T92" i="1"/>
  <c r="V87" i="1"/>
  <c r="R47" i="1"/>
  <c r="R99" i="1" s="1"/>
  <c r="R48" i="1"/>
  <c r="R100" i="1" s="1"/>
  <c r="R49" i="1"/>
  <c r="R101" i="1"/>
  <c r="R50" i="1"/>
  <c r="R102" i="1" s="1"/>
  <c r="R51" i="1"/>
  <c r="R103" i="1" s="1"/>
  <c r="S103" i="1" s="1"/>
  <c r="R52" i="1"/>
  <c r="R104" i="1" s="1"/>
  <c r="R53" i="1"/>
  <c r="R105" i="1" s="1"/>
  <c r="R54" i="1"/>
  <c r="R55" i="1"/>
  <c r="R56" i="1"/>
  <c r="R108" i="1" s="1"/>
  <c r="R57" i="1"/>
  <c r="R109" i="1" s="1"/>
  <c r="R58" i="1"/>
  <c r="Q47" i="1"/>
  <c r="Q99" i="1" s="1"/>
  <c r="Q48" i="1"/>
  <c r="Q49" i="1"/>
  <c r="Q101" i="1" s="1"/>
  <c r="Q50" i="1"/>
  <c r="Q102" i="1" s="1"/>
  <c r="Q51" i="1"/>
  <c r="Q103" i="1" s="1"/>
  <c r="Q52" i="1"/>
  <c r="Q104" i="1" s="1"/>
  <c r="Q53" i="1"/>
  <c r="Q105" i="1" s="1"/>
  <c r="Q54" i="1"/>
  <c r="Q106" i="1" s="1"/>
  <c r="Q55" i="1"/>
  <c r="Q107" i="1" s="1"/>
  <c r="Q56" i="1"/>
  <c r="Q108" i="1" s="1"/>
  <c r="S108" i="1" s="1"/>
  <c r="Q57" i="1"/>
  <c r="Q109" i="1" s="1"/>
  <c r="Q58" i="1"/>
  <c r="Q110" i="1"/>
  <c r="S88" i="1"/>
  <c r="S89" i="1"/>
  <c r="S90" i="1"/>
  <c r="S91" i="1"/>
  <c r="R92" i="1"/>
  <c r="Q92" i="1"/>
  <c r="S87" i="1"/>
  <c r="O47" i="1"/>
  <c r="O99" i="1" s="1"/>
  <c r="O48" i="1"/>
  <c r="O100" i="1"/>
  <c r="O49" i="1"/>
  <c r="O101" i="1" s="1"/>
  <c r="O50" i="1"/>
  <c r="O51" i="1"/>
  <c r="O103" i="1" s="1"/>
  <c r="O52" i="1"/>
  <c r="O104" i="1" s="1"/>
  <c r="O53" i="1"/>
  <c r="O105" i="1" s="1"/>
  <c r="O54" i="1"/>
  <c r="O106" i="1" s="1"/>
  <c r="O112" i="1" s="1"/>
  <c r="P112" i="1" s="1"/>
  <c r="O55" i="1"/>
  <c r="O107" i="1" s="1"/>
  <c r="O56" i="1"/>
  <c r="O108" i="1" s="1"/>
  <c r="O57" i="1"/>
  <c r="O109" i="1" s="1"/>
  <c r="O58" i="1"/>
  <c r="N47" i="1"/>
  <c r="N99" i="1" s="1"/>
  <c r="N48" i="1"/>
  <c r="N100" i="1" s="1"/>
  <c r="P100" i="1" s="1"/>
  <c r="N49" i="1"/>
  <c r="N101" i="1"/>
  <c r="N50" i="1"/>
  <c r="N102" i="1" s="1"/>
  <c r="N51" i="1"/>
  <c r="N103" i="1" s="1"/>
  <c r="N52" i="1"/>
  <c r="N104" i="1" s="1"/>
  <c r="N53" i="1"/>
  <c r="N105" i="1" s="1"/>
  <c r="N54" i="1"/>
  <c r="N106" i="1"/>
  <c r="N55" i="1"/>
  <c r="N107" i="1" s="1"/>
  <c r="P107" i="1" s="1"/>
  <c r="N56" i="1"/>
  <c r="N108" i="1"/>
  <c r="P108" i="1" s="1"/>
  <c r="N57" i="1"/>
  <c r="N109" i="1" s="1"/>
  <c r="P109" i="1" s="1"/>
  <c r="N58" i="1"/>
  <c r="N110" i="1"/>
  <c r="P88" i="1"/>
  <c r="P89" i="1"/>
  <c r="P90" i="1"/>
  <c r="P91" i="1"/>
  <c r="O92" i="1"/>
  <c r="N92" i="1"/>
  <c r="P87" i="1"/>
  <c r="L47" i="1"/>
  <c r="L99" i="1" s="1"/>
  <c r="L48" i="1"/>
  <c r="L100" i="1" s="1"/>
  <c r="L49" i="1"/>
  <c r="L101" i="1" s="1"/>
  <c r="L50" i="1"/>
  <c r="L102" i="1" s="1"/>
  <c r="L51" i="1"/>
  <c r="L103" i="1" s="1"/>
  <c r="L52" i="1"/>
  <c r="L104" i="1" s="1"/>
  <c r="L53" i="1"/>
  <c r="L105" i="1" s="1"/>
  <c r="L54" i="1"/>
  <c r="L60" i="1" s="1"/>
  <c r="M60" i="1" s="1"/>
  <c r="L55" i="1"/>
  <c r="L107" i="1"/>
  <c r="L56" i="1"/>
  <c r="L108" i="1" s="1"/>
  <c r="L57" i="1"/>
  <c r="L109" i="1"/>
  <c r="L58" i="1"/>
  <c r="M58" i="1" s="1"/>
  <c r="K47" i="1"/>
  <c r="K99" i="1" s="1"/>
  <c r="K48" i="1"/>
  <c r="M48" i="1" s="1"/>
  <c r="K100" i="1"/>
  <c r="M100" i="1" s="1"/>
  <c r="K49" i="1"/>
  <c r="K101" i="1" s="1"/>
  <c r="K50" i="1"/>
  <c r="K102" i="1" s="1"/>
  <c r="K51" i="1"/>
  <c r="K103" i="1" s="1"/>
  <c r="K52" i="1"/>
  <c r="K104" i="1" s="1"/>
  <c r="K53" i="1"/>
  <c r="K105" i="1"/>
  <c r="K54" i="1"/>
  <c r="K106" i="1" s="1"/>
  <c r="K55" i="1"/>
  <c r="K107" i="1" s="1"/>
  <c r="K56" i="1"/>
  <c r="K108" i="1" s="1"/>
  <c r="K57" i="1"/>
  <c r="M57" i="1" s="1"/>
  <c r="K58" i="1"/>
  <c r="K110" i="1" s="1"/>
  <c r="M88" i="1"/>
  <c r="M89" i="1"/>
  <c r="M90" i="1"/>
  <c r="M91" i="1"/>
  <c r="L92" i="1"/>
  <c r="M92" i="1" s="1"/>
  <c r="K92" i="1"/>
  <c r="M87" i="1"/>
  <c r="I47" i="1"/>
  <c r="I99" i="1" s="1"/>
  <c r="I48" i="1"/>
  <c r="I100" i="1" s="1"/>
  <c r="I49" i="1"/>
  <c r="I101" i="1"/>
  <c r="I50" i="1"/>
  <c r="I51" i="1"/>
  <c r="I52" i="1"/>
  <c r="I104" i="1"/>
  <c r="I53" i="1"/>
  <c r="I105" i="1" s="1"/>
  <c r="I54" i="1"/>
  <c r="I55" i="1"/>
  <c r="I56" i="1"/>
  <c r="I108" i="1" s="1"/>
  <c r="I57" i="1"/>
  <c r="I109" i="1" s="1"/>
  <c r="I58" i="1"/>
  <c r="I110" i="1" s="1"/>
  <c r="H47" i="1"/>
  <c r="H99" i="1" s="1"/>
  <c r="H48" i="1"/>
  <c r="H49" i="1"/>
  <c r="H101" i="1" s="1"/>
  <c r="H50" i="1"/>
  <c r="H51" i="1"/>
  <c r="H103" i="1" s="1"/>
  <c r="H52" i="1"/>
  <c r="J52" i="1" s="1"/>
  <c r="H53" i="1"/>
  <c r="H105" i="1" s="1"/>
  <c r="H54" i="1"/>
  <c r="J54" i="1" s="1"/>
  <c r="H55" i="1"/>
  <c r="H107" i="1" s="1"/>
  <c r="H56" i="1"/>
  <c r="H108" i="1" s="1"/>
  <c r="H57" i="1"/>
  <c r="H109" i="1" s="1"/>
  <c r="H58" i="1"/>
  <c r="H110" i="1" s="1"/>
  <c r="J88" i="1"/>
  <c r="J89" i="1"/>
  <c r="J90" i="1"/>
  <c r="J91" i="1"/>
  <c r="I92" i="1"/>
  <c r="H92" i="1"/>
  <c r="J87" i="1"/>
  <c r="F47" i="1"/>
  <c r="F99" i="1" s="1"/>
  <c r="F48" i="1"/>
  <c r="F100" i="1" s="1"/>
  <c r="G100" i="1" s="1"/>
  <c r="F101" i="1"/>
  <c r="F50" i="1"/>
  <c r="F102" i="1" s="1"/>
  <c r="F51" i="1"/>
  <c r="F103" i="1" s="1"/>
  <c r="F52" i="1"/>
  <c r="F104" i="1" s="1"/>
  <c r="F53" i="1"/>
  <c r="F105" i="1" s="1"/>
  <c r="F106" i="1"/>
  <c r="F112" i="1"/>
  <c r="F55" i="1"/>
  <c r="F107" i="1" s="1"/>
  <c r="F56" i="1"/>
  <c r="F108" i="1" s="1"/>
  <c r="F57" i="1"/>
  <c r="F58" i="1"/>
  <c r="E47" i="1"/>
  <c r="E99" i="1" s="1"/>
  <c r="E48" i="1"/>
  <c r="E100" i="1" s="1"/>
  <c r="E101" i="1"/>
  <c r="E50" i="1"/>
  <c r="E102" i="1" s="1"/>
  <c r="E51" i="1"/>
  <c r="E52" i="1"/>
  <c r="E104" i="1" s="1"/>
  <c r="E53" i="1"/>
  <c r="E105" i="1" s="1"/>
  <c r="E106" i="1"/>
  <c r="E55" i="1"/>
  <c r="E107" i="1"/>
  <c r="E56" i="1"/>
  <c r="E108" i="1" s="1"/>
  <c r="E57" i="1"/>
  <c r="E109" i="1" s="1"/>
  <c r="E58" i="1"/>
  <c r="E110" i="1"/>
  <c r="G88" i="1"/>
  <c r="G89" i="1"/>
  <c r="G90" i="1"/>
  <c r="G91" i="1"/>
  <c r="F92" i="1"/>
  <c r="G92" i="1" s="1"/>
  <c r="E92" i="1"/>
  <c r="G87" i="1"/>
  <c r="B58" i="1"/>
  <c r="B110" i="1" s="1"/>
  <c r="C58" i="1"/>
  <c r="C110" i="1" s="1"/>
  <c r="C57" i="1"/>
  <c r="C109" i="1" s="1"/>
  <c r="B57" i="1"/>
  <c r="B109" i="1"/>
  <c r="C56" i="1"/>
  <c r="D56" i="1" s="1"/>
  <c r="B56" i="1"/>
  <c r="B108" i="1" s="1"/>
  <c r="C55" i="1"/>
  <c r="C107" i="1" s="1"/>
  <c r="D107" i="1" s="1"/>
  <c r="B55" i="1"/>
  <c r="B107" i="1" s="1"/>
  <c r="C54" i="1"/>
  <c r="C60" i="1"/>
  <c r="B54" i="1"/>
  <c r="B60" i="1" s="1"/>
  <c r="B53" i="1"/>
  <c r="B105" i="1" s="1"/>
  <c r="C53" i="1"/>
  <c r="C105" i="1" s="1"/>
  <c r="C52" i="1"/>
  <c r="C104" i="1" s="1"/>
  <c r="B52" i="1"/>
  <c r="B104" i="1"/>
  <c r="B48" i="1"/>
  <c r="B100" i="1" s="1"/>
  <c r="C48" i="1"/>
  <c r="D48" i="1" s="1"/>
  <c r="B49" i="1"/>
  <c r="B101" i="1" s="1"/>
  <c r="C49" i="1"/>
  <c r="C101" i="1" s="1"/>
  <c r="B50" i="1"/>
  <c r="C50" i="1"/>
  <c r="C102" i="1" s="1"/>
  <c r="B51" i="1"/>
  <c r="B103" i="1" s="1"/>
  <c r="C51" i="1"/>
  <c r="C103" i="1" s="1"/>
  <c r="C47" i="1"/>
  <c r="C99" i="1" s="1"/>
  <c r="B47" i="1"/>
  <c r="B99" i="1" s="1"/>
  <c r="D88" i="1"/>
  <c r="D89" i="1"/>
  <c r="D90" i="1"/>
  <c r="D91" i="1"/>
  <c r="C92" i="1"/>
  <c r="B92" i="1"/>
  <c r="D87" i="1"/>
  <c r="Y57" i="1"/>
  <c r="X21" i="1"/>
  <c r="X59" i="1" s="1"/>
  <c r="X40" i="1"/>
  <c r="W21" i="1"/>
  <c r="W40" i="1"/>
  <c r="V48" i="1"/>
  <c r="U21" i="1"/>
  <c r="U40" i="1"/>
  <c r="T21" i="1"/>
  <c r="T40" i="1"/>
  <c r="T59" i="1"/>
  <c r="R21" i="1"/>
  <c r="R40" i="1"/>
  <c r="Q21" i="1"/>
  <c r="Q40" i="1"/>
  <c r="P48" i="1"/>
  <c r="O21" i="1"/>
  <c r="O59" i="1" s="1"/>
  <c r="O40" i="1"/>
  <c r="N21" i="1"/>
  <c r="N40" i="1"/>
  <c r="L21" i="1"/>
  <c r="L40" i="1"/>
  <c r="K21" i="1"/>
  <c r="K59" i="1" s="1"/>
  <c r="K40" i="1"/>
  <c r="M40" i="1" s="1"/>
  <c r="I21" i="1"/>
  <c r="J21" i="1" s="1"/>
  <c r="I40" i="1"/>
  <c r="H21" i="1"/>
  <c r="H40" i="1"/>
  <c r="G48" i="1"/>
  <c r="G49" i="1"/>
  <c r="G54" i="1"/>
  <c r="F21" i="1"/>
  <c r="F40" i="1"/>
  <c r="G40" i="1" s="1"/>
  <c r="E21" i="1"/>
  <c r="E40" i="1"/>
  <c r="D52" i="1"/>
  <c r="C21" i="1"/>
  <c r="C40" i="1"/>
  <c r="B21" i="1"/>
  <c r="B40" i="1"/>
  <c r="H40" i="7"/>
  <c r="G40" i="7"/>
  <c r="F40" i="7"/>
  <c r="E40" i="7"/>
  <c r="D40" i="7"/>
  <c r="C40" i="7"/>
  <c r="B40" i="7"/>
  <c r="H33" i="7"/>
  <c r="G33" i="7"/>
  <c r="F33" i="7"/>
  <c r="E33" i="7"/>
  <c r="D33" i="7"/>
  <c r="C33" i="7"/>
  <c r="B33" i="7"/>
  <c r="H21" i="7"/>
  <c r="G21" i="7"/>
  <c r="F18" i="7"/>
  <c r="F21" i="7" s="1"/>
  <c r="E18" i="7"/>
  <c r="E21" i="7" s="1"/>
  <c r="D18" i="7"/>
  <c r="D21" i="7" s="1"/>
  <c r="C21" i="7"/>
  <c r="B18" i="7"/>
  <c r="B21" i="7" s="1"/>
  <c r="H11" i="7"/>
  <c r="G11" i="7"/>
  <c r="F11" i="7"/>
  <c r="E11" i="7"/>
  <c r="D11" i="7"/>
  <c r="C11" i="7"/>
  <c r="B11" i="7"/>
  <c r="Y68" i="1"/>
  <c r="Y69" i="1"/>
  <c r="Y70" i="1"/>
  <c r="Y71" i="1"/>
  <c r="Y72" i="1"/>
  <c r="Y73" i="1"/>
  <c r="Y74" i="1"/>
  <c r="Y75" i="1"/>
  <c r="Y76" i="1"/>
  <c r="Y77" i="1"/>
  <c r="Y78" i="1"/>
  <c r="X79" i="1"/>
  <c r="W79" i="1"/>
  <c r="Y67" i="1"/>
  <c r="Y20" i="1"/>
  <c r="Y39" i="1"/>
  <c r="Y19" i="1"/>
  <c r="Y38" i="1"/>
  <c r="Y18" i="1"/>
  <c r="Y37" i="1"/>
  <c r="Y17" i="1"/>
  <c r="Y36" i="1"/>
  <c r="Y16" i="1"/>
  <c r="Y35" i="1"/>
  <c r="Y15" i="1"/>
  <c r="Y34" i="1"/>
  <c r="Y14" i="1"/>
  <c r="Y33" i="1"/>
  <c r="Y13" i="1"/>
  <c r="Y32" i="1"/>
  <c r="Y12" i="1"/>
  <c r="Y31" i="1"/>
  <c r="Y30" i="1"/>
  <c r="Y11" i="1"/>
  <c r="Y29" i="1"/>
  <c r="Y10" i="1"/>
  <c r="Y28" i="1"/>
  <c r="V68" i="1"/>
  <c r="V69" i="1"/>
  <c r="V70" i="1"/>
  <c r="V71" i="1"/>
  <c r="V72" i="1"/>
  <c r="V73" i="1"/>
  <c r="V74" i="1"/>
  <c r="V75" i="1"/>
  <c r="V76" i="1"/>
  <c r="V77" i="1"/>
  <c r="V78" i="1"/>
  <c r="U79" i="1"/>
  <c r="T79" i="1"/>
  <c r="V67" i="1"/>
  <c r="V20" i="1"/>
  <c r="V39" i="1"/>
  <c r="V19" i="1"/>
  <c r="V38" i="1"/>
  <c r="V18" i="1"/>
  <c r="V37" i="1"/>
  <c r="V17" i="1"/>
  <c r="V36" i="1"/>
  <c r="V16" i="1"/>
  <c r="V35" i="1"/>
  <c r="V15" i="1"/>
  <c r="V34" i="1"/>
  <c r="V14" i="1"/>
  <c r="V33" i="1"/>
  <c r="V13" i="1"/>
  <c r="V32" i="1"/>
  <c r="V12" i="1"/>
  <c r="V31" i="1"/>
  <c r="V30" i="1"/>
  <c r="V11" i="1"/>
  <c r="V29" i="1"/>
  <c r="V10" i="1"/>
  <c r="V28" i="1"/>
  <c r="S68" i="1"/>
  <c r="S69" i="1"/>
  <c r="S70" i="1"/>
  <c r="S71" i="1"/>
  <c r="S72" i="1"/>
  <c r="S73" i="1"/>
  <c r="S74" i="1"/>
  <c r="S75" i="1"/>
  <c r="S76" i="1"/>
  <c r="S77" i="1"/>
  <c r="S78" i="1"/>
  <c r="R79" i="1"/>
  <c r="Q79" i="1"/>
  <c r="S67" i="1"/>
  <c r="S16" i="1"/>
  <c r="S35" i="1"/>
  <c r="S20" i="1"/>
  <c r="S39" i="1"/>
  <c r="S19" i="1"/>
  <c r="S38" i="1"/>
  <c r="S18" i="1"/>
  <c r="S37" i="1"/>
  <c r="S17" i="1"/>
  <c r="S36" i="1"/>
  <c r="S15" i="1"/>
  <c r="S34" i="1"/>
  <c r="S14" i="1"/>
  <c r="S33" i="1"/>
  <c r="S13" i="1"/>
  <c r="S32" i="1"/>
  <c r="S12" i="1"/>
  <c r="S31" i="1"/>
  <c r="S30" i="1"/>
  <c r="S11" i="1"/>
  <c r="S29" i="1"/>
  <c r="S10" i="1"/>
  <c r="S28" i="1"/>
  <c r="P68" i="1"/>
  <c r="P69" i="1"/>
  <c r="P70" i="1"/>
  <c r="P71" i="1"/>
  <c r="P72" i="1"/>
  <c r="P73" i="1"/>
  <c r="P74" i="1"/>
  <c r="P75" i="1"/>
  <c r="P76" i="1"/>
  <c r="P77" i="1"/>
  <c r="P78" i="1"/>
  <c r="O79" i="1"/>
  <c r="N79" i="1"/>
  <c r="P67" i="1"/>
  <c r="P20" i="1"/>
  <c r="P39" i="1"/>
  <c r="P19" i="1"/>
  <c r="P38" i="1"/>
  <c r="P18" i="1"/>
  <c r="P37" i="1"/>
  <c r="P17" i="1"/>
  <c r="P36" i="1"/>
  <c r="P35" i="1"/>
  <c r="P15" i="1"/>
  <c r="P34" i="1"/>
  <c r="P14" i="1"/>
  <c r="P33" i="1"/>
  <c r="P13" i="1"/>
  <c r="P32" i="1"/>
  <c r="P12" i="1"/>
  <c r="P31" i="1"/>
  <c r="P30" i="1"/>
  <c r="P11" i="1"/>
  <c r="P29" i="1"/>
  <c r="P10" i="1"/>
  <c r="P28" i="1"/>
  <c r="M68" i="1"/>
  <c r="M69" i="1"/>
  <c r="M70" i="1"/>
  <c r="M71" i="1"/>
  <c r="M72" i="1"/>
  <c r="M73" i="1"/>
  <c r="M74" i="1"/>
  <c r="M75" i="1"/>
  <c r="M76" i="1"/>
  <c r="M77" i="1"/>
  <c r="M78" i="1"/>
  <c r="L79" i="1"/>
  <c r="M79" i="1" s="1"/>
  <c r="K79" i="1"/>
  <c r="M67" i="1"/>
  <c r="M20" i="1"/>
  <c r="M39" i="1"/>
  <c r="M19" i="1"/>
  <c r="M38" i="1"/>
  <c r="M18" i="1"/>
  <c r="M37" i="1"/>
  <c r="M17" i="1"/>
  <c r="M36" i="1"/>
  <c r="M35" i="1"/>
  <c r="M15" i="1"/>
  <c r="M34" i="1"/>
  <c r="M14" i="1"/>
  <c r="M33" i="1"/>
  <c r="M13" i="1"/>
  <c r="M32" i="1"/>
  <c r="M12" i="1"/>
  <c r="M31" i="1"/>
  <c r="M30" i="1"/>
  <c r="M11" i="1"/>
  <c r="M29" i="1"/>
  <c r="M10" i="1"/>
  <c r="M28" i="1"/>
  <c r="J68" i="1"/>
  <c r="J69" i="1"/>
  <c r="J70" i="1"/>
  <c r="J71" i="1"/>
  <c r="J72" i="1"/>
  <c r="J73" i="1"/>
  <c r="J74" i="1"/>
  <c r="J75" i="1"/>
  <c r="J76" i="1"/>
  <c r="J77" i="1"/>
  <c r="J78" i="1"/>
  <c r="I79" i="1"/>
  <c r="H79" i="1"/>
  <c r="J67" i="1"/>
  <c r="J40" i="1"/>
  <c r="J20" i="1"/>
  <c r="J39" i="1"/>
  <c r="J19" i="1"/>
  <c r="J38" i="1"/>
  <c r="J18" i="1"/>
  <c r="J37" i="1"/>
  <c r="J17" i="1"/>
  <c r="J36" i="1"/>
  <c r="J35" i="1"/>
  <c r="J15" i="1"/>
  <c r="J34" i="1"/>
  <c r="J14" i="1"/>
  <c r="J33" i="1"/>
  <c r="J13" i="1"/>
  <c r="J32" i="1"/>
  <c r="J12" i="1"/>
  <c r="J31" i="1"/>
  <c r="J30" i="1"/>
  <c r="J11" i="1"/>
  <c r="J29" i="1"/>
  <c r="J10" i="1"/>
  <c r="J28" i="1"/>
  <c r="G68" i="1"/>
  <c r="G69" i="1"/>
  <c r="G70" i="1"/>
  <c r="G71" i="1"/>
  <c r="G72" i="1"/>
  <c r="G73" i="1"/>
  <c r="G74" i="1"/>
  <c r="G75" i="1"/>
  <c r="G76" i="1"/>
  <c r="G77" i="1"/>
  <c r="G78" i="1"/>
  <c r="F79" i="1"/>
  <c r="E79" i="1"/>
  <c r="G67" i="1"/>
  <c r="D30" i="1"/>
  <c r="D35" i="1"/>
  <c r="G18" i="1"/>
  <c r="G37" i="1"/>
  <c r="G19" i="1"/>
  <c r="G38" i="1"/>
  <c r="G20" i="1"/>
  <c r="G39" i="1"/>
  <c r="G17" i="1"/>
  <c r="G36" i="1"/>
  <c r="G13" i="1"/>
  <c r="G32" i="1"/>
  <c r="G14" i="1"/>
  <c r="G33" i="1"/>
  <c r="G15" i="1"/>
  <c r="G34" i="1"/>
  <c r="G12" i="1"/>
  <c r="G31" i="1"/>
  <c r="G11" i="1"/>
  <c r="G29" i="1"/>
  <c r="G10" i="1"/>
  <c r="G28" i="1"/>
  <c r="G30" i="1"/>
  <c r="G35" i="1"/>
  <c r="D68" i="1"/>
  <c r="D69" i="1"/>
  <c r="D70" i="1"/>
  <c r="D71" i="1"/>
  <c r="D72" i="1"/>
  <c r="D73" i="1"/>
  <c r="D74" i="1"/>
  <c r="D75" i="1"/>
  <c r="D76" i="1"/>
  <c r="D77" i="1"/>
  <c r="D78" i="1"/>
  <c r="C79" i="1"/>
  <c r="B79" i="1"/>
  <c r="D67" i="1"/>
  <c r="D11" i="1"/>
  <c r="D29" i="1"/>
  <c r="D12" i="1"/>
  <c r="D31" i="1"/>
  <c r="D13" i="1"/>
  <c r="D32" i="1"/>
  <c r="D14" i="1"/>
  <c r="D33" i="1"/>
  <c r="D15" i="1"/>
  <c r="D34" i="1"/>
  <c r="D17" i="1"/>
  <c r="D36" i="1"/>
  <c r="D18" i="1"/>
  <c r="D37" i="1"/>
  <c r="D19" i="1"/>
  <c r="D38" i="1"/>
  <c r="D20" i="1"/>
  <c r="D39" i="1"/>
  <c r="D21" i="1"/>
  <c r="D10" i="1"/>
  <c r="D28" i="1"/>
  <c r="E103" i="1"/>
  <c r="G51" i="1"/>
  <c r="E112" i="1"/>
  <c r="G106" i="1"/>
  <c r="G112" i="1" s="1"/>
  <c r="F109" i="1"/>
  <c r="G109" i="1" s="1"/>
  <c r="G57" i="1"/>
  <c r="H106" i="1"/>
  <c r="H104" i="1"/>
  <c r="J104" i="1" s="1"/>
  <c r="H102" i="1"/>
  <c r="H100" i="1"/>
  <c r="J101" i="1"/>
  <c r="M55" i="1"/>
  <c r="R60" i="1"/>
  <c r="S60" i="1" s="1"/>
  <c r="R106" i="1"/>
  <c r="R112" i="1" s="1"/>
  <c r="S112" i="1" s="1"/>
  <c r="X106" i="1"/>
  <c r="C100" i="1" l="1"/>
  <c r="D100" i="1" s="1"/>
  <c r="J105" i="1"/>
  <c r="P92" i="1"/>
  <c r="Y109" i="1"/>
  <c r="S57" i="1"/>
  <c r="M49" i="1"/>
  <c r="Y60" i="1"/>
  <c r="D40" i="1"/>
  <c r="V56" i="1"/>
  <c r="V92" i="1"/>
  <c r="P79" i="1"/>
  <c r="V55" i="1"/>
  <c r="G79" i="1"/>
  <c r="J100" i="1"/>
  <c r="M104" i="1"/>
  <c r="V47" i="1"/>
  <c r="Y40" i="1"/>
  <c r="J58" i="1"/>
  <c r="G21" i="1"/>
  <c r="Y79" i="1"/>
  <c r="V110" i="1"/>
  <c r="Y110" i="1"/>
  <c r="Y100" i="1"/>
  <c r="F59" i="1"/>
  <c r="P56" i="1"/>
  <c r="V58" i="1"/>
  <c r="D60" i="1"/>
  <c r="J92" i="1"/>
  <c r="M101" i="1"/>
  <c r="P58" i="1"/>
  <c r="P105" i="1"/>
  <c r="P101" i="1"/>
  <c r="S55" i="1"/>
  <c r="S104" i="1"/>
  <c r="V107" i="1"/>
  <c r="Y103" i="1"/>
  <c r="Y105" i="1"/>
  <c r="D105" i="1"/>
  <c r="D54" i="1"/>
  <c r="G108" i="1"/>
  <c r="J110" i="1"/>
  <c r="J53" i="1"/>
  <c r="M107" i="1"/>
  <c r="P104" i="1"/>
  <c r="S58" i="1"/>
  <c r="S54" i="1"/>
  <c r="V109" i="1"/>
  <c r="Y55" i="1"/>
  <c r="D104" i="1"/>
  <c r="M99" i="1"/>
  <c r="M51" i="1"/>
  <c r="J48" i="1"/>
  <c r="V79" i="1"/>
  <c r="B59" i="1"/>
  <c r="M21" i="1"/>
  <c r="S50" i="1"/>
  <c r="V40" i="1"/>
  <c r="D103" i="1"/>
  <c r="B106" i="1"/>
  <c r="B112" i="1" s="1"/>
  <c r="D110" i="1"/>
  <c r="G107" i="1"/>
  <c r="G101" i="1"/>
  <c r="K109" i="1"/>
  <c r="M109" i="1" s="1"/>
  <c r="M52" i="1"/>
  <c r="M108" i="1"/>
  <c r="M105" i="1"/>
  <c r="P103" i="1"/>
  <c r="S109" i="1"/>
  <c r="U99" i="1"/>
  <c r="Y92" i="1"/>
  <c r="L106" i="1"/>
  <c r="P53" i="1"/>
  <c r="C59" i="1"/>
  <c r="D59" i="1" s="1"/>
  <c r="D51" i="1"/>
  <c r="H59" i="1"/>
  <c r="M56" i="1"/>
  <c r="U59" i="1"/>
  <c r="V59" i="1" s="1"/>
  <c r="V51" i="1"/>
  <c r="G104" i="1"/>
  <c r="G103" i="1"/>
  <c r="J108" i="1"/>
  <c r="S101" i="1"/>
  <c r="V102" i="1"/>
  <c r="V108" i="1"/>
  <c r="Y107" i="1"/>
  <c r="Y104" i="1"/>
  <c r="S80" i="1"/>
  <c r="S49" i="1"/>
  <c r="T106" i="1"/>
  <c r="T112" i="1" s="1"/>
  <c r="G53" i="1"/>
  <c r="D57" i="1"/>
  <c r="M47" i="1"/>
  <c r="M54" i="1"/>
  <c r="P40" i="1"/>
  <c r="S40" i="1"/>
  <c r="S56" i="1"/>
  <c r="V50" i="1"/>
  <c r="Y54" i="1"/>
  <c r="D92" i="1"/>
  <c r="D50" i="1"/>
  <c r="J55" i="1"/>
  <c r="M102" i="1"/>
  <c r="P57" i="1"/>
  <c r="P106" i="1"/>
  <c r="U106" i="1"/>
  <c r="Y48" i="1"/>
  <c r="Y52" i="1"/>
  <c r="Y47" i="1"/>
  <c r="V60" i="1"/>
  <c r="S53" i="1"/>
  <c r="S79" i="1"/>
  <c r="D53" i="1"/>
  <c r="J57" i="1"/>
  <c r="P21" i="1"/>
  <c r="S21" i="1"/>
  <c r="S52" i="1"/>
  <c r="Y53" i="1"/>
  <c r="D101" i="1"/>
  <c r="C106" i="1"/>
  <c r="C112" i="1" s="1"/>
  <c r="C108" i="1"/>
  <c r="D108" i="1" s="1"/>
  <c r="E111" i="1"/>
  <c r="G56" i="1"/>
  <c r="G105" i="1"/>
  <c r="L110" i="1"/>
  <c r="M110" i="1" s="1"/>
  <c r="O110" i="1"/>
  <c r="P110" i="1" s="1"/>
  <c r="R110" i="1"/>
  <c r="S110" i="1" s="1"/>
  <c r="R107" i="1"/>
  <c r="S107" i="1" s="1"/>
  <c r="W106" i="1"/>
  <c r="W112" i="1" s="1"/>
  <c r="Y58" i="1"/>
  <c r="V80" i="1"/>
  <c r="S99" i="1"/>
  <c r="V100" i="1"/>
  <c r="G99" i="1"/>
  <c r="H111" i="1"/>
  <c r="V104" i="1"/>
  <c r="J99" i="1"/>
  <c r="N111" i="1"/>
  <c r="Y101" i="1"/>
  <c r="S102" i="1"/>
  <c r="D99" i="1"/>
  <c r="P50" i="1"/>
  <c r="O102" i="1"/>
  <c r="P102" i="1" s="1"/>
  <c r="M53" i="1"/>
  <c r="G47" i="1"/>
  <c r="W59" i="1"/>
  <c r="Y59" i="1" s="1"/>
  <c r="S92" i="1"/>
  <c r="V54" i="1"/>
  <c r="Y51" i="1"/>
  <c r="I60" i="1"/>
  <c r="J60" i="1" s="1"/>
  <c r="I106" i="1"/>
  <c r="P49" i="1"/>
  <c r="J47" i="1"/>
  <c r="J79" i="1"/>
  <c r="M50" i="1"/>
  <c r="R59" i="1"/>
  <c r="V53" i="1"/>
  <c r="Y102" i="1"/>
  <c r="D47" i="1"/>
  <c r="D49" i="1"/>
  <c r="I59" i="1"/>
  <c r="D58" i="1"/>
  <c r="G102" i="1"/>
  <c r="V99" i="1"/>
  <c r="J49" i="1"/>
  <c r="J109" i="1"/>
  <c r="O60" i="1"/>
  <c r="P60" i="1" s="1"/>
  <c r="P54" i="1"/>
  <c r="S105" i="1"/>
  <c r="G55" i="1"/>
  <c r="S47" i="1"/>
  <c r="Y49" i="1"/>
  <c r="D109" i="1"/>
  <c r="M103" i="1"/>
  <c r="X112" i="1"/>
  <c r="P99" i="1"/>
  <c r="P51" i="1"/>
  <c r="P47" i="1"/>
  <c r="J56" i="1"/>
  <c r="D79" i="1"/>
  <c r="V21" i="1"/>
  <c r="Y21" i="1"/>
  <c r="D55" i="1"/>
  <c r="G52" i="1"/>
  <c r="P52" i="1"/>
  <c r="V52" i="1"/>
  <c r="B102" i="1"/>
  <c r="D102" i="1" s="1"/>
  <c r="V57" i="1"/>
  <c r="Y50" i="1"/>
  <c r="J51" i="1"/>
  <c r="I103" i="1"/>
  <c r="J103" i="1" s="1"/>
  <c r="S106" i="1"/>
  <c r="I102" i="1"/>
  <c r="J102" i="1" s="1"/>
  <c r="J50" i="1"/>
  <c r="Q100" i="1"/>
  <c r="S48" i="1"/>
  <c r="G50" i="1"/>
  <c r="L59" i="1"/>
  <c r="M59" i="1" s="1"/>
  <c r="P55" i="1"/>
  <c r="E59" i="1"/>
  <c r="N59" i="1"/>
  <c r="P59" i="1" s="1"/>
  <c r="Q59" i="1"/>
  <c r="F110" i="1"/>
  <c r="G110" i="1" s="1"/>
  <c r="G58" i="1"/>
  <c r="I107" i="1"/>
  <c r="J107" i="1" s="1"/>
  <c r="S51" i="1"/>
  <c r="U101" i="1"/>
  <c r="V101" i="1" s="1"/>
  <c r="V49" i="1"/>
  <c r="X108" i="1"/>
  <c r="Y108" i="1" s="1"/>
  <c r="Y56" i="1"/>
  <c r="O111" i="1" l="1"/>
  <c r="P111" i="1" s="1"/>
  <c r="W111" i="1"/>
  <c r="D106" i="1"/>
  <c r="D112" i="1" s="1"/>
  <c r="K111" i="1"/>
  <c r="L111" i="1"/>
  <c r="J59" i="1"/>
  <c r="M111" i="1"/>
  <c r="G59" i="1"/>
  <c r="T111" i="1"/>
  <c r="Y106" i="1"/>
  <c r="Y112" i="1" s="1"/>
  <c r="V106" i="1"/>
  <c r="V112" i="1" s="1"/>
  <c r="U112" i="1"/>
  <c r="C111" i="1"/>
  <c r="I111" i="1"/>
  <c r="J111" i="1" s="1"/>
  <c r="R111" i="1"/>
  <c r="M106" i="1"/>
  <c r="L112" i="1"/>
  <c r="M112" i="1" s="1"/>
  <c r="F111" i="1"/>
  <c r="G111" i="1" s="1"/>
  <c r="J106" i="1"/>
  <c r="J112" i="1" s="1"/>
  <c r="I112" i="1"/>
  <c r="B111" i="1"/>
  <c r="U111" i="1"/>
  <c r="X111" i="1"/>
  <c r="Y111" i="1" s="1"/>
  <c r="S100" i="1"/>
  <c r="Q111" i="1"/>
  <c r="S59" i="1"/>
  <c r="S111" i="1" l="1"/>
  <c r="V111" i="1"/>
  <c r="D111" i="1"/>
</calcChain>
</file>

<file path=xl/sharedStrings.xml><?xml version="1.0" encoding="utf-8"?>
<sst xmlns="http://schemas.openxmlformats.org/spreadsheetml/2006/main" count="368" uniqueCount="99">
  <si>
    <t>Lower Division</t>
  </si>
  <si>
    <t>CrHrs</t>
  </si>
  <si>
    <t>Cost</t>
  </si>
  <si>
    <t>Cost/Cr Hr</t>
  </si>
  <si>
    <t>Cr Hrs</t>
  </si>
  <si>
    <t>Cost/Crhr</t>
  </si>
  <si>
    <t>FY 1998</t>
  </si>
  <si>
    <t>FY 1997</t>
  </si>
  <si>
    <t>FY 1999</t>
  </si>
  <si>
    <t>FY 2000</t>
  </si>
  <si>
    <t>FY 2001</t>
  </si>
  <si>
    <t>FY 2002</t>
  </si>
  <si>
    <t>FY 2003</t>
  </si>
  <si>
    <t>FY 2004</t>
  </si>
  <si>
    <t>CSU</t>
  </si>
  <si>
    <t>EIU</t>
  </si>
  <si>
    <t>ISU</t>
  </si>
  <si>
    <t>NEIU</t>
  </si>
  <si>
    <t>NIU</t>
  </si>
  <si>
    <t>SIUC</t>
  </si>
  <si>
    <t>SIUE</t>
  </si>
  <si>
    <t>WIU</t>
  </si>
  <si>
    <t>Upper Division</t>
  </si>
  <si>
    <t>Undergraduate</t>
  </si>
  <si>
    <t>GSU</t>
  </si>
  <si>
    <t>UI-S</t>
  </si>
  <si>
    <t>UI-CC</t>
  </si>
  <si>
    <t>UI-UC</t>
  </si>
  <si>
    <t>TOTAL</t>
  </si>
  <si>
    <t>Credit Hours Generated and Cost per Credit Hour</t>
  </si>
  <si>
    <t>FY 1997- FY 2004</t>
  </si>
  <si>
    <t>Note: Cost per Credit Hour, Instructor Less Physical Plant data are displayed.</t>
  </si>
  <si>
    <t>--</t>
  </si>
  <si>
    <t>Biology</t>
  </si>
  <si>
    <t>Graduate</t>
  </si>
  <si>
    <t>Illinois Board of Education:Disicpline Code 24, Life Sciences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</si>
  <si>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</si>
  <si>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</si>
  <si>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</si>
  <si>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</si>
  <si>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</si>
  <si>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</si>
  <si>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</si>
  <si>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</si>
  <si>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</si>
  <si>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</si>
  <si>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</si>
  <si>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</si>
  <si>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</si>
  <si>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</si>
  <si>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</si>
  <si>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</si>
  <si>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</si>
  <si>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</si>
  <si>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</si>
  <si>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</si>
  <si>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</si>
  <si>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</si>
  <si>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</si>
  <si>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</si>
  <si>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</si>
  <si>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</si>
  <si>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</si>
  <si>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</si>
  <si>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</si>
  <si>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</si>
  <si>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</si>
  <si>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</si>
  <si>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Graduate II</t>
  </si>
  <si>
    <t>Total, All Levels</t>
  </si>
  <si>
    <t>UIS Revised</t>
  </si>
  <si>
    <t>Fall 2006</t>
  </si>
  <si>
    <t>Fall 2007</t>
  </si>
  <si>
    <t>Fall 2008</t>
  </si>
  <si>
    <t xml:space="preserve"> </t>
  </si>
  <si>
    <t>Biology, B.S.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</si>
  <si>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</si>
  <si>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2009</t>
  </si>
  <si>
    <t>Fall 2010</t>
  </si>
  <si>
    <t>Fall 2011</t>
  </si>
  <si>
    <t>Fall 2012</t>
  </si>
  <si>
    <t>Multi-Race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</si>
  <si>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</si>
  <si>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</si>
  <si>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</si>
  <si>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</si>
  <si>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</si>
  <si>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</si>
  <si>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</si>
  <si>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</si>
  <si>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</si>
  <si>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</si>
  <si>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Age is based on the fall term census date for each given year.</t>
    </r>
  </si>
  <si>
    <t>Average Age*</t>
  </si>
  <si>
    <t>Fall 2020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</si>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</sst>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164" fontId="0" fillId="0" borderId="2" xfId="0" applyNumberFormat="1" applyBorder="1"/>
    <xf numFmtId="3" fontId="0" fillId="0" borderId="0" xfId="0" applyNumberForma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165" fontId="4" fillId="0" borderId="1" xfId="0" quotePrefix="1" applyNumberFormat="1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4" fillId="0" borderId="1" xfId="0" quotePrefix="1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/>
    </xf>
    <xf numFmtId="0" fontId="0" fillId="2" borderId="1" xfId="0" applyFill="1" applyBorder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0" fontId="10" fillId="0" borderId="1" xfId="0" applyFont="1" applyBorder="1"/>
    <xf numFmtId="3" fontId="11" fillId="0" borderId="1" xfId="0" quotePrefix="1" applyNumberFormat="1" applyFont="1" applyBorder="1" applyAlignment="1">
      <alignment horizontal="right" indent="1"/>
    </xf>
    <xf numFmtId="164" fontId="11" fillId="0" borderId="1" xfId="0" quotePrefix="1" applyNumberFormat="1" applyFont="1" applyBorder="1" applyAlignment="1">
      <alignment horizontal="right" indent="1"/>
    </xf>
    <xf numFmtId="165" fontId="11" fillId="0" borderId="1" xfId="0" quotePrefix="1" applyNumberFormat="1" applyFont="1" applyBorder="1" applyAlignment="1">
      <alignment horizontal="right" indent="1"/>
    </xf>
    <xf numFmtId="0" fontId="0" fillId="0" borderId="8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15" xfId="0" applyFont="1" applyFill="1" applyBorder="1"/>
    <xf numFmtId="0" fontId="0" fillId="0" borderId="8" xfId="0" quotePrefix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7" fillId="2" borderId="17" xfId="0" applyFont="1" applyFill="1" applyBorder="1"/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left" inden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7" fillId="2" borderId="26" xfId="0" applyFont="1" applyFill="1" applyBorder="1"/>
    <xf numFmtId="0" fontId="7" fillId="2" borderId="28" xfId="0" applyFont="1" applyFill="1" applyBorder="1"/>
    <xf numFmtId="0" fontId="7" fillId="2" borderId="29" xfId="0" applyFont="1" applyFill="1" applyBorder="1"/>
    <xf numFmtId="0" fontId="0" fillId="0" borderId="11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0" fillId="0" borderId="27" xfId="0" applyBorder="1" applyAlignment="1">
      <alignment horizontal="right" indent="2"/>
    </xf>
    <xf numFmtId="0" fontId="0" fillId="0" borderId="31" xfId="0" applyBorder="1" applyAlignment="1">
      <alignment horizontal="right" indent="2"/>
    </xf>
    <xf numFmtId="0" fontId="9" fillId="0" borderId="11" xfId="0" applyFont="1" applyBorder="1" applyAlignment="1">
      <alignment horizontal="right" indent="2"/>
    </xf>
    <xf numFmtId="0" fontId="9" fillId="0" borderId="14" xfId="0" applyFont="1" applyBorder="1" applyAlignment="1">
      <alignment horizontal="right" indent="2"/>
    </xf>
    <xf numFmtId="0" fontId="0" fillId="0" borderId="3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34" xfId="0" applyBorder="1" applyAlignment="1">
      <alignment horizontal="right" indent="2"/>
    </xf>
    <xf numFmtId="0" fontId="9" fillId="0" borderId="3" xfId="0" applyFont="1" applyBorder="1" applyAlignment="1">
      <alignment horizontal="right" indent="2"/>
    </xf>
    <xf numFmtId="0" fontId="9" fillId="0" borderId="6" xfId="0" applyFont="1" applyBorder="1" applyAlignment="1">
      <alignment horizontal="right" indent="2"/>
    </xf>
    <xf numFmtId="0" fontId="0" fillId="0" borderId="23" xfId="0" applyBorder="1" applyAlignment="1">
      <alignment horizontal="right" indent="2"/>
    </xf>
    <xf numFmtId="0" fontId="0" fillId="0" borderId="33" xfId="0" applyBorder="1" applyAlignment="1">
      <alignment horizontal="right" indent="2"/>
    </xf>
    <xf numFmtId="0" fontId="0" fillId="0" borderId="32" xfId="0" applyBorder="1" applyAlignment="1">
      <alignment horizontal="right" indent="2"/>
    </xf>
    <xf numFmtId="0" fontId="0" fillId="0" borderId="24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22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35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9" fillId="0" borderId="3" xfId="0" quotePrefix="1" applyFont="1" applyBorder="1" applyAlignment="1">
      <alignment horizontal="center"/>
    </xf>
    <xf numFmtId="0" fontId="9" fillId="0" borderId="36" xfId="0" quotePrefix="1" applyFont="1" applyBorder="1" applyAlignment="1">
      <alignment horizontal="center"/>
    </xf>
    <xf numFmtId="0" fontId="9" fillId="0" borderId="19" xfId="0" applyFont="1" applyBorder="1" applyAlignment="1">
      <alignment horizontal="left" indent="1"/>
    </xf>
    <xf numFmtId="2" fontId="0" fillId="0" borderId="13" xfId="0" applyNumberFormat="1" applyBorder="1" applyAlignment="1">
      <alignment horizontal="right" indent="1"/>
    </xf>
    <xf numFmtId="2" fontId="0" fillId="0" borderId="31" xfId="0" applyNumberFormat="1" applyBorder="1" applyAlignment="1">
      <alignment horizontal="right" indent="1"/>
    </xf>
    <xf numFmtId="2" fontId="0" fillId="0" borderId="11" xfId="0" applyNumberFormat="1" applyBorder="1" applyAlignment="1">
      <alignment horizontal="right" indent="1"/>
    </xf>
    <xf numFmtId="2" fontId="0" fillId="0" borderId="14" xfId="0" applyNumberFormat="1" applyBorder="1" applyAlignment="1">
      <alignment horizontal="right" indent="1"/>
    </xf>
    <xf numFmtId="2" fontId="0" fillId="0" borderId="22" xfId="0" applyNumberFormat="1" applyBorder="1" applyAlignment="1">
      <alignment horizontal="right" indent="1"/>
    </xf>
    <xf numFmtId="2" fontId="0" fillId="0" borderId="32" xfId="0" applyNumberFormat="1" applyBorder="1" applyAlignment="1">
      <alignment horizontal="right" indent="1"/>
    </xf>
    <xf numFmtId="2" fontId="0" fillId="0" borderId="23" xfId="0" applyNumberFormat="1" applyBorder="1" applyAlignment="1">
      <alignment horizontal="right" indent="1"/>
    </xf>
    <xf numFmtId="2" fontId="0" fillId="0" borderId="24" xfId="0" applyNumberFormat="1" applyBorder="1" applyAlignment="1">
      <alignment horizontal="right" indent="1"/>
    </xf>
    <xf numFmtId="0" fontId="7" fillId="2" borderId="30" xfId="0" applyFont="1" applyFill="1" applyBorder="1"/>
    <xf numFmtId="2" fontId="0" fillId="0" borderId="27" xfId="0" applyNumberFormat="1" applyBorder="1" applyAlignment="1">
      <alignment horizontal="right" indent="1"/>
    </xf>
    <xf numFmtId="2" fontId="0" fillId="0" borderId="33" xfId="0" applyNumberFormat="1" applyBorder="1" applyAlignment="1">
      <alignment horizontal="right" indent="1"/>
    </xf>
    <xf numFmtId="0" fontId="7" fillId="2" borderId="43" xfId="0" applyFont="1" applyFill="1" applyBorder="1"/>
    <xf numFmtId="0" fontId="9" fillId="0" borderId="13" xfId="0" applyFont="1" applyBorder="1" applyAlignment="1">
      <alignment horizontal="right" indent="2"/>
    </xf>
    <xf numFmtId="0" fontId="9" fillId="0" borderId="8" xfId="0" applyFont="1" applyBorder="1" applyAlignment="1">
      <alignment horizontal="right" indent="2"/>
    </xf>
    <xf numFmtId="0" fontId="0" fillId="0" borderId="48" xfId="0" applyBorder="1" applyAlignment="1">
      <alignment horizontal="right" indent="2"/>
    </xf>
    <xf numFmtId="0" fontId="0" fillId="0" borderId="1" xfId="0" applyBorder="1" applyAlignment="1">
      <alignment horizontal="center"/>
    </xf>
    <xf numFmtId="0" fontId="0" fillId="0" borderId="0" xfId="0"/>
    <xf numFmtId="0" fontId="3" fillId="0" borderId="37" xfId="0" applyFont="1" applyBorder="1"/>
    <xf numFmtId="0" fontId="3" fillId="0" borderId="26" xfId="0" applyFont="1" applyBorder="1"/>
    <xf numFmtId="0" fontId="3" fillId="0" borderId="38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7" fillId="2" borderId="39" xfId="0" applyFont="1" applyFill="1" applyBorder="1" applyAlignment="1">
      <alignment horizontal="center"/>
    </xf>
    <xf numFmtId="0" fontId="0" fillId="0" borderId="40" xfId="0" applyBorder="1"/>
    <xf numFmtId="0" fontId="8" fillId="0" borderId="0" xfId="0" applyFont="1"/>
    <xf numFmtId="0" fontId="7" fillId="2" borderId="41" xfId="0" applyFont="1" applyFill="1" applyBorder="1" applyAlignment="1">
      <alignment horizontal="center"/>
    </xf>
    <xf numFmtId="0" fontId="0" fillId="0" borderId="42" xfId="0" applyBorder="1"/>
    <xf numFmtId="0" fontId="7" fillId="2" borderId="43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0" borderId="26" xfId="0" applyBorder="1"/>
    <xf numFmtId="0" fontId="0" fillId="0" borderId="29" xfId="0" applyBorder="1"/>
    <xf numFmtId="0" fontId="7" fillId="2" borderId="43" xfId="0" applyFont="1" applyFill="1" applyBorder="1"/>
    <xf numFmtId="0" fontId="7" fillId="2" borderId="26" xfId="0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44" xfId="0" applyFont="1" applyFill="1" applyBorder="1" applyAlignment="1">
      <alignment horizontal="center"/>
    </xf>
    <xf numFmtId="0" fontId="0" fillId="0" borderId="45" xfId="0" applyBorder="1"/>
    <xf numFmtId="0" fontId="7" fillId="2" borderId="46" xfId="0" applyFont="1" applyFill="1" applyBorder="1" applyAlignment="1">
      <alignment horizontal="center"/>
    </xf>
    <xf numFmtId="0" fontId="0" fillId="0" borderId="4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opLeftCell="D1" zoomScaleNormal="100" workbookViewId="0">
      <selection activeCell="A5" sqref="A5:D5"/>
    </sheetView>
  </sheetViews>
  <sheetFormatPr defaultRowHeight="12.75" x14ac:dyDescent="0.2"/>
  <cols>
    <col min="1" max="1" width="10.85546875" customWidth="1"/>
    <col min="2" max="2" width="9.7109375" customWidth="1"/>
    <col min="3" max="3" width="13" customWidth="1"/>
    <col min="4" max="5" width="9.7109375" customWidth="1"/>
    <col min="6" max="6" width="12.42578125" customWidth="1"/>
    <col min="7" max="8" width="9.7109375" customWidth="1"/>
    <col min="9" max="9" width="13.140625" customWidth="1"/>
    <col min="10" max="11" width="9.7109375" customWidth="1"/>
    <col min="12" max="12" width="12.28515625" customWidth="1"/>
    <col min="13" max="14" width="9.7109375" customWidth="1"/>
    <col min="15" max="15" width="12.42578125" customWidth="1"/>
    <col min="16" max="17" width="9.7109375" customWidth="1"/>
    <col min="18" max="18" width="12.7109375" customWidth="1"/>
    <col min="19" max="20" width="9.7109375" customWidth="1"/>
    <col min="21" max="21" width="12.42578125" customWidth="1"/>
    <col min="22" max="23" width="9.7109375" customWidth="1"/>
    <col min="24" max="24" width="13.42578125" customWidth="1"/>
    <col min="25" max="25" width="9.7109375" customWidth="1"/>
  </cols>
  <sheetData>
    <row r="1" spans="1:28" ht="15" x14ac:dyDescent="0.25">
      <c r="A1" s="113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8" ht="15" x14ac:dyDescent="0.25">
      <c r="A2" s="113" t="s">
        <v>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8" ht="15" x14ac:dyDescent="0.25">
      <c r="A3" s="113" t="s">
        <v>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5" spans="1:28" ht="15" x14ac:dyDescent="0.25">
      <c r="A5" s="114" t="s">
        <v>33</v>
      </c>
      <c r="B5" s="109"/>
      <c r="C5" s="109"/>
      <c r="D5" s="109"/>
    </row>
    <row r="7" spans="1:28" ht="14.25" x14ac:dyDescent="0.2">
      <c r="A7" s="110" t="s">
        <v>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2"/>
    </row>
    <row r="8" spans="1:28" x14ac:dyDescent="0.2">
      <c r="A8" s="1"/>
      <c r="B8" s="108" t="s">
        <v>7</v>
      </c>
      <c r="C8" s="108"/>
      <c r="D8" s="108"/>
      <c r="E8" s="108" t="s">
        <v>6</v>
      </c>
      <c r="F8" s="108"/>
      <c r="G8" s="108"/>
      <c r="H8" s="108" t="s">
        <v>8</v>
      </c>
      <c r="I8" s="108"/>
      <c r="J8" s="108"/>
      <c r="K8" s="108" t="s">
        <v>9</v>
      </c>
      <c r="L8" s="108"/>
      <c r="M8" s="108"/>
      <c r="N8" s="108" t="s">
        <v>10</v>
      </c>
      <c r="O8" s="108"/>
      <c r="P8" s="108"/>
      <c r="Q8" s="108" t="s">
        <v>11</v>
      </c>
      <c r="R8" s="108"/>
      <c r="S8" s="108"/>
      <c r="T8" s="108" t="s">
        <v>12</v>
      </c>
      <c r="U8" s="108"/>
      <c r="V8" s="108"/>
      <c r="W8" s="108" t="s">
        <v>13</v>
      </c>
      <c r="X8" s="108"/>
      <c r="Y8" s="108"/>
      <c r="Z8" s="109"/>
      <c r="AA8" s="109"/>
      <c r="AB8" s="109"/>
    </row>
    <row r="9" spans="1:28" s="9" customFormat="1" x14ac:dyDescent="0.2">
      <c r="A9" s="6"/>
      <c r="B9" s="7" t="s">
        <v>1</v>
      </c>
      <c r="C9" s="7" t="s">
        <v>2</v>
      </c>
      <c r="D9" s="7" t="s">
        <v>3</v>
      </c>
      <c r="E9" s="7" t="s">
        <v>4</v>
      </c>
      <c r="F9" s="7" t="s">
        <v>2</v>
      </c>
      <c r="G9" s="7" t="s">
        <v>5</v>
      </c>
      <c r="H9" s="7" t="s">
        <v>4</v>
      </c>
      <c r="I9" s="7" t="s">
        <v>2</v>
      </c>
      <c r="J9" s="7" t="s">
        <v>5</v>
      </c>
      <c r="K9" s="7" t="s">
        <v>4</v>
      </c>
      <c r="L9" s="7" t="s">
        <v>2</v>
      </c>
      <c r="M9" s="7" t="s">
        <v>5</v>
      </c>
      <c r="N9" s="7" t="s">
        <v>4</v>
      </c>
      <c r="O9" s="7" t="s">
        <v>2</v>
      </c>
      <c r="P9" s="7" t="s">
        <v>5</v>
      </c>
      <c r="Q9" s="7" t="s">
        <v>4</v>
      </c>
      <c r="R9" s="7" t="s">
        <v>2</v>
      </c>
      <c r="S9" s="7" t="s">
        <v>5</v>
      </c>
      <c r="T9" s="7" t="s">
        <v>4</v>
      </c>
      <c r="U9" s="7" t="s">
        <v>2</v>
      </c>
      <c r="V9" s="7" t="s">
        <v>5</v>
      </c>
      <c r="W9" s="7" t="s">
        <v>4</v>
      </c>
      <c r="X9" s="7" t="s">
        <v>2</v>
      </c>
      <c r="Y9" s="7" t="s">
        <v>5</v>
      </c>
    </row>
    <row r="10" spans="1:28" s="20" customFormat="1" x14ac:dyDescent="0.2">
      <c r="A10" s="6" t="s">
        <v>14</v>
      </c>
      <c r="B10" s="11">
        <v>4071</v>
      </c>
      <c r="C10" s="12">
        <v>843024</v>
      </c>
      <c r="D10" s="17">
        <f t="shared" ref="D10:D15" si="0">C10/B10</f>
        <v>207.08032424465733</v>
      </c>
      <c r="E10" s="11">
        <v>3434</v>
      </c>
      <c r="F10" s="12">
        <v>788704</v>
      </c>
      <c r="G10" s="17">
        <f>F10/E10</f>
        <v>229.67501456027955</v>
      </c>
      <c r="H10" s="11">
        <v>4410</v>
      </c>
      <c r="I10" s="12">
        <v>1037855</v>
      </c>
      <c r="J10" s="17">
        <f>I10/H10</f>
        <v>235.34126984126985</v>
      </c>
      <c r="K10" s="11">
        <v>3313</v>
      </c>
      <c r="L10" s="12">
        <v>956770</v>
      </c>
      <c r="M10" s="17">
        <f>L10/K10</f>
        <v>288.79263507395109</v>
      </c>
      <c r="N10" s="11">
        <v>2554</v>
      </c>
      <c r="O10" s="12">
        <v>998790</v>
      </c>
      <c r="P10" s="17">
        <f>O10/N10</f>
        <v>391.06891151135471</v>
      </c>
      <c r="Q10" s="11">
        <v>2659</v>
      </c>
      <c r="R10" s="12">
        <v>1083054</v>
      </c>
      <c r="S10" s="17">
        <f>R10/Q10</f>
        <v>407.31628431741257</v>
      </c>
      <c r="T10" s="11">
        <v>2543</v>
      </c>
      <c r="U10" s="12">
        <v>816998</v>
      </c>
      <c r="V10" s="17">
        <f>U10/T10</f>
        <v>321.27329925285096</v>
      </c>
      <c r="W10" s="11">
        <v>2586</v>
      </c>
      <c r="X10" s="12">
        <v>907043</v>
      </c>
      <c r="Y10" s="17">
        <f>X10/W10</f>
        <v>350.75135344160867</v>
      </c>
      <c r="Z10" s="19"/>
      <c r="AA10" s="19"/>
      <c r="AB10" s="19"/>
    </row>
    <row r="11" spans="1:28" s="20" customFormat="1" x14ac:dyDescent="0.2">
      <c r="A11" s="6" t="s">
        <v>15</v>
      </c>
      <c r="B11" s="11">
        <v>5410</v>
      </c>
      <c r="C11" s="12">
        <v>757319</v>
      </c>
      <c r="D11" s="17">
        <f t="shared" si="0"/>
        <v>139.98502772643252</v>
      </c>
      <c r="E11" s="11">
        <v>7601</v>
      </c>
      <c r="F11" s="12">
        <v>970609</v>
      </c>
      <c r="G11" s="17">
        <f t="shared" ref="G11:G21" si="1">F11/E11</f>
        <v>127.69490856466254</v>
      </c>
      <c r="H11" s="11">
        <v>7743</v>
      </c>
      <c r="I11" s="12">
        <v>1039120</v>
      </c>
      <c r="J11" s="17">
        <f t="shared" ref="J11:J21" si="2">I11/H11</f>
        <v>134.2012139997417</v>
      </c>
      <c r="K11" s="11">
        <v>8138</v>
      </c>
      <c r="L11" s="12">
        <v>1096200</v>
      </c>
      <c r="M11" s="17">
        <f t="shared" ref="M11:M21" si="3">L11/K11</f>
        <v>134.70140083558613</v>
      </c>
      <c r="N11" s="11">
        <v>7987</v>
      </c>
      <c r="O11" s="12">
        <v>1228210</v>
      </c>
      <c r="P11" s="17">
        <f t="shared" ref="P11:P21" si="4">O11/N11</f>
        <v>153.77613622135971</v>
      </c>
      <c r="Q11" s="11">
        <v>7129</v>
      </c>
      <c r="R11" s="12">
        <v>1274505</v>
      </c>
      <c r="S11" s="17">
        <f t="shared" ref="S11:S21" si="5">R11/Q11</f>
        <v>178.7775284051059</v>
      </c>
      <c r="T11" s="11">
        <v>8659</v>
      </c>
      <c r="U11" s="12">
        <v>1508207</v>
      </c>
      <c r="V11" s="17">
        <f t="shared" ref="V11:V21" si="6">U11/T11</f>
        <v>174.17796512299341</v>
      </c>
      <c r="W11" s="11">
        <v>9226</v>
      </c>
      <c r="X11" s="12">
        <v>1601944</v>
      </c>
      <c r="Y11" s="17">
        <f t="shared" ref="Y11:Y21" si="7">X11/W11</f>
        <v>173.63364404942553</v>
      </c>
      <c r="Z11" s="19"/>
      <c r="AA11" s="19"/>
      <c r="AB11" s="19"/>
    </row>
    <row r="12" spans="1:28" s="20" customFormat="1" x14ac:dyDescent="0.2">
      <c r="A12" s="1" t="s">
        <v>17</v>
      </c>
      <c r="B12" s="11">
        <v>2572</v>
      </c>
      <c r="C12" s="12">
        <v>407271</v>
      </c>
      <c r="D12" s="17">
        <f t="shared" si="0"/>
        <v>158.34797822706065</v>
      </c>
      <c r="E12" s="11">
        <v>2661</v>
      </c>
      <c r="F12" s="12">
        <v>407373</v>
      </c>
      <c r="G12" s="17">
        <f t="shared" si="1"/>
        <v>153.0901916572717</v>
      </c>
      <c r="H12" s="11">
        <v>2421</v>
      </c>
      <c r="I12" s="12">
        <v>360718</v>
      </c>
      <c r="J12" s="17">
        <f t="shared" si="2"/>
        <v>148.99545642296573</v>
      </c>
      <c r="K12" s="11">
        <v>2489</v>
      </c>
      <c r="L12" s="12">
        <v>364468</v>
      </c>
      <c r="M12" s="17">
        <f t="shared" si="3"/>
        <v>146.43149859381276</v>
      </c>
      <c r="N12" s="11">
        <v>2411</v>
      </c>
      <c r="O12" s="12">
        <v>393456</v>
      </c>
      <c r="P12" s="17">
        <f t="shared" si="4"/>
        <v>163.19203649937785</v>
      </c>
      <c r="Q12" s="11">
        <v>2478</v>
      </c>
      <c r="R12" s="12">
        <v>373458</v>
      </c>
      <c r="S12" s="17">
        <f t="shared" si="5"/>
        <v>150.70944309927361</v>
      </c>
      <c r="T12" s="11">
        <v>2870</v>
      </c>
      <c r="U12" s="12">
        <v>305986</v>
      </c>
      <c r="V12" s="17">
        <f t="shared" si="6"/>
        <v>106.61533101045296</v>
      </c>
      <c r="W12" s="11">
        <v>3596</v>
      </c>
      <c r="X12" s="12">
        <v>427546</v>
      </c>
      <c r="Y12" s="17">
        <f t="shared" si="7"/>
        <v>118.89488320355952</v>
      </c>
    </row>
    <row r="13" spans="1:28" s="20" customFormat="1" x14ac:dyDescent="0.2">
      <c r="A13" s="1" t="s">
        <v>21</v>
      </c>
      <c r="B13" s="11">
        <v>5441</v>
      </c>
      <c r="C13" s="12">
        <v>510336</v>
      </c>
      <c r="D13" s="17">
        <f t="shared" si="0"/>
        <v>93.794523065612935</v>
      </c>
      <c r="E13" s="11">
        <v>4965</v>
      </c>
      <c r="F13" s="12">
        <v>420478</v>
      </c>
      <c r="G13" s="17">
        <f t="shared" si="1"/>
        <v>84.688418932527696</v>
      </c>
      <c r="H13" s="11">
        <v>5349</v>
      </c>
      <c r="I13" s="12">
        <v>494421</v>
      </c>
      <c r="J13" s="17">
        <f t="shared" si="2"/>
        <v>92.432417274256863</v>
      </c>
      <c r="K13" s="11">
        <v>5649</v>
      </c>
      <c r="L13" s="12">
        <v>545265</v>
      </c>
      <c r="M13" s="17">
        <f t="shared" si="3"/>
        <v>96.524163568773233</v>
      </c>
      <c r="N13" s="11">
        <v>5627</v>
      </c>
      <c r="O13" s="12">
        <v>653043</v>
      </c>
      <c r="P13" s="17">
        <f t="shared" si="4"/>
        <v>116.05526923760441</v>
      </c>
      <c r="Q13" s="11">
        <v>5553</v>
      </c>
      <c r="R13" s="12">
        <v>646965</v>
      </c>
      <c r="S13" s="17">
        <f t="shared" si="5"/>
        <v>116.50729335494327</v>
      </c>
      <c r="T13" s="11">
        <v>6361</v>
      </c>
      <c r="U13" s="12">
        <v>770026</v>
      </c>
      <c r="V13" s="17">
        <f t="shared" si="6"/>
        <v>121.05423675522717</v>
      </c>
      <c r="W13" s="11">
        <v>6502</v>
      </c>
      <c r="X13" s="12">
        <v>721276</v>
      </c>
      <c r="Y13" s="17">
        <f t="shared" si="7"/>
        <v>110.93140572131652</v>
      </c>
    </row>
    <row r="14" spans="1:28" s="20" customFormat="1" x14ac:dyDescent="0.2">
      <c r="A14" s="1" t="s">
        <v>16</v>
      </c>
      <c r="B14" s="11">
        <v>6772</v>
      </c>
      <c r="C14" s="12">
        <v>997558</v>
      </c>
      <c r="D14" s="17">
        <f t="shared" si="0"/>
        <v>147.30626107501476</v>
      </c>
      <c r="E14" s="11">
        <v>7373</v>
      </c>
      <c r="F14" s="12">
        <v>1013762</v>
      </c>
      <c r="G14" s="17">
        <f t="shared" si="1"/>
        <v>137.49654143496542</v>
      </c>
      <c r="H14" s="11">
        <v>9839</v>
      </c>
      <c r="I14" s="12">
        <v>1198734</v>
      </c>
      <c r="J14" s="17">
        <f t="shared" si="2"/>
        <v>121.83494257546499</v>
      </c>
      <c r="K14" s="11">
        <v>7540</v>
      </c>
      <c r="L14" s="12">
        <v>1282848</v>
      </c>
      <c r="M14" s="17">
        <f t="shared" si="3"/>
        <v>170.13899204244032</v>
      </c>
      <c r="N14" s="11">
        <v>10462</v>
      </c>
      <c r="O14" s="12">
        <v>1564116</v>
      </c>
      <c r="P14" s="17">
        <f t="shared" si="4"/>
        <v>149.50449244886255</v>
      </c>
      <c r="Q14" s="11">
        <v>10374</v>
      </c>
      <c r="R14" s="12">
        <v>1548072</v>
      </c>
      <c r="S14" s="17">
        <f t="shared" si="5"/>
        <v>149.22614227877386</v>
      </c>
      <c r="T14" s="11">
        <v>9747</v>
      </c>
      <c r="U14" s="12">
        <v>1337062</v>
      </c>
      <c r="V14" s="17">
        <f t="shared" si="6"/>
        <v>137.17677234020724</v>
      </c>
      <c r="W14" s="11">
        <v>8849</v>
      </c>
      <c r="X14" s="12">
        <v>1437020</v>
      </c>
      <c r="Y14" s="17">
        <f t="shared" si="7"/>
        <v>162.39349078991975</v>
      </c>
    </row>
    <row r="15" spans="1:28" s="20" customFormat="1" x14ac:dyDescent="0.2">
      <c r="A15" s="1" t="s">
        <v>18</v>
      </c>
      <c r="B15" s="11">
        <v>7623</v>
      </c>
      <c r="C15" s="12">
        <v>795121</v>
      </c>
      <c r="D15" s="17">
        <f t="shared" si="0"/>
        <v>104.30552276006821</v>
      </c>
      <c r="E15" s="11">
        <v>7880</v>
      </c>
      <c r="F15" s="12">
        <v>859890</v>
      </c>
      <c r="G15" s="17">
        <f t="shared" si="1"/>
        <v>109.1230964467005</v>
      </c>
      <c r="H15" s="11">
        <v>8360</v>
      </c>
      <c r="I15" s="12">
        <v>898413</v>
      </c>
      <c r="J15" s="17">
        <f t="shared" si="2"/>
        <v>107.46566985645933</v>
      </c>
      <c r="K15" s="11">
        <v>7482</v>
      </c>
      <c r="L15" s="12">
        <v>1113421</v>
      </c>
      <c r="M15" s="17">
        <f t="shared" si="3"/>
        <v>148.81328521785619</v>
      </c>
      <c r="N15" s="11">
        <v>7582</v>
      </c>
      <c r="O15" s="12">
        <v>1135973</v>
      </c>
      <c r="P15" s="17">
        <f t="shared" si="4"/>
        <v>149.82498021630175</v>
      </c>
      <c r="Q15" s="11">
        <v>7816</v>
      </c>
      <c r="R15" s="12">
        <v>1174538</v>
      </c>
      <c r="S15" s="17">
        <f t="shared" si="5"/>
        <v>150.27354145342886</v>
      </c>
      <c r="T15" s="11">
        <v>6842</v>
      </c>
      <c r="U15" s="12">
        <v>1247434</v>
      </c>
      <c r="V15" s="17">
        <f t="shared" si="6"/>
        <v>182.32008184741304</v>
      </c>
      <c r="W15" s="11">
        <v>7368</v>
      </c>
      <c r="X15" s="12">
        <v>1261714</v>
      </c>
      <c r="Y15" s="17">
        <f t="shared" si="7"/>
        <v>171.24239956568948</v>
      </c>
    </row>
    <row r="16" spans="1:28" s="20" customFormat="1" x14ac:dyDescent="0.2">
      <c r="A16" s="1" t="s">
        <v>25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3" t="s">
        <v>32</v>
      </c>
      <c r="I16" s="13" t="s">
        <v>32</v>
      </c>
      <c r="J16" s="13" t="s">
        <v>32</v>
      </c>
      <c r="K16" s="13" t="s">
        <v>32</v>
      </c>
      <c r="L16" s="13" t="s">
        <v>32</v>
      </c>
      <c r="M16" s="13" t="s">
        <v>32</v>
      </c>
      <c r="N16" s="13" t="s">
        <v>32</v>
      </c>
      <c r="O16" s="13" t="s">
        <v>32</v>
      </c>
      <c r="P16" s="13" t="s">
        <v>32</v>
      </c>
      <c r="Q16" s="13">
        <v>340</v>
      </c>
      <c r="R16" s="13">
        <v>81517</v>
      </c>
      <c r="S16" s="17">
        <f t="shared" si="5"/>
        <v>239.75588235294117</v>
      </c>
      <c r="T16" s="11">
        <v>83</v>
      </c>
      <c r="U16" s="12">
        <v>35046</v>
      </c>
      <c r="V16" s="17">
        <f t="shared" si="6"/>
        <v>422.24096385542168</v>
      </c>
      <c r="W16" s="11">
        <v>212</v>
      </c>
      <c r="X16" s="12">
        <v>62306</v>
      </c>
      <c r="Y16" s="17">
        <f t="shared" si="7"/>
        <v>293.89622641509436</v>
      </c>
    </row>
    <row r="17" spans="1:25" s="20" customFormat="1" x14ac:dyDescent="0.2">
      <c r="A17" s="1" t="s">
        <v>19</v>
      </c>
      <c r="B17" s="11">
        <v>7028</v>
      </c>
      <c r="C17" s="12">
        <v>940137</v>
      </c>
      <c r="D17" s="17">
        <f>C17/B17</f>
        <v>133.77020489470689</v>
      </c>
      <c r="E17" s="11">
        <v>7589</v>
      </c>
      <c r="F17" s="12">
        <v>1007912</v>
      </c>
      <c r="G17" s="17">
        <f t="shared" si="1"/>
        <v>132.8122282250626</v>
      </c>
      <c r="H17" s="11">
        <v>7797</v>
      </c>
      <c r="I17" s="12">
        <v>1028970</v>
      </c>
      <c r="J17" s="17">
        <f t="shared" si="2"/>
        <v>131.96998845709888</v>
      </c>
      <c r="K17" s="11">
        <v>7974</v>
      </c>
      <c r="L17" s="12">
        <v>1181436</v>
      </c>
      <c r="M17" s="17">
        <f t="shared" si="3"/>
        <v>148.16102332580888</v>
      </c>
      <c r="N17" s="11">
        <v>7470</v>
      </c>
      <c r="O17" s="12">
        <v>1150289</v>
      </c>
      <c r="P17" s="17">
        <f t="shared" si="4"/>
        <v>153.98781793842033</v>
      </c>
      <c r="Q17" s="11">
        <v>6960</v>
      </c>
      <c r="R17" s="12">
        <v>1083823</v>
      </c>
      <c r="S17" s="17">
        <f t="shared" si="5"/>
        <v>155.72169540229885</v>
      </c>
      <c r="T17" s="11">
        <v>7010</v>
      </c>
      <c r="U17" s="12">
        <v>1147851</v>
      </c>
      <c r="V17" s="17">
        <f t="shared" si="6"/>
        <v>163.74479315263909</v>
      </c>
      <c r="W17" s="11">
        <v>7326</v>
      </c>
      <c r="X17" s="12">
        <v>1087806</v>
      </c>
      <c r="Y17" s="17">
        <f t="shared" si="7"/>
        <v>148.48566748566748</v>
      </c>
    </row>
    <row r="18" spans="1:25" s="20" customFormat="1" x14ac:dyDescent="0.2">
      <c r="A18" s="1" t="s">
        <v>20</v>
      </c>
      <c r="B18" s="11">
        <v>4213</v>
      </c>
      <c r="C18" s="12">
        <v>654706</v>
      </c>
      <c r="D18" s="17">
        <f>C18/B18</f>
        <v>155.40137669119392</v>
      </c>
      <c r="E18" s="11">
        <v>4646</v>
      </c>
      <c r="F18" s="12">
        <v>774786</v>
      </c>
      <c r="G18" s="17">
        <f t="shared" si="1"/>
        <v>166.76409814894532</v>
      </c>
      <c r="H18" s="11">
        <v>3999</v>
      </c>
      <c r="I18" s="12">
        <v>641914</v>
      </c>
      <c r="J18" s="17">
        <f t="shared" si="2"/>
        <v>160.51862965741435</v>
      </c>
      <c r="K18" s="11">
        <v>4146</v>
      </c>
      <c r="L18" s="12">
        <v>659531</v>
      </c>
      <c r="M18" s="17">
        <f t="shared" si="3"/>
        <v>159.07645923781959</v>
      </c>
      <c r="N18" s="11">
        <v>4088</v>
      </c>
      <c r="O18" s="12">
        <v>698917</v>
      </c>
      <c r="P18" s="17">
        <f t="shared" si="4"/>
        <v>170.96795499021528</v>
      </c>
      <c r="Q18" s="11">
        <v>4642</v>
      </c>
      <c r="R18" s="12">
        <v>780945</v>
      </c>
      <c r="S18" s="17">
        <f t="shared" si="5"/>
        <v>168.23459715639811</v>
      </c>
      <c r="T18" s="11">
        <v>4315</v>
      </c>
      <c r="U18" s="12">
        <v>723393</v>
      </c>
      <c r="V18" s="17">
        <f t="shared" si="6"/>
        <v>167.64611819235225</v>
      </c>
      <c r="W18" s="11">
        <v>4950</v>
      </c>
      <c r="X18" s="12">
        <v>698330</v>
      </c>
      <c r="Y18" s="17">
        <f t="shared" si="7"/>
        <v>141.07676767676767</v>
      </c>
    </row>
    <row r="19" spans="1:25" s="20" customFormat="1" x14ac:dyDescent="0.2">
      <c r="A19" s="1" t="s">
        <v>26</v>
      </c>
      <c r="B19" s="11">
        <v>11497</v>
      </c>
      <c r="C19" s="12">
        <v>1040996</v>
      </c>
      <c r="D19" s="17">
        <f>C19/B19</f>
        <v>90.545011742193623</v>
      </c>
      <c r="E19" s="11">
        <v>10771</v>
      </c>
      <c r="F19" s="12">
        <v>1005669</v>
      </c>
      <c r="G19" s="17">
        <f t="shared" si="1"/>
        <v>93.368210936774673</v>
      </c>
      <c r="H19" s="11">
        <v>10750</v>
      </c>
      <c r="I19" s="12">
        <v>1069969</v>
      </c>
      <c r="J19" s="17">
        <f t="shared" si="2"/>
        <v>99.531999999999996</v>
      </c>
      <c r="K19" s="11">
        <v>10708</v>
      </c>
      <c r="L19" s="12">
        <v>1093712</v>
      </c>
      <c r="M19" s="17">
        <f t="shared" si="3"/>
        <v>102.13970862906238</v>
      </c>
      <c r="N19" s="11">
        <v>9981</v>
      </c>
      <c r="O19" s="12">
        <v>1167642</v>
      </c>
      <c r="P19" s="17">
        <f t="shared" si="4"/>
        <v>116.98647430117222</v>
      </c>
      <c r="Q19" s="11">
        <v>10392</v>
      </c>
      <c r="R19" s="12">
        <v>1246570</v>
      </c>
      <c r="S19" s="17">
        <f t="shared" si="5"/>
        <v>119.95477290223249</v>
      </c>
      <c r="T19" s="11">
        <v>10280</v>
      </c>
      <c r="U19" s="12">
        <v>1017870</v>
      </c>
      <c r="V19" s="17">
        <f t="shared" si="6"/>
        <v>99.014591439688715</v>
      </c>
      <c r="W19" s="11">
        <v>9025</v>
      </c>
      <c r="X19" s="12">
        <v>931490</v>
      </c>
      <c r="Y19" s="17">
        <f t="shared" si="7"/>
        <v>103.21218836565097</v>
      </c>
    </row>
    <row r="20" spans="1:25" s="20" customFormat="1" x14ac:dyDescent="0.2">
      <c r="A20" s="1" t="s">
        <v>27</v>
      </c>
      <c r="B20" s="11">
        <v>19778</v>
      </c>
      <c r="C20" s="12">
        <v>2254484</v>
      </c>
      <c r="D20" s="17">
        <f>C20/B20</f>
        <v>113.98948326423299</v>
      </c>
      <c r="E20" s="11">
        <v>19940</v>
      </c>
      <c r="F20" s="12">
        <v>2297035</v>
      </c>
      <c r="G20" s="17">
        <f t="shared" si="1"/>
        <v>115.19734202607823</v>
      </c>
      <c r="H20" s="11">
        <v>19382</v>
      </c>
      <c r="I20" s="12">
        <v>2328053</v>
      </c>
      <c r="J20" s="17">
        <f t="shared" si="2"/>
        <v>120.11417810339491</v>
      </c>
      <c r="K20" s="11">
        <v>19895</v>
      </c>
      <c r="L20" s="12">
        <v>2371490</v>
      </c>
      <c r="M20" s="17">
        <f t="shared" si="3"/>
        <v>119.2003015833124</v>
      </c>
      <c r="N20" s="11">
        <v>17902</v>
      </c>
      <c r="O20" s="12">
        <v>2305768</v>
      </c>
      <c r="P20" s="17">
        <f t="shared" si="4"/>
        <v>128.79946374706736</v>
      </c>
      <c r="Q20" s="11">
        <v>17131</v>
      </c>
      <c r="R20" s="12">
        <v>2426782</v>
      </c>
      <c r="S20" s="17">
        <f t="shared" si="5"/>
        <v>141.66026501663652</v>
      </c>
      <c r="T20" s="11">
        <v>16729</v>
      </c>
      <c r="U20" s="12">
        <v>2940024</v>
      </c>
      <c r="V20" s="17">
        <f t="shared" si="6"/>
        <v>175.74415685336839</v>
      </c>
      <c r="W20" s="11">
        <v>18623</v>
      </c>
      <c r="X20" s="12">
        <v>2634439</v>
      </c>
      <c r="Y20" s="17">
        <f t="shared" si="7"/>
        <v>141.46157976695483</v>
      </c>
    </row>
    <row r="21" spans="1:25" s="20" customFormat="1" x14ac:dyDescent="0.2">
      <c r="A21" s="1" t="s">
        <v>28</v>
      </c>
      <c r="B21" s="11">
        <f>SUM(B10:B20)</f>
        <v>74405</v>
      </c>
      <c r="C21" s="12">
        <f>SUM(C10:C20)</f>
        <v>9200952</v>
      </c>
      <c r="D21" s="17">
        <f>C21/B21</f>
        <v>123.66039916672267</v>
      </c>
      <c r="E21" s="11">
        <f>SUM(E10:E20)</f>
        <v>76860</v>
      </c>
      <c r="F21" s="11">
        <f>SUM(F10:F20)</f>
        <v>9546218</v>
      </c>
      <c r="G21" s="17">
        <f t="shared" si="1"/>
        <v>124.20268019776216</v>
      </c>
      <c r="H21" s="11">
        <f>SUM(H10:H20)</f>
        <v>80050</v>
      </c>
      <c r="I21" s="12">
        <f>SUM(I10:I20)</f>
        <v>10098167</v>
      </c>
      <c r="J21" s="17">
        <f t="shared" si="2"/>
        <v>126.14824484697064</v>
      </c>
      <c r="K21" s="11">
        <f>SUM(K10:K20)</f>
        <v>77334</v>
      </c>
      <c r="L21" s="12">
        <f>SUM(L10:L20)</f>
        <v>10665141</v>
      </c>
      <c r="M21" s="17">
        <f t="shared" si="3"/>
        <v>137.91011715416246</v>
      </c>
      <c r="N21" s="11">
        <f>SUM(N10:N20)</f>
        <v>76064</v>
      </c>
      <c r="O21" s="12">
        <f>SUM(O10:O20)</f>
        <v>11296204</v>
      </c>
      <c r="P21" s="17">
        <f t="shared" si="4"/>
        <v>148.50920277660916</v>
      </c>
      <c r="Q21" s="11">
        <f>SUM(Q10:Q20)</f>
        <v>75474</v>
      </c>
      <c r="R21" s="12">
        <f>SUM(R10:R20)</f>
        <v>11720229</v>
      </c>
      <c r="S21" s="17">
        <f t="shared" si="5"/>
        <v>155.28829795691232</v>
      </c>
      <c r="T21" s="11">
        <f>SUM(T10:T20)</f>
        <v>75439</v>
      </c>
      <c r="U21" s="12">
        <f>SUM(U10:U20)</f>
        <v>11849897</v>
      </c>
      <c r="V21" s="17">
        <f t="shared" si="6"/>
        <v>157.07918980898475</v>
      </c>
      <c r="W21" s="11">
        <f>SUM(W10:W20)</f>
        <v>78263</v>
      </c>
      <c r="X21" s="12">
        <f>SUM(X10:X20)</f>
        <v>11770914</v>
      </c>
      <c r="Y21" s="17">
        <f t="shared" si="7"/>
        <v>150.40202905587572</v>
      </c>
    </row>
    <row r="22" spans="1:25" s="109" customFormat="1" x14ac:dyDescent="0.2">
      <c r="A22" s="109" t="s">
        <v>31</v>
      </c>
    </row>
    <row r="23" spans="1:25" x14ac:dyDescent="0.2">
      <c r="B23" s="3"/>
      <c r="C23" s="27"/>
      <c r="E23" s="28"/>
      <c r="F23" s="28"/>
    </row>
    <row r="25" spans="1:25" ht="14.25" x14ac:dyDescent="0.2">
      <c r="A25" s="110" t="s">
        <v>22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</row>
    <row r="26" spans="1:25" x14ac:dyDescent="0.2">
      <c r="A26" s="1"/>
      <c r="B26" s="108" t="s">
        <v>7</v>
      </c>
      <c r="C26" s="108"/>
      <c r="D26" s="108"/>
      <c r="E26" s="108" t="s">
        <v>6</v>
      </c>
      <c r="F26" s="108"/>
      <c r="G26" s="108"/>
      <c r="H26" s="108" t="s">
        <v>8</v>
      </c>
      <c r="I26" s="108"/>
      <c r="J26" s="108"/>
      <c r="K26" s="108" t="s">
        <v>9</v>
      </c>
      <c r="L26" s="108"/>
      <c r="M26" s="108"/>
      <c r="N26" s="108" t="s">
        <v>10</v>
      </c>
      <c r="O26" s="108"/>
      <c r="P26" s="108"/>
      <c r="Q26" s="108" t="s">
        <v>11</v>
      </c>
      <c r="R26" s="108"/>
      <c r="S26" s="108"/>
      <c r="T26" s="108" t="s">
        <v>12</v>
      </c>
      <c r="U26" s="108"/>
      <c r="V26" s="108"/>
      <c r="W26" s="108" t="s">
        <v>13</v>
      </c>
      <c r="X26" s="108"/>
      <c r="Y26" s="108"/>
    </row>
    <row r="27" spans="1:25" s="9" customFormat="1" x14ac:dyDescent="0.2">
      <c r="A27" s="6"/>
      <c r="B27" s="7" t="s">
        <v>1</v>
      </c>
      <c r="C27" s="7" t="s">
        <v>2</v>
      </c>
      <c r="D27" s="7" t="s">
        <v>3</v>
      </c>
      <c r="E27" s="7" t="s">
        <v>4</v>
      </c>
      <c r="F27" s="7" t="s">
        <v>2</v>
      </c>
      <c r="G27" s="7" t="s">
        <v>5</v>
      </c>
      <c r="H27" s="7" t="s">
        <v>4</v>
      </c>
      <c r="I27" s="7" t="s">
        <v>2</v>
      </c>
      <c r="J27" s="7" t="s">
        <v>5</v>
      </c>
      <c r="K27" s="7" t="s">
        <v>4</v>
      </c>
      <c r="L27" s="7" t="s">
        <v>2</v>
      </c>
      <c r="M27" s="7" t="s">
        <v>5</v>
      </c>
      <c r="N27" s="7" t="s">
        <v>4</v>
      </c>
      <c r="O27" s="7" t="s">
        <v>2</v>
      </c>
      <c r="P27" s="7" t="s">
        <v>5</v>
      </c>
      <c r="Q27" s="7" t="s">
        <v>4</v>
      </c>
      <c r="R27" s="7" t="s">
        <v>2</v>
      </c>
      <c r="S27" s="7" t="s">
        <v>5</v>
      </c>
      <c r="T27" s="7" t="s">
        <v>4</v>
      </c>
      <c r="U27" s="7" t="s">
        <v>2</v>
      </c>
      <c r="V27" s="7" t="s">
        <v>5</v>
      </c>
      <c r="W27" s="7" t="s">
        <v>4</v>
      </c>
      <c r="X27" s="7" t="s">
        <v>2</v>
      </c>
      <c r="Y27" s="7" t="s">
        <v>5</v>
      </c>
    </row>
    <row r="28" spans="1:25" x14ac:dyDescent="0.2">
      <c r="A28" s="1" t="s">
        <v>14</v>
      </c>
      <c r="B28" s="13">
        <v>5644</v>
      </c>
      <c r="C28" s="12">
        <v>1343155</v>
      </c>
      <c r="D28" s="15">
        <f>C28/B28</f>
        <v>237.97927002126153</v>
      </c>
      <c r="E28" s="10">
        <v>5457</v>
      </c>
      <c r="F28" s="5">
        <v>1337138</v>
      </c>
      <c r="G28" s="8">
        <f>F28/E28</f>
        <v>245.0317024005864</v>
      </c>
      <c r="H28" s="10">
        <v>4133</v>
      </c>
      <c r="I28" s="5">
        <v>1054645</v>
      </c>
      <c r="J28" s="8">
        <f>I28/H28</f>
        <v>255.17662714735059</v>
      </c>
      <c r="K28" s="10">
        <v>4306</v>
      </c>
      <c r="L28" s="5">
        <v>1445792</v>
      </c>
      <c r="M28" s="8">
        <f>L28/K28</f>
        <v>335.76219228982814</v>
      </c>
      <c r="N28" s="10">
        <v>3200</v>
      </c>
      <c r="O28" s="5">
        <v>1420677</v>
      </c>
      <c r="P28" s="8">
        <f>O28/N28</f>
        <v>443.96156250000001</v>
      </c>
      <c r="Q28" s="10">
        <v>3200</v>
      </c>
      <c r="R28" s="5">
        <v>1469374</v>
      </c>
      <c r="S28" s="8">
        <f>R28/Q28</f>
        <v>459.17937499999999</v>
      </c>
      <c r="T28" s="10">
        <v>2933</v>
      </c>
      <c r="U28" s="5">
        <v>1064315</v>
      </c>
      <c r="V28" s="8">
        <f>U28/T28</f>
        <v>362.87589498806682</v>
      </c>
      <c r="W28" s="10">
        <v>2820</v>
      </c>
      <c r="X28" s="5">
        <v>1002712</v>
      </c>
      <c r="Y28" s="8">
        <f>X28/W28</f>
        <v>355.57163120567378</v>
      </c>
    </row>
    <row r="29" spans="1:25" x14ac:dyDescent="0.2">
      <c r="A29" s="1" t="s">
        <v>15</v>
      </c>
      <c r="B29" s="13">
        <v>10369</v>
      </c>
      <c r="C29" s="12">
        <v>1574742</v>
      </c>
      <c r="D29" s="15">
        <f t="shared" ref="D29:D40" si="8">C29/B29</f>
        <v>151.87018998939146</v>
      </c>
      <c r="E29" s="10">
        <v>11347</v>
      </c>
      <c r="F29" s="5">
        <v>1876490</v>
      </c>
      <c r="G29" s="8">
        <f t="shared" ref="G29:G40" si="9">F29/E29</f>
        <v>165.37322640345465</v>
      </c>
      <c r="H29" s="10">
        <v>10238</v>
      </c>
      <c r="I29" s="5">
        <v>1832992</v>
      </c>
      <c r="J29" s="8">
        <f t="shared" ref="J29:J40" si="10">I29/H29</f>
        <v>179.03809337761282</v>
      </c>
      <c r="K29" s="10">
        <v>9266</v>
      </c>
      <c r="L29" s="5">
        <v>1691330</v>
      </c>
      <c r="M29" s="8">
        <f t="shared" ref="M29:M40" si="11">L29/K29</f>
        <v>182.53075760846104</v>
      </c>
      <c r="N29" s="10">
        <v>9102</v>
      </c>
      <c r="O29" s="5">
        <v>1950211</v>
      </c>
      <c r="P29" s="8">
        <f t="shared" ref="P29:P40" si="12">O29/N29</f>
        <v>214.26181059107887</v>
      </c>
      <c r="Q29" s="10">
        <v>7625</v>
      </c>
      <c r="R29" s="5">
        <v>1747288</v>
      </c>
      <c r="S29" s="8">
        <f t="shared" ref="S29:S40" si="13">R29/Q29</f>
        <v>229.15252459016392</v>
      </c>
      <c r="T29" s="10">
        <v>7342</v>
      </c>
      <c r="U29" s="5">
        <v>1684761</v>
      </c>
      <c r="V29" s="8">
        <f t="shared" ref="V29:V40" si="14">U29/T29</f>
        <v>229.46894579133752</v>
      </c>
      <c r="W29" s="10">
        <v>6587</v>
      </c>
      <c r="X29" s="5">
        <v>1615796</v>
      </c>
      <c r="Y29" s="8">
        <f t="shared" ref="Y29:Y40" si="15">X29/W29</f>
        <v>245.30074388947926</v>
      </c>
    </row>
    <row r="30" spans="1:25" x14ac:dyDescent="0.2">
      <c r="A30" s="1" t="s">
        <v>24</v>
      </c>
      <c r="B30" s="11">
        <v>2255</v>
      </c>
      <c r="C30" s="12">
        <v>513524</v>
      </c>
      <c r="D30" s="15">
        <f t="shared" si="8"/>
        <v>227.72682926829268</v>
      </c>
      <c r="E30" s="11">
        <v>2586</v>
      </c>
      <c r="F30" s="12">
        <v>465306</v>
      </c>
      <c r="G30" s="8">
        <f t="shared" si="9"/>
        <v>179.93271461716938</v>
      </c>
      <c r="H30" s="11">
        <v>2533</v>
      </c>
      <c r="I30" s="12">
        <v>449202</v>
      </c>
      <c r="J30" s="8">
        <f t="shared" si="10"/>
        <v>177.33991314646664</v>
      </c>
      <c r="K30" s="11">
        <v>2113</v>
      </c>
      <c r="L30" s="12">
        <v>420031</v>
      </c>
      <c r="M30" s="8">
        <f t="shared" si="11"/>
        <v>198.78419309039282</v>
      </c>
      <c r="N30" s="11">
        <v>1884</v>
      </c>
      <c r="O30" s="12">
        <v>457941</v>
      </c>
      <c r="P30" s="8">
        <f t="shared" si="12"/>
        <v>243.06847133757961</v>
      </c>
      <c r="Q30" s="11">
        <v>1829</v>
      </c>
      <c r="R30" s="12">
        <v>463457</v>
      </c>
      <c r="S30" s="8">
        <f t="shared" si="13"/>
        <v>253.39365773646801</v>
      </c>
      <c r="T30" s="11">
        <v>2433</v>
      </c>
      <c r="U30" s="12">
        <v>566398</v>
      </c>
      <c r="V30" s="8">
        <f t="shared" si="14"/>
        <v>232.79819153308674</v>
      </c>
      <c r="W30" s="11">
        <v>2128</v>
      </c>
      <c r="X30" s="12">
        <v>596170</v>
      </c>
      <c r="Y30" s="8">
        <f t="shared" si="15"/>
        <v>280.15507518796994</v>
      </c>
    </row>
    <row r="31" spans="1:25" x14ac:dyDescent="0.2">
      <c r="A31" s="1" t="s">
        <v>17</v>
      </c>
      <c r="B31" s="11">
        <v>3835</v>
      </c>
      <c r="C31" s="12">
        <v>804824</v>
      </c>
      <c r="D31" s="15">
        <f t="shared" si="8"/>
        <v>209.86284224250326</v>
      </c>
      <c r="E31" s="11">
        <v>3736</v>
      </c>
      <c r="F31" s="12">
        <v>790407</v>
      </c>
      <c r="G31" s="8">
        <f t="shared" si="9"/>
        <v>211.56504282655246</v>
      </c>
      <c r="H31" s="11">
        <v>3744</v>
      </c>
      <c r="I31" s="12">
        <v>911486</v>
      </c>
      <c r="J31" s="8">
        <f t="shared" si="10"/>
        <v>243.45245726495727</v>
      </c>
      <c r="K31" s="11">
        <v>3879</v>
      </c>
      <c r="L31" s="12">
        <v>909624</v>
      </c>
      <c r="M31" s="8">
        <f t="shared" si="11"/>
        <v>234.49961330239753</v>
      </c>
      <c r="N31" s="11">
        <v>3804</v>
      </c>
      <c r="O31" s="12">
        <v>1057632</v>
      </c>
      <c r="P31" s="8">
        <f t="shared" si="12"/>
        <v>278.03154574132492</v>
      </c>
      <c r="Q31" s="11">
        <v>3547</v>
      </c>
      <c r="R31" s="12">
        <v>949133</v>
      </c>
      <c r="S31" s="8">
        <f t="shared" si="13"/>
        <v>267.58753876515362</v>
      </c>
      <c r="T31" s="11">
        <v>4028</v>
      </c>
      <c r="U31" s="12">
        <v>983186</v>
      </c>
      <c r="V31" s="8">
        <f t="shared" si="14"/>
        <v>244.0878848063555</v>
      </c>
      <c r="W31" s="11">
        <v>4608</v>
      </c>
      <c r="X31" s="12">
        <v>941822</v>
      </c>
      <c r="Y31" s="8">
        <f t="shared" si="15"/>
        <v>204.38845486111111</v>
      </c>
    </row>
    <row r="32" spans="1:25" x14ac:dyDescent="0.2">
      <c r="A32" s="1" t="s">
        <v>21</v>
      </c>
      <c r="B32" s="11">
        <v>4413</v>
      </c>
      <c r="C32" s="12">
        <v>1388043</v>
      </c>
      <c r="D32" s="15">
        <f t="shared" si="8"/>
        <v>314.5350101971448</v>
      </c>
      <c r="E32" s="11">
        <v>4170</v>
      </c>
      <c r="F32" s="12">
        <v>1145711</v>
      </c>
      <c r="G32" s="8">
        <f t="shared" si="9"/>
        <v>274.75083932853715</v>
      </c>
      <c r="H32" s="11">
        <v>3899</v>
      </c>
      <c r="I32" s="12">
        <v>1177808</v>
      </c>
      <c r="J32" s="8">
        <f t="shared" si="10"/>
        <v>302.07950756604259</v>
      </c>
      <c r="K32" s="11">
        <v>3930</v>
      </c>
      <c r="L32" s="12">
        <v>1221738</v>
      </c>
      <c r="M32" s="8">
        <f t="shared" si="11"/>
        <v>310.87480916030535</v>
      </c>
      <c r="N32" s="11">
        <v>3888</v>
      </c>
      <c r="O32" s="12">
        <v>1227795</v>
      </c>
      <c r="P32" s="8">
        <f t="shared" si="12"/>
        <v>315.79089506172841</v>
      </c>
      <c r="Q32" s="11">
        <v>3604</v>
      </c>
      <c r="R32" s="12">
        <v>1374537</v>
      </c>
      <c r="S32" s="8">
        <f t="shared" si="13"/>
        <v>381.39206437291898</v>
      </c>
      <c r="T32" s="11">
        <v>3351</v>
      </c>
      <c r="U32" s="12">
        <v>1255773</v>
      </c>
      <c r="V32" s="8">
        <f t="shared" si="14"/>
        <v>374.74574753804836</v>
      </c>
      <c r="W32" s="11">
        <v>4373</v>
      </c>
      <c r="X32" s="12">
        <v>1286086</v>
      </c>
      <c r="Y32" s="8">
        <f t="shared" si="15"/>
        <v>294.09695860965013</v>
      </c>
    </row>
    <row r="33" spans="1:25" x14ac:dyDescent="0.2">
      <c r="A33" s="1" t="s">
        <v>16</v>
      </c>
      <c r="B33" s="11">
        <v>5895</v>
      </c>
      <c r="C33" s="12">
        <v>1433240</v>
      </c>
      <c r="D33" s="15">
        <f t="shared" si="8"/>
        <v>243.12807463952501</v>
      </c>
      <c r="E33" s="11">
        <v>6397</v>
      </c>
      <c r="F33" s="12">
        <v>1567266</v>
      </c>
      <c r="G33" s="8">
        <f t="shared" si="9"/>
        <v>245.00015632327654</v>
      </c>
      <c r="H33" s="11">
        <v>6022</v>
      </c>
      <c r="I33" s="12">
        <v>1517412</v>
      </c>
      <c r="J33" s="8">
        <f t="shared" si="10"/>
        <v>251.97808037196944</v>
      </c>
      <c r="K33" s="11">
        <v>6220</v>
      </c>
      <c r="L33" s="12">
        <v>1620991</v>
      </c>
      <c r="M33" s="8">
        <f t="shared" si="11"/>
        <v>260.60948553054664</v>
      </c>
      <c r="N33" s="11">
        <v>5573</v>
      </c>
      <c r="O33" s="12">
        <v>1601874</v>
      </c>
      <c r="P33" s="8">
        <f t="shared" si="12"/>
        <v>287.43477480710567</v>
      </c>
      <c r="Q33" s="11">
        <v>5924</v>
      </c>
      <c r="R33" s="12">
        <v>1821372</v>
      </c>
      <c r="S33" s="8">
        <f t="shared" si="13"/>
        <v>307.45644834571237</v>
      </c>
      <c r="T33" s="11">
        <v>6942</v>
      </c>
      <c r="U33" s="12">
        <v>1645062</v>
      </c>
      <c r="V33" s="8">
        <f t="shared" si="14"/>
        <v>236.97234226447711</v>
      </c>
      <c r="W33" s="11">
        <v>7055</v>
      </c>
      <c r="X33" s="12">
        <v>1790715</v>
      </c>
      <c r="Y33" s="8">
        <f t="shared" si="15"/>
        <v>253.82211197732104</v>
      </c>
    </row>
    <row r="34" spans="1:25" x14ac:dyDescent="0.2">
      <c r="A34" s="1" t="s">
        <v>18</v>
      </c>
      <c r="B34" s="11">
        <v>10150</v>
      </c>
      <c r="C34" s="12">
        <v>1878842</v>
      </c>
      <c r="D34" s="15">
        <f t="shared" si="8"/>
        <v>185.10758620689654</v>
      </c>
      <c r="E34" s="11">
        <v>9394</v>
      </c>
      <c r="F34" s="12">
        <v>1797589</v>
      </c>
      <c r="G34" s="8">
        <f t="shared" si="9"/>
        <v>191.35501383862041</v>
      </c>
      <c r="H34" s="11">
        <v>9497</v>
      </c>
      <c r="I34" s="12">
        <v>1878120</v>
      </c>
      <c r="J34" s="8">
        <f t="shared" si="10"/>
        <v>197.75929240812889</v>
      </c>
      <c r="K34" s="11">
        <v>8432</v>
      </c>
      <c r="L34" s="12">
        <v>2335720</v>
      </c>
      <c r="M34" s="8">
        <f t="shared" si="11"/>
        <v>277.0066413662239</v>
      </c>
      <c r="N34" s="11">
        <v>8532</v>
      </c>
      <c r="O34" s="12">
        <v>2395456</v>
      </c>
      <c r="P34" s="8">
        <f t="shared" si="12"/>
        <v>280.76136896390062</v>
      </c>
      <c r="Q34" s="11">
        <v>8711</v>
      </c>
      <c r="R34" s="12">
        <v>2481637</v>
      </c>
      <c r="S34" s="8">
        <f t="shared" si="13"/>
        <v>284.88543221214559</v>
      </c>
      <c r="T34" s="13">
        <v>8343</v>
      </c>
      <c r="U34" s="13">
        <v>2368857</v>
      </c>
      <c r="V34" s="8">
        <f t="shared" si="14"/>
        <v>283.93347716648685</v>
      </c>
      <c r="W34" s="13">
        <v>9476</v>
      </c>
      <c r="X34" s="13">
        <v>2671286</v>
      </c>
      <c r="Y34" s="8">
        <f t="shared" si="15"/>
        <v>281.90016884761502</v>
      </c>
    </row>
    <row r="35" spans="1:25" x14ac:dyDescent="0.2">
      <c r="A35" s="1" t="s">
        <v>25</v>
      </c>
      <c r="B35" s="11">
        <v>1274</v>
      </c>
      <c r="C35" s="12">
        <v>347925</v>
      </c>
      <c r="D35" s="15">
        <f t="shared" si="8"/>
        <v>273.09654631083203</v>
      </c>
      <c r="E35" s="11">
        <v>1577</v>
      </c>
      <c r="F35" s="12">
        <v>353368</v>
      </c>
      <c r="G35" s="8">
        <f t="shared" si="9"/>
        <v>224.07609384908054</v>
      </c>
      <c r="H35" s="11">
        <v>1621</v>
      </c>
      <c r="I35" s="12">
        <v>348351</v>
      </c>
      <c r="J35" s="8">
        <f t="shared" si="10"/>
        <v>214.89882788402221</v>
      </c>
      <c r="K35" s="11">
        <v>1778</v>
      </c>
      <c r="L35" s="12">
        <v>454950</v>
      </c>
      <c r="M35" s="8">
        <f t="shared" si="11"/>
        <v>255.87739032620922</v>
      </c>
      <c r="N35" s="11">
        <v>1779</v>
      </c>
      <c r="O35" s="12">
        <v>523370</v>
      </c>
      <c r="P35" s="8">
        <f t="shared" si="12"/>
        <v>294.19336706014616</v>
      </c>
      <c r="Q35" s="11">
        <v>1283</v>
      </c>
      <c r="R35" s="12">
        <v>499836</v>
      </c>
      <c r="S35" s="8">
        <f t="shared" si="13"/>
        <v>389.58378799688228</v>
      </c>
      <c r="T35" s="11">
        <v>1554</v>
      </c>
      <c r="U35" s="12">
        <v>421979</v>
      </c>
      <c r="V35" s="8">
        <f t="shared" si="14"/>
        <v>271.54375804375803</v>
      </c>
      <c r="W35" s="11">
        <v>1527</v>
      </c>
      <c r="X35" s="12">
        <v>395395</v>
      </c>
      <c r="Y35" s="8">
        <f t="shared" si="15"/>
        <v>258.93582187295351</v>
      </c>
    </row>
    <row r="36" spans="1:25" x14ac:dyDescent="0.2">
      <c r="A36" s="1" t="s">
        <v>19</v>
      </c>
      <c r="B36" s="11">
        <v>12964</v>
      </c>
      <c r="C36" s="12">
        <v>1835091</v>
      </c>
      <c r="D36" s="15">
        <f t="shared" si="8"/>
        <v>141.55283863005246</v>
      </c>
      <c r="E36" s="11">
        <v>12618</v>
      </c>
      <c r="F36" s="12">
        <v>1876319</v>
      </c>
      <c r="G36" s="8">
        <f t="shared" si="9"/>
        <v>148.70177524171817</v>
      </c>
      <c r="H36" s="11">
        <v>12530</v>
      </c>
      <c r="I36" s="12">
        <v>2109887</v>
      </c>
      <c r="J36" s="8">
        <f t="shared" si="10"/>
        <v>168.38683160415005</v>
      </c>
      <c r="K36" s="11">
        <v>11997</v>
      </c>
      <c r="L36" s="12">
        <v>2138750</v>
      </c>
      <c r="M36" s="8">
        <f t="shared" si="11"/>
        <v>178.27373510044177</v>
      </c>
      <c r="N36" s="11">
        <v>11446</v>
      </c>
      <c r="O36" s="12">
        <v>2181128</v>
      </c>
      <c r="P36" s="8">
        <f t="shared" si="12"/>
        <v>190.55809889917876</v>
      </c>
      <c r="Q36" s="11">
        <v>10020</v>
      </c>
      <c r="R36" s="12">
        <v>2093110</v>
      </c>
      <c r="S36" s="8">
        <f t="shared" si="13"/>
        <v>208.89321357285428</v>
      </c>
      <c r="T36" s="11">
        <v>9794</v>
      </c>
      <c r="U36" s="12">
        <v>1825462</v>
      </c>
      <c r="V36" s="8">
        <f t="shared" si="14"/>
        <v>186.38574637533185</v>
      </c>
      <c r="W36" s="11">
        <v>9676</v>
      </c>
      <c r="X36" s="12">
        <v>1865693</v>
      </c>
      <c r="Y36" s="8">
        <f t="shared" si="15"/>
        <v>192.81655642827616</v>
      </c>
    </row>
    <row r="37" spans="1:25" x14ac:dyDescent="0.2">
      <c r="A37" s="1" t="s">
        <v>20</v>
      </c>
      <c r="B37" s="11">
        <v>5705</v>
      </c>
      <c r="C37" s="12">
        <v>1013335</v>
      </c>
      <c r="D37" s="15">
        <f t="shared" si="8"/>
        <v>177.62226117440841</v>
      </c>
      <c r="E37" s="11">
        <v>6067</v>
      </c>
      <c r="F37" s="12">
        <v>1034570</v>
      </c>
      <c r="G37" s="8">
        <f t="shared" si="9"/>
        <v>170.52414702488875</v>
      </c>
      <c r="H37" s="11">
        <v>5702</v>
      </c>
      <c r="I37" s="12">
        <v>1039351</v>
      </c>
      <c r="J37" s="8">
        <f t="shared" si="10"/>
        <v>182.27832339529991</v>
      </c>
      <c r="K37" s="11">
        <v>5630</v>
      </c>
      <c r="L37" s="12">
        <v>1071512</v>
      </c>
      <c r="M37" s="8">
        <f t="shared" si="11"/>
        <v>190.32184724689165</v>
      </c>
      <c r="N37" s="11">
        <v>5909</v>
      </c>
      <c r="O37" s="12">
        <v>1192516</v>
      </c>
      <c r="P37" s="8">
        <f t="shared" si="12"/>
        <v>201.81350482315113</v>
      </c>
      <c r="Q37" s="11">
        <v>5315</v>
      </c>
      <c r="R37" s="12">
        <v>1163491</v>
      </c>
      <c r="S37" s="8">
        <f t="shared" si="13"/>
        <v>218.90705550329255</v>
      </c>
      <c r="T37" s="11">
        <v>5754</v>
      </c>
      <c r="U37" s="12">
        <v>1131348</v>
      </c>
      <c r="V37" s="8">
        <f t="shared" si="14"/>
        <v>196.61939520333681</v>
      </c>
      <c r="W37" s="11">
        <v>6760</v>
      </c>
      <c r="X37" s="12">
        <v>1386558</v>
      </c>
      <c r="Y37" s="8">
        <f t="shared" si="15"/>
        <v>205.11213017751479</v>
      </c>
    </row>
    <row r="38" spans="1:25" x14ac:dyDescent="0.2">
      <c r="A38" s="1" t="s">
        <v>26</v>
      </c>
      <c r="B38" s="11">
        <v>12562</v>
      </c>
      <c r="C38" s="12">
        <v>3185677</v>
      </c>
      <c r="D38" s="15">
        <f t="shared" si="8"/>
        <v>253.59632224168126</v>
      </c>
      <c r="E38" s="11">
        <v>12913</v>
      </c>
      <c r="F38" s="12">
        <v>3291350</v>
      </c>
      <c r="G38" s="8">
        <f t="shared" si="9"/>
        <v>254.88654843955703</v>
      </c>
      <c r="H38" s="11">
        <v>12318</v>
      </c>
      <c r="I38" s="12">
        <v>3648644</v>
      </c>
      <c r="J38" s="8">
        <f t="shared" si="10"/>
        <v>296.20425393732751</v>
      </c>
      <c r="K38" s="11">
        <v>13156</v>
      </c>
      <c r="L38" s="12">
        <v>3792204</v>
      </c>
      <c r="M38" s="8">
        <f t="shared" si="11"/>
        <v>288.2490118577075</v>
      </c>
      <c r="N38" s="11">
        <v>12065</v>
      </c>
      <c r="O38" s="12">
        <v>4034171</v>
      </c>
      <c r="P38" s="8">
        <f t="shared" si="12"/>
        <v>334.36974720265232</v>
      </c>
      <c r="Q38" s="11">
        <v>12748</v>
      </c>
      <c r="R38" s="12">
        <v>3436912</v>
      </c>
      <c r="S38" s="8">
        <f t="shared" si="13"/>
        <v>269.60401631628491</v>
      </c>
      <c r="T38" s="11">
        <v>13460</v>
      </c>
      <c r="U38" s="12">
        <v>3522032</v>
      </c>
      <c r="V38" s="8">
        <f t="shared" si="14"/>
        <v>261.66656760772662</v>
      </c>
      <c r="W38" s="11">
        <v>13344</v>
      </c>
      <c r="X38" s="12">
        <v>3205092</v>
      </c>
      <c r="Y38" s="8">
        <f t="shared" si="15"/>
        <v>240.18974820143885</v>
      </c>
    </row>
    <row r="39" spans="1:25" x14ac:dyDescent="0.2">
      <c r="A39" s="1" t="s">
        <v>27</v>
      </c>
      <c r="B39" s="11">
        <v>28069</v>
      </c>
      <c r="C39" s="12">
        <v>6424897</v>
      </c>
      <c r="D39" s="15">
        <f t="shared" si="8"/>
        <v>228.89654066764047</v>
      </c>
      <c r="E39" s="11">
        <v>28277</v>
      </c>
      <c r="F39" s="12">
        <v>7289122</v>
      </c>
      <c r="G39" s="8">
        <f t="shared" si="9"/>
        <v>257.77564805318809</v>
      </c>
      <c r="H39" s="11">
        <v>26735</v>
      </c>
      <c r="I39" s="12">
        <v>7044986</v>
      </c>
      <c r="J39" s="8">
        <f t="shared" si="10"/>
        <v>263.51172620160838</v>
      </c>
      <c r="K39" s="11">
        <v>24539</v>
      </c>
      <c r="L39" s="12">
        <v>6527427</v>
      </c>
      <c r="M39" s="8">
        <f t="shared" si="11"/>
        <v>266.0021598272138</v>
      </c>
      <c r="N39" s="11">
        <v>24758</v>
      </c>
      <c r="O39" s="12">
        <v>6993479</v>
      </c>
      <c r="P39" s="8">
        <f t="shared" si="12"/>
        <v>282.47350351401565</v>
      </c>
      <c r="Q39" s="11">
        <v>25658</v>
      </c>
      <c r="R39" s="12">
        <v>7895946</v>
      </c>
      <c r="S39" s="8">
        <f t="shared" si="13"/>
        <v>307.73817133057918</v>
      </c>
      <c r="T39" s="11">
        <v>24964</v>
      </c>
      <c r="U39" s="12">
        <v>7626398</v>
      </c>
      <c r="V39" s="8">
        <f t="shared" si="14"/>
        <v>305.49583400096139</v>
      </c>
      <c r="W39" s="11">
        <v>25916</v>
      </c>
      <c r="X39" s="12">
        <v>7379328</v>
      </c>
      <c r="Y39" s="8">
        <f t="shared" si="15"/>
        <v>284.74023769100171</v>
      </c>
    </row>
    <row r="40" spans="1:25" x14ac:dyDescent="0.2">
      <c r="A40" s="1" t="s">
        <v>28</v>
      </c>
      <c r="B40" s="11">
        <f>SUM(B28:B39)</f>
        <v>103135</v>
      </c>
      <c r="C40" s="12">
        <f>SUM(C28:C39)</f>
        <v>21743295</v>
      </c>
      <c r="D40" s="15">
        <f t="shared" si="8"/>
        <v>210.82362922383285</v>
      </c>
      <c r="E40" s="11">
        <f>SUM(E28:E39)</f>
        <v>104539</v>
      </c>
      <c r="F40" s="12">
        <f>SUM(F28:F39)</f>
        <v>22824636</v>
      </c>
      <c r="G40" s="8">
        <f t="shared" si="9"/>
        <v>218.33608509742774</v>
      </c>
      <c r="H40" s="11">
        <f>SUM(H28:H39)</f>
        <v>98972</v>
      </c>
      <c r="I40" s="12">
        <f>SUM(I28:I39)</f>
        <v>23012884</v>
      </c>
      <c r="J40" s="8">
        <f t="shared" si="10"/>
        <v>232.51913672553854</v>
      </c>
      <c r="K40" s="11">
        <f>SUM(K28:K39)</f>
        <v>95246</v>
      </c>
      <c r="L40" s="12">
        <f>SUM(L28:L39)</f>
        <v>23630069</v>
      </c>
      <c r="M40" s="8">
        <f t="shared" si="11"/>
        <v>248.09513260399387</v>
      </c>
      <c r="N40" s="11">
        <f>SUM(N28:N39)</f>
        <v>91940</v>
      </c>
      <c r="O40" s="12">
        <f>SUM(O28:O39)</f>
        <v>25036250</v>
      </c>
      <c r="P40" s="8">
        <f t="shared" si="12"/>
        <v>272.31074613878616</v>
      </c>
      <c r="Q40" s="11">
        <f>SUM(Q28:Q39)</f>
        <v>89464</v>
      </c>
      <c r="R40" s="12">
        <f>SUM(R28:R39)</f>
        <v>25396093</v>
      </c>
      <c r="S40" s="8">
        <f t="shared" si="13"/>
        <v>283.86941115979613</v>
      </c>
      <c r="T40" s="11">
        <f>SUM(T28:T39)</f>
        <v>90898</v>
      </c>
      <c r="U40" s="12">
        <f>SUM(U28:U39)</f>
        <v>24095571</v>
      </c>
      <c r="V40" s="8">
        <f t="shared" si="14"/>
        <v>265.08362120178663</v>
      </c>
      <c r="W40" s="11">
        <f>SUM(W28:W39)</f>
        <v>94270</v>
      </c>
      <c r="X40" s="12">
        <f>SUM(X28:X39)</f>
        <v>24136653</v>
      </c>
      <c r="Y40" s="8">
        <f t="shared" si="15"/>
        <v>256.03747745836426</v>
      </c>
    </row>
    <row r="41" spans="1:25" s="109" customFormat="1" x14ac:dyDescent="0.2">
      <c r="A41" s="109" t="s">
        <v>31</v>
      </c>
    </row>
    <row r="42" spans="1:25" x14ac:dyDescent="0.2">
      <c r="B42" s="3"/>
      <c r="C42" s="27"/>
      <c r="E42" s="3"/>
      <c r="F42" s="2"/>
      <c r="O42" s="3"/>
    </row>
    <row r="44" spans="1:25" ht="14.25" x14ac:dyDescent="0.2">
      <c r="A44" s="110" t="s">
        <v>23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2"/>
    </row>
    <row r="45" spans="1:25" x14ac:dyDescent="0.2">
      <c r="A45" s="1"/>
      <c r="B45" s="108" t="s">
        <v>7</v>
      </c>
      <c r="C45" s="108"/>
      <c r="D45" s="108"/>
      <c r="E45" s="108" t="s">
        <v>6</v>
      </c>
      <c r="F45" s="108"/>
      <c r="G45" s="108"/>
      <c r="H45" s="108" t="s">
        <v>8</v>
      </c>
      <c r="I45" s="108"/>
      <c r="J45" s="108"/>
      <c r="K45" s="108" t="s">
        <v>9</v>
      </c>
      <c r="L45" s="108"/>
      <c r="M45" s="108"/>
      <c r="N45" s="108" t="s">
        <v>10</v>
      </c>
      <c r="O45" s="108"/>
      <c r="P45" s="108"/>
      <c r="Q45" s="108" t="s">
        <v>11</v>
      </c>
      <c r="R45" s="108"/>
      <c r="S45" s="108"/>
      <c r="T45" s="108" t="s">
        <v>12</v>
      </c>
      <c r="U45" s="108"/>
      <c r="V45" s="108"/>
      <c r="W45" s="108" t="s">
        <v>13</v>
      </c>
      <c r="X45" s="108"/>
      <c r="Y45" s="108"/>
    </row>
    <row r="46" spans="1:25" s="9" customFormat="1" x14ac:dyDescent="0.2">
      <c r="A46" s="6"/>
      <c r="B46" s="7" t="s">
        <v>1</v>
      </c>
      <c r="C46" s="7" t="s">
        <v>2</v>
      </c>
      <c r="D46" s="7" t="s">
        <v>3</v>
      </c>
      <c r="E46" s="7" t="s">
        <v>4</v>
      </c>
      <c r="F46" s="7" t="s">
        <v>2</v>
      </c>
      <c r="G46" s="7" t="s">
        <v>5</v>
      </c>
      <c r="H46" s="7" t="s">
        <v>4</v>
      </c>
      <c r="I46" s="7" t="s">
        <v>2</v>
      </c>
      <c r="J46" s="7" t="s">
        <v>5</v>
      </c>
      <c r="K46" s="7" t="s">
        <v>4</v>
      </c>
      <c r="L46" s="7" t="s">
        <v>2</v>
      </c>
      <c r="M46" s="7" t="s">
        <v>5</v>
      </c>
      <c r="N46" s="7" t="s">
        <v>4</v>
      </c>
      <c r="O46" s="7" t="s">
        <v>2</v>
      </c>
      <c r="P46" s="7" t="s">
        <v>5</v>
      </c>
      <c r="Q46" s="7" t="s">
        <v>4</v>
      </c>
      <c r="R46" s="7" t="s">
        <v>2</v>
      </c>
      <c r="S46" s="7" t="s">
        <v>5</v>
      </c>
      <c r="T46" s="7" t="s">
        <v>4</v>
      </c>
      <c r="U46" s="7" t="s">
        <v>2</v>
      </c>
      <c r="V46" s="7" t="s">
        <v>5</v>
      </c>
      <c r="W46" s="7" t="s">
        <v>4</v>
      </c>
      <c r="X46" s="7" t="s">
        <v>2</v>
      </c>
      <c r="Y46" s="7" t="s">
        <v>5</v>
      </c>
    </row>
    <row r="47" spans="1:25" x14ac:dyDescent="0.2">
      <c r="A47" s="1" t="s">
        <v>14</v>
      </c>
      <c r="B47" s="13">
        <f t="shared" ref="B47:X47" si="16">B10+B28</f>
        <v>9715</v>
      </c>
      <c r="C47" s="14">
        <f t="shared" si="16"/>
        <v>2186179</v>
      </c>
      <c r="D47" s="15">
        <f>C47/B47</f>
        <v>225.03129181677818</v>
      </c>
      <c r="E47" s="13">
        <f t="shared" si="16"/>
        <v>8891</v>
      </c>
      <c r="F47" s="14">
        <f t="shared" si="16"/>
        <v>2125842</v>
      </c>
      <c r="G47" s="15">
        <f>F47/E47</f>
        <v>239.10043864582161</v>
      </c>
      <c r="H47" s="13">
        <f t="shared" si="16"/>
        <v>8543</v>
      </c>
      <c r="I47" s="14">
        <f t="shared" si="16"/>
        <v>2092500</v>
      </c>
      <c r="J47" s="15">
        <f>I47/H47</f>
        <v>244.93737562917008</v>
      </c>
      <c r="K47" s="13">
        <f t="shared" si="16"/>
        <v>7619</v>
      </c>
      <c r="L47" s="14">
        <f t="shared" si="16"/>
        <v>2402562</v>
      </c>
      <c r="M47" s="15">
        <f>L47/K47</f>
        <v>315.33823336395852</v>
      </c>
      <c r="N47" s="13">
        <f t="shared" si="16"/>
        <v>5754</v>
      </c>
      <c r="O47" s="14">
        <f t="shared" si="16"/>
        <v>2419467</v>
      </c>
      <c r="P47" s="15">
        <f>O47/N47</f>
        <v>420.48435870698643</v>
      </c>
      <c r="Q47" s="13">
        <f t="shared" si="16"/>
        <v>5859</v>
      </c>
      <c r="R47" s="14">
        <f t="shared" si="16"/>
        <v>2552428</v>
      </c>
      <c r="S47" s="15">
        <f>R47/Q47</f>
        <v>435.642259771292</v>
      </c>
      <c r="T47" s="13">
        <f t="shared" si="16"/>
        <v>5476</v>
      </c>
      <c r="U47" s="14">
        <f t="shared" si="16"/>
        <v>1881313</v>
      </c>
      <c r="V47" s="15">
        <f>U47/T47</f>
        <v>343.55606281957631</v>
      </c>
      <c r="W47" s="13">
        <f t="shared" si="16"/>
        <v>5406</v>
      </c>
      <c r="X47" s="14">
        <f t="shared" si="16"/>
        <v>1909755</v>
      </c>
      <c r="Y47" s="15">
        <f>X47/W47</f>
        <v>353.26581576026638</v>
      </c>
    </row>
    <row r="48" spans="1:25" x14ac:dyDescent="0.2">
      <c r="A48" s="1" t="s">
        <v>15</v>
      </c>
      <c r="B48" s="13">
        <f t="shared" ref="B48:X48" si="17">B11+B29</f>
        <v>15779</v>
      </c>
      <c r="C48" s="14">
        <f t="shared" si="17"/>
        <v>2332061</v>
      </c>
      <c r="D48" s="15">
        <f t="shared" ref="D48:D60" si="18">C48/B48</f>
        <v>147.79523417200076</v>
      </c>
      <c r="E48" s="13">
        <f t="shared" si="17"/>
        <v>18948</v>
      </c>
      <c r="F48" s="14">
        <f t="shared" si="17"/>
        <v>2847099</v>
      </c>
      <c r="G48" s="15">
        <f t="shared" ref="G48:G60" si="19">F48/E48</f>
        <v>150.25854971500951</v>
      </c>
      <c r="H48" s="13">
        <f t="shared" si="17"/>
        <v>17981</v>
      </c>
      <c r="I48" s="14">
        <f t="shared" si="17"/>
        <v>2872112</v>
      </c>
      <c r="J48" s="15">
        <f t="shared" ref="J48:J59" si="20">I48/H48</f>
        <v>159.73038206996273</v>
      </c>
      <c r="K48" s="13">
        <f t="shared" si="17"/>
        <v>17404</v>
      </c>
      <c r="L48" s="14">
        <f t="shared" si="17"/>
        <v>2787530</v>
      </c>
      <c r="M48" s="15">
        <f t="shared" ref="M48:M59" si="21">L48/K48</f>
        <v>160.16605378074007</v>
      </c>
      <c r="N48" s="13">
        <f t="shared" si="17"/>
        <v>17089</v>
      </c>
      <c r="O48" s="14">
        <f t="shared" si="17"/>
        <v>3178421</v>
      </c>
      <c r="P48" s="15">
        <f t="shared" ref="P48:P59" si="22">O48/N48</f>
        <v>185.99221721575282</v>
      </c>
      <c r="Q48" s="13">
        <f t="shared" si="17"/>
        <v>14754</v>
      </c>
      <c r="R48" s="14">
        <f t="shared" si="17"/>
        <v>3021793</v>
      </c>
      <c r="S48" s="15">
        <f t="shared" ref="S48:S59" si="23">R48/Q48</f>
        <v>204.81177985631015</v>
      </c>
      <c r="T48" s="13">
        <f t="shared" si="17"/>
        <v>16001</v>
      </c>
      <c r="U48" s="14">
        <f t="shared" si="17"/>
        <v>3192968</v>
      </c>
      <c r="V48" s="15">
        <f t="shared" ref="V48:V60" si="24">U48/T48</f>
        <v>199.54802824823449</v>
      </c>
      <c r="W48" s="13">
        <f t="shared" si="17"/>
        <v>15813</v>
      </c>
      <c r="X48" s="14">
        <f t="shared" si="17"/>
        <v>3217740</v>
      </c>
      <c r="Y48" s="15">
        <f t="shared" ref="Y48:Y60" si="25">X48/W48</f>
        <v>203.48700436349839</v>
      </c>
    </row>
    <row r="49" spans="1:25" x14ac:dyDescent="0.2">
      <c r="A49" s="1" t="s">
        <v>24</v>
      </c>
      <c r="B49" s="13">
        <f>B30</f>
        <v>2255</v>
      </c>
      <c r="C49" s="14">
        <f>C30</f>
        <v>513524</v>
      </c>
      <c r="D49" s="15">
        <f t="shared" si="18"/>
        <v>227.72682926829268</v>
      </c>
      <c r="E49" s="11">
        <v>2586</v>
      </c>
      <c r="F49" s="12">
        <v>465306</v>
      </c>
      <c r="G49" s="15">
        <f t="shared" si="19"/>
        <v>179.93271461716938</v>
      </c>
      <c r="H49" s="13">
        <f t="shared" ref="H49:X49" si="26">H30</f>
        <v>2533</v>
      </c>
      <c r="I49" s="14">
        <f t="shared" si="26"/>
        <v>449202</v>
      </c>
      <c r="J49" s="15">
        <f t="shared" si="20"/>
        <v>177.33991314646664</v>
      </c>
      <c r="K49" s="13">
        <f t="shared" si="26"/>
        <v>2113</v>
      </c>
      <c r="L49" s="14">
        <f t="shared" si="26"/>
        <v>420031</v>
      </c>
      <c r="M49" s="15">
        <f t="shared" si="21"/>
        <v>198.78419309039282</v>
      </c>
      <c r="N49" s="13">
        <f t="shared" si="26"/>
        <v>1884</v>
      </c>
      <c r="O49" s="14">
        <f t="shared" si="26"/>
        <v>457941</v>
      </c>
      <c r="P49" s="15">
        <f t="shared" si="22"/>
        <v>243.06847133757961</v>
      </c>
      <c r="Q49" s="13">
        <f t="shared" si="26"/>
        <v>1829</v>
      </c>
      <c r="R49" s="14">
        <f t="shared" si="26"/>
        <v>463457</v>
      </c>
      <c r="S49" s="15">
        <f t="shared" si="23"/>
        <v>253.39365773646801</v>
      </c>
      <c r="T49" s="13">
        <f t="shared" si="26"/>
        <v>2433</v>
      </c>
      <c r="U49" s="14">
        <f t="shared" si="26"/>
        <v>566398</v>
      </c>
      <c r="V49" s="15">
        <f t="shared" si="24"/>
        <v>232.79819153308674</v>
      </c>
      <c r="W49" s="13">
        <f t="shared" si="26"/>
        <v>2128</v>
      </c>
      <c r="X49" s="14">
        <f t="shared" si="26"/>
        <v>596170</v>
      </c>
      <c r="Y49" s="15">
        <f t="shared" si="25"/>
        <v>280.15507518796994</v>
      </c>
    </row>
    <row r="50" spans="1:25" x14ac:dyDescent="0.2">
      <c r="A50" s="1" t="s">
        <v>17</v>
      </c>
      <c r="B50" s="13">
        <f t="shared" ref="B50:X50" si="27">B12+B31</f>
        <v>6407</v>
      </c>
      <c r="C50" s="14">
        <f t="shared" si="27"/>
        <v>1212095</v>
      </c>
      <c r="D50" s="15">
        <f t="shared" si="18"/>
        <v>189.18292492586235</v>
      </c>
      <c r="E50" s="13">
        <f t="shared" si="27"/>
        <v>6397</v>
      </c>
      <c r="F50" s="14">
        <f t="shared" si="27"/>
        <v>1197780</v>
      </c>
      <c r="G50" s="15">
        <f t="shared" si="19"/>
        <v>187.2408941691418</v>
      </c>
      <c r="H50" s="13">
        <f t="shared" si="27"/>
        <v>6165</v>
      </c>
      <c r="I50" s="14">
        <f t="shared" si="27"/>
        <v>1272204</v>
      </c>
      <c r="J50" s="15">
        <f t="shared" si="20"/>
        <v>206.35912408759125</v>
      </c>
      <c r="K50" s="13">
        <f t="shared" si="27"/>
        <v>6368</v>
      </c>
      <c r="L50" s="14">
        <f t="shared" si="27"/>
        <v>1274092</v>
      </c>
      <c r="M50" s="15">
        <f t="shared" si="21"/>
        <v>200.07726130653268</v>
      </c>
      <c r="N50" s="13">
        <f t="shared" si="27"/>
        <v>6215</v>
      </c>
      <c r="O50" s="14">
        <f t="shared" si="27"/>
        <v>1451088</v>
      </c>
      <c r="P50" s="15">
        <f t="shared" si="22"/>
        <v>233.4815768302494</v>
      </c>
      <c r="Q50" s="13">
        <f t="shared" si="27"/>
        <v>6025</v>
      </c>
      <c r="R50" s="14">
        <f t="shared" si="27"/>
        <v>1322591</v>
      </c>
      <c r="S50" s="15">
        <f t="shared" si="23"/>
        <v>219.51717842323652</v>
      </c>
      <c r="T50" s="13">
        <f t="shared" si="27"/>
        <v>6898</v>
      </c>
      <c r="U50" s="14">
        <f t="shared" si="27"/>
        <v>1289172</v>
      </c>
      <c r="V50" s="15">
        <f t="shared" si="24"/>
        <v>186.89069295447956</v>
      </c>
      <c r="W50" s="13">
        <f t="shared" si="27"/>
        <v>8204</v>
      </c>
      <c r="X50" s="14">
        <f t="shared" si="27"/>
        <v>1369368</v>
      </c>
      <c r="Y50" s="15">
        <f t="shared" si="25"/>
        <v>166.91467576791808</v>
      </c>
    </row>
    <row r="51" spans="1:25" x14ac:dyDescent="0.2">
      <c r="A51" s="1" t="s">
        <v>21</v>
      </c>
      <c r="B51" s="13">
        <f t="shared" ref="B51:X51" si="28">B13+B32</f>
        <v>9854</v>
      </c>
      <c r="C51" s="14">
        <f t="shared" si="28"/>
        <v>1898379</v>
      </c>
      <c r="D51" s="15">
        <f t="shared" si="18"/>
        <v>192.65059874162776</v>
      </c>
      <c r="E51" s="13">
        <f t="shared" si="28"/>
        <v>9135</v>
      </c>
      <c r="F51" s="14">
        <f t="shared" si="28"/>
        <v>1566189</v>
      </c>
      <c r="G51" s="15">
        <f t="shared" si="19"/>
        <v>171.44926108374383</v>
      </c>
      <c r="H51" s="13">
        <f t="shared" si="28"/>
        <v>9248</v>
      </c>
      <c r="I51" s="14">
        <f t="shared" si="28"/>
        <v>1672229</v>
      </c>
      <c r="J51" s="15">
        <f t="shared" si="20"/>
        <v>180.82060986159169</v>
      </c>
      <c r="K51" s="13">
        <f t="shared" si="28"/>
        <v>9579</v>
      </c>
      <c r="L51" s="14">
        <f t="shared" si="28"/>
        <v>1767003</v>
      </c>
      <c r="M51" s="15">
        <f t="shared" si="21"/>
        <v>184.46633260256812</v>
      </c>
      <c r="N51" s="13">
        <f t="shared" si="28"/>
        <v>9515</v>
      </c>
      <c r="O51" s="14">
        <f t="shared" si="28"/>
        <v>1880838</v>
      </c>
      <c r="P51" s="15">
        <f t="shared" si="22"/>
        <v>197.67083552285865</v>
      </c>
      <c r="Q51" s="13">
        <f t="shared" si="28"/>
        <v>9157</v>
      </c>
      <c r="R51" s="14">
        <f t="shared" si="28"/>
        <v>2021502</v>
      </c>
      <c r="S51" s="15">
        <f t="shared" si="23"/>
        <v>220.76029267227258</v>
      </c>
      <c r="T51" s="13">
        <f t="shared" si="28"/>
        <v>9712</v>
      </c>
      <c r="U51" s="14">
        <f t="shared" si="28"/>
        <v>2025799</v>
      </c>
      <c r="V51" s="15">
        <f t="shared" si="24"/>
        <v>208.58721169686984</v>
      </c>
      <c r="W51" s="13">
        <f t="shared" si="28"/>
        <v>10875</v>
      </c>
      <c r="X51" s="14">
        <f t="shared" si="28"/>
        <v>2007362</v>
      </c>
      <c r="Y51" s="15">
        <f t="shared" si="25"/>
        <v>184.58501149425288</v>
      </c>
    </row>
    <row r="52" spans="1:25" x14ac:dyDescent="0.2">
      <c r="A52" s="1" t="s">
        <v>16</v>
      </c>
      <c r="B52" s="13">
        <f t="shared" ref="B52:X52" si="29">B14+B33</f>
        <v>12667</v>
      </c>
      <c r="C52" s="14">
        <f t="shared" si="29"/>
        <v>2430798</v>
      </c>
      <c r="D52" s="15">
        <f t="shared" si="18"/>
        <v>191.90005526170364</v>
      </c>
      <c r="E52" s="13">
        <f t="shared" si="29"/>
        <v>13770</v>
      </c>
      <c r="F52" s="14">
        <f t="shared" si="29"/>
        <v>2581028</v>
      </c>
      <c r="G52" s="15">
        <f t="shared" si="19"/>
        <v>187.43848946986202</v>
      </c>
      <c r="H52" s="13">
        <f t="shared" si="29"/>
        <v>15861</v>
      </c>
      <c r="I52" s="14">
        <f t="shared" si="29"/>
        <v>2716146</v>
      </c>
      <c r="J52" s="15">
        <f t="shared" si="20"/>
        <v>171.24683185171173</v>
      </c>
      <c r="K52" s="13">
        <f t="shared" si="29"/>
        <v>13760</v>
      </c>
      <c r="L52" s="14">
        <f t="shared" si="29"/>
        <v>2903839</v>
      </c>
      <c r="M52" s="15">
        <f t="shared" si="21"/>
        <v>211.03481104651163</v>
      </c>
      <c r="N52" s="13">
        <f t="shared" si="29"/>
        <v>16035</v>
      </c>
      <c r="O52" s="14">
        <f t="shared" si="29"/>
        <v>3165990</v>
      </c>
      <c r="P52" s="15">
        <f t="shared" si="22"/>
        <v>197.44246959775492</v>
      </c>
      <c r="Q52" s="13">
        <f t="shared" si="29"/>
        <v>16298</v>
      </c>
      <c r="R52" s="14">
        <f t="shared" si="29"/>
        <v>3369444</v>
      </c>
      <c r="S52" s="15">
        <f t="shared" si="23"/>
        <v>206.7397226653577</v>
      </c>
      <c r="T52" s="13">
        <f t="shared" si="29"/>
        <v>16689</v>
      </c>
      <c r="U52" s="14">
        <f t="shared" si="29"/>
        <v>2982124</v>
      </c>
      <c r="V52" s="15">
        <f t="shared" si="24"/>
        <v>178.68799808256935</v>
      </c>
      <c r="W52" s="13">
        <f t="shared" si="29"/>
        <v>15904</v>
      </c>
      <c r="X52" s="14">
        <f t="shared" si="29"/>
        <v>3227735</v>
      </c>
      <c r="Y52" s="15">
        <f t="shared" si="25"/>
        <v>202.95114436619718</v>
      </c>
    </row>
    <row r="53" spans="1:25" x14ac:dyDescent="0.2">
      <c r="A53" s="1" t="s">
        <v>18</v>
      </c>
      <c r="B53" s="13">
        <f t="shared" ref="B53:X53" si="30">B15+B34</f>
        <v>17773</v>
      </c>
      <c r="C53" s="14">
        <f t="shared" si="30"/>
        <v>2673963</v>
      </c>
      <c r="D53" s="15">
        <f t="shared" si="18"/>
        <v>150.45085241658697</v>
      </c>
      <c r="E53" s="13">
        <f t="shared" si="30"/>
        <v>17274</v>
      </c>
      <c r="F53" s="14">
        <f t="shared" si="30"/>
        <v>2657479</v>
      </c>
      <c r="G53" s="15">
        <f t="shared" si="19"/>
        <v>153.84271158967235</v>
      </c>
      <c r="H53" s="13">
        <f t="shared" si="30"/>
        <v>17857</v>
      </c>
      <c r="I53" s="14">
        <f t="shared" si="30"/>
        <v>2776533</v>
      </c>
      <c r="J53" s="15">
        <f t="shared" si="20"/>
        <v>155.48709189673517</v>
      </c>
      <c r="K53" s="13">
        <f t="shared" si="30"/>
        <v>15914</v>
      </c>
      <c r="L53" s="14">
        <f t="shared" si="30"/>
        <v>3449141</v>
      </c>
      <c r="M53" s="15">
        <f t="shared" si="21"/>
        <v>216.73626995098655</v>
      </c>
      <c r="N53" s="13">
        <f t="shared" si="30"/>
        <v>16114</v>
      </c>
      <c r="O53" s="14">
        <f t="shared" si="30"/>
        <v>3531429</v>
      </c>
      <c r="P53" s="15">
        <f t="shared" si="22"/>
        <v>219.15284845475983</v>
      </c>
      <c r="Q53" s="13">
        <f t="shared" si="30"/>
        <v>16527</v>
      </c>
      <c r="R53" s="14">
        <f t="shared" si="30"/>
        <v>3656175</v>
      </c>
      <c r="S53" s="15">
        <f t="shared" si="23"/>
        <v>221.22436013795607</v>
      </c>
      <c r="T53" s="13">
        <f t="shared" si="30"/>
        <v>15185</v>
      </c>
      <c r="U53" s="14">
        <f t="shared" si="30"/>
        <v>3616291</v>
      </c>
      <c r="V53" s="15">
        <f t="shared" si="24"/>
        <v>238.14889693776755</v>
      </c>
      <c r="W53" s="13">
        <f t="shared" si="30"/>
        <v>16844</v>
      </c>
      <c r="X53" s="14">
        <f t="shared" si="30"/>
        <v>3933000</v>
      </c>
      <c r="Y53" s="15">
        <f t="shared" si="25"/>
        <v>233.49560674424129</v>
      </c>
    </row>
    <row r="54" spans="1:25" x14ac:dyDescent="0.2">
      <c r="A54" s="30" t="s">
        <v>25</v>
      </c>
      <c r="B54" s="31">
        <f>B35</f>
        <v>1274</v>
      </c>
      <c r="C54" s="32">
        <f>C35</f>
        <v>347925</v>
      </c>
      <c r="D54" s="33">
        <f t="shared" si="18"/>
        <v>273.09654631083203</v>
      </c>
      <c r="E54" s="34">
        <v>1577</v>
      </c>
      <c r="F54" s="35">
        <v>353368</v>
      </c>
      <c r="G54" s="33">
        <f t="shared" si="19"/>
        <v>224.07609384908054</v>
      </c>
      <c r="H54" s="31">
        <f t="shared" ref="H54:O54" si="31">H35</f>
        <v>1621</v>
      </c>
      <c r="I54" s="32">
        <f t="shared" si="31"/>
        <v>348351</v>
      </c>
      <c r="J54" s="33">
        <f t="shared" si="20"/>
        <v>214.89882788402221</v>
      </c>
      <c r="K54" s="31">
        <f t="shared" si="31"/>
        <v>1778</v>
      </c>
      <c r="L54" s="32">
        <f t="shared" si="31"/>
        <v>454950</v>
      </c>
      <c r="M54" s="33">
        <f t="shared" si="21"/>
        <v>255.87739032620922</v>
      </c>
      <c r="N54" s="31">
        <f t="shared" si="31"/>
        <v>1779</v>
      </c>
      <c r="O54" s="32">
        <f t="shared" si="31"/>
        <v>523370</v>
      </c>
      <c r="P54" s="33">
        <f t="shared" si="22"/>
        <v>294.19336706014616</v>
      </c>
      <c r="Q54" s="31">
        <f t="shared" ref="Q54:X54" si="32">Q16+Q35</f>
        <v>1623</v>
      </c>
      <c r="R54" s="32">
        <f t="shared" si="32"/>
        <v>581353</v>
      </c>
      <c r="S54" s="33">
        <f t="shared" si="23"/>
        <v>358.19654959950708</v>
      </c>
      <c r="T54" s="31">
        <f t="shared" si="32"/>
        <v>1637</v>
      </c>
      <c r="U54" s="32">
        <f t="shared" si="32"/>
        <v>457025</v>
      </c>
      <c r="V54" s="33">
        <f t="shared" si="24"/>
        <v>279.18448381185095</v>
      </c>
      <c r="W54" s="31">
        <f t="shared" si="32"/>
        <v>1739</v>
      </c>
      <c r="X54" s="32">
        <f t="shared" si="32"/>
        <v>457701</v>
      </c>
      <c r="Y54" s="33">
        <f t="shared" si="25"/>
        <v>263.19781483611268</v>
      </c>
    </row>
    <row r="55" spans="1:25" x14ac:dyDescent="0.2">
      <c r="A55" s="1" t="s">
        <v>19</v>
      </c>
      <c r="B55" s="13">
        <f t="shared" ref="B55:O55" si="33">B17+B36</f>
        <v>19992</v>
      </c>
      <c r="C55" s="14">
        <f t="shared" si="33"/>
        <v>2775228</v>
      </c>
      <c r="D55" s="15">
        <f t="shared" si="18"/>
        <v>138.81692677070828</v>
      </c>
      <c r="E55" s="13">
        <f t="shared" si="33"/>
        <v>20207</v>
      </c>
      <c r="F55" s="14">
        <f t="shared" si="33"/>
        <v>2884231</v>
      </c>
      <c r="G55" s="15">
        <f t="shared" si="19"/>
        <v>142.73425050724995</v>
      </c>
      <c r="H55" s="13">
        <f t="shared" si="33"/>
        <v>20327</v>
      </c>
      <c r="I55" s="14">
        <f t="shared" si="33"/>
        <v>3138857</v>
      </c>
      <c r="J55" s="15">
        <f t="shared" si="20"/>
        <v>154.41811383873664</v>
      </c>
      <c r="K55" s="13">
        <f t="shared" si="33"/>
        <v>19971</v>
      </c>
      <c r="L55" s="14">
        <f t="shared" si="33"/>
        <v>3320186</v>
      </c>
      <c r="M55" s="15">
        <f t="shared" si="21"/>
        <v>166.25036302638827</v>
      </c>
      <c r="N55" s="13">
        <f t="shared" si="33"/>
        <v>18916</v>
      </c>
      <c r="O55" s="14">
        <f t="shared" si="33"/>
        <v>3331417</v>
      </c>
      <c r="P55" s="15">
        <f t="shared" si="22"/>
        <v>176.11635652357793</v>
      </c>
      <c r="Q55" s="13">
        <f t="shared" ref="Q55:X55" si="34">Q17+Q36</f>
        <v>16980</v>
      </c>
      <c r="R55" s="14">
        <f t="shared" si="34"/>
        <v>3176933</v>
      </c>
      <c r="S55" s="15">
        <f t="shared" si="23"/>
        <v>187.09852767962309</v>
      </c>
      <c r="T55" s="13">
        <f t="shared" si="34"/>
        <v>16804</v>
      </c>
      <c r="U55" s="14">
        <f t="shared" si="34"/>
        <v>2973313</v>
      </c>
      <c r="V55" s="15">
        <f t="shared" si="24"/>
        <v>176.94078790764104</v>
      </c>
      <c r="W55" s="13">
        <f t="shared" si="34"/>
        <v>17002</v>
      </c>
      <c r="X55" s="14">
        <f t="shared" si="34"/>
        <v>2953499</v>
      </c>
      <c r="Y55" s="15">
        <f t="shared" si="25"/>
        <v>173.71479825902836</v>
      </c>
    </row>
    <row r="56" spans="1:25" x14ac:dyDescent="0.2">
      <c r="A56" s="1" t="s">
        <v>20</v>
      </c>
      <c r="B56" s="13">
        <f t="shared" ref="B56:O56" si="35">B18+B37</f>
        <v>9918</v>
      </c>
      <c r="C56" s="14">
        <f t="shared" si="35"/>
        <v>1668041</v>
      </c>
      <c r="D56" s="15">
        <f t="shared" si="18"/>
        <v>168.18320225851986</v>
      </c>
      <c r="E56" s="13">
        <f t="shared" si="35"/>
        <v>10713</v>
      </c>
      <c r="F56" s="14">
        <f t="shared" si="35"/>
        <v>1809356</v>
      </c>
      <c r="G56" s="15">
        <f t="shared" si="19"/>
        <v>168.89349388593297</v>
      </c>
      <c r="H56" s="13">
        <f t="shared" si="35"/>
        <v>9701</v>
      </c>
      <c r="I56" s="14">
        <f t="shared" si="35"/>
        <v>1681265</v>
      </c>
      <c r="J56" s="15">
        <f t="shared" si="20"/>
        <v>173.30842181218432</v>
      </c>
      <c r="K56" s="13">
        <f t="shared" si="35"/>
        <v>9776</v>
      </c>
      <c r="L56" s="14">
        <f t="shared" si="35"/>
        <v>1731043</v>
      </c>
      <c r="M56" s="15">
        <f t="shared" si="21"/>
        <v>177.07068330605566</v>
      </c>
      <c r="N56" s="13">
        <f t="shared" si="35"/>
        <v>9997</v>
      </c>
      <c r="O56" s="14">
        <f t="shared" si="35"/>
        <v>1891433</v>
      </c>
      <c r="P56" s="15">
        <f t="shared" si="22"/>
        <v>189.20006001800539</v>
      </c>
      <c r="Q56" s="13">
        <f t="shared" ref="Q56:X56" si="36">Q18+Q37</f>
        <v>9957</v>
      </c>
      <c r="R56" s="14">
        <f t="shared" si="36"/>
        <v>1944436</v>
      </c>
      <c r="S56" s="15">
        <f t="shared" si="23"/>
        <v>195.28331826855478</v>
      </c>
      <c r="T56" s="13">
        <f t="shared" si="36"/>
        <v>10069</v>
      </c>
      <c r="U56" s="14">
        <f t="shared" si="36"/>
        <v>1854741</v>
      </c>
      <c r="V56" s="15">
        <f t="shared" si="24"/>
        <v>184.20309861952526</v>
      </c>
      <c r="W56" s="13">
        <f t="shared" si="36"/>
        <v>11710</v>
      </c>
      <c r="X56" s="14">
        <f t="shared" si="36"/>
        <v>2084888</v>
      </c>
      <c r="Y56" s="15">
        <f t="shared" si="25"/>
        <v>178.04338172502136</v>
      </c>
    </row>
    <row r="57" spans="1:25" x14ac:dyDescent="0.2">
      <c r="A57" s="1" t="s">
        <v>26</v>
      </c>
      <c r="B57" s="13">
        <f t="shared" ref="B57:O57" si="37">B19+B38</f>
        <v>24059</v>
      </c>
      <c r="C57" s="14">
        <f t="shared" si="37"/>
        <v>4226673</v>
      </c>
      <c r="D57" s="15">
        <f t="shared" si="18"/>
        <v>175.67949623841389</v>
      </c>
      <c r="E57" s="13">
        <f t="shared" si="37"/>
        <v>23684</v>
      </c>
      <c r="F57" s="14">
        <f t="shared" si="37"/>
        <v>4297019</v>
      </c>
      <c r="G57" s="15">
        <f t="shared" si="19"/>
        <v>181.43130383381185</v>
      </c>
      <c r="H57" s="13">
        <f t="shared" si="37"/>
        <v>23068</v>
      </c>
      <c r="I57" s="14">
        <f t="shared" si="37"/>
        <v>4718613</v>
      </c>
      <c r="J57" s="15">
        <f t="shared" si="20"/>
        <v>204.55232356511183</v>
      </c>
      <c r="K57" s="13">
        <f t="shared" si="37"/>
        <v>23864</v>
      </c>
      <c r="L57" s="14">
        <f t="shared" si="37"/>
        <v>4885916</v>
      </c>
      <c r="M57" s="15">
        <f t="shared" si="21"/>
        <v>204.74002681863897</v>
      </c>
      <c r="N57" s="13">
        <f t="shared" si="37"/>
        <v>22046</v>
      </c>
      <c r="O57" s="14">
        <f t="shared" si="37"/>
        <v>5201813</v>
      </c>
      <c r="P57" s="15">
        <f t="shared" si="22"/>
        <v>235.9526898303547</v>
      </c>
      <c r="Q57" s="13">
        <f t="shared" ref="Q57:X57" si="38">Q19+Q38</f>
        <v>23140</v>
      </c>
      <c r="R57" s="14">
        <f t="shared" si="38"/>
        <v>4683482</v>
      </c>
      <c r="S57" s="15">
        <f t="shared" si="23"/>
        <v>202.39766637856525</v>
      </c>
      <c r="T57" s="13">
        <f t="shared" si="38"/>
        <v>23740</v>
      </c>
      <c r="U57" s="14">
        <f t="shared" si="38"/>
        <v>4539902</v>
      </c>
      <c r="V57" s="15">
        <f t="shared" si="24"/>
        <v>191.23428812131425</v>
      </c>
      <c r="W57" s="13">
        <f t="shared" si="38"/>
        <v>22369</v>
      </c>
      <c r="X57" s="14">
        <f t="shared" si="38"/>
        <v>4136582</v>
      </c>
      <c r="Y57" s="15">
        <f t="shared" si="25"/>
        <v>184.92476194733783</v>
      </c>
    </row>
    <row r="58" spans="1:25" x14ac:dyDescent="0.2">
      <c r="A58" s="1" t="s">
        <v>27</v>
      </c>
      <c r="B58" s="13">
        <f>B20+B39</f>
        <v>47847</v>
      </c>
      <c r="C58" s="14">
        <f>C20+C39</f>
        <v>8679381</v>
      </c>
      <c r="D58" s="15">
        <f t="shared" si="18"/>
        <v>181.39864568311492</v>
      </c>
      <c r="E58" s="13">
        <f>E20+E39</f>
        <v>48217</v>
      </c>
      <c r="F58" s="14">
        <f>F20+F39</f>
        <v>9586157</v>
      </c>
      <c r="G58" s="15">
        <f t="shared" si="19"/>
        <v>198.81280461248107</v>
      </c>
      <c r="H58" s="13">
        <f t="shared" ref="H58:O58" si="39">H20+H39</f>
        <v>46117</v>
      </c>
      <c r="I58" s="14">
        <f t="shared" si="39"/>
        <v>9373039</v>
      </c>
      <c r="J58" s="15">
        <f t="shared" si="20"/>
        <v>203.24476874037774</v>
      </c>
      <c r="K58" s="13">
        <f t="shared" si="39"/>
        <v>44434</v>
      </c>
      <c r="L58" s="14">
        <f t="shared" si="39"/>
        <v>8898917</v>
      </c>
      <c r="M58" s="15">
        <f t="shared" si="21"/>
        <v>200.27269658369718</v>
      </c>
      <c r="N58" s="13">
        <f t="shared" si="39"/>
        <v>42660</v>
      </c>
      <c r="O58" s="14">
        <f t="shared" si="39"/>
        <v>9299247</v>
      </c>
      <c r="P58" s="15">
        <f t="shared" si="22"/>
        <v>217.98516174402249</v>
      </c>
      <c r="Q58" s="13">
        <f t="shared" ref="Q58:X58" si="40">Q20+Q39</f>
        <v>42789</v>
      </c>
      <c r="R58" s="14">
        <f t="shared" si="40"/>
        <v>10322728</v>
      </c>
      <c r="S58" s="15">
        <f t="shared" si="23"/>
        <v>241.24723643927177</v>
      </c>
      <c r="T58" s="13">
        <f t="shared" si="40"/>
        <v>41693</v>
      </c>
      <c r="U58" s="14">
        <f t="shared" si="40"/>
        <v>10566422</v>
      </c>
      <c r="V58" s="15">
        <f t="shared" si="24"/>
        <v>253.43395773870913</v>
      </c>
      <c r="W58" s="13">
        <f t="shared" si="40"/>
        <v>44539</v>
      </c>
      <c r="X58" s="14">
        <f t="shared" si="40"/>
        <v>10013767</v>
      </c>
      <c r="Y58" s="15">
        <f t="shared" si="25"/>
        <v>224.83142863557782</v>
      </c>
    </row>
    <row r="59" spans="1:25" x14ac:dyDescent="0.2">
      <c r="A59" s="1" t="s">
        <v>28</v>
      </c>
      <c r="B59" s="13">
        <f>B21+B40</f>
        <v>177540</v>
      </c>
      <c r="C59" s="14">
        <f>C21+C40</f>
        <v>30944247</v>
      </c>
      <c r="D59" s="15">
        <f t="shared" si="18"/>
        <v>174.29450827982427</v>
      </c>
      <c r="E59" s="13">
        <f>E21+E40</f>
        <v>181399</v>
      </c>
      <c r="F59" s="14">
        <f>F21+F40</f>
        <v>32370854</v>
      </c>
      <c r="G59" s="15">
        <f t="shared" si="19"/>
        <v>178.45111604804879</v>
      </c>
      <c r="H59" s="13">
        <f t="shared" ref="H59:O59" si="41">H21+H40</f>
        <v>179022</v>
      </c>
      <c r="I59" s="14">
        <f t="shared" si="41"/>
        <v>33111051</v>
      </c>
      <c r="J59" s="15">
        <f t="shared" si="20"/>
        <v>184.95520662264974</v>
      </c>
      <c r="K59" s="13">
        <f t="shared" si="41"/>
        <v>172580</v>
      </c>
      <c r="L59" s="14">
        <f t="shared" si="41"/>
        <v>34295210</v>
      </c>
      <c r="M59" s="15">
        <f t="shared" si="21"/>
        <v>198.72065129215437</v>
      </c>
      <c r="N59" s="13">
        <f t="shared" si="41"/>
        <v>168004</v>
      </c>
      <c r="O59" s="14">
        <f t="shared" si="41"/>
        <v>36332454</v>
      </c>
      <c r="P59" s="15">
        <f t="shared" si="22"/>
        <v>216.25945810814028</v>
      </c>
      <c r="Q59" s="13">
        <f t="shared" ref="Q59:X59" si="42">Q21+Q40</f>
        <v>164938</v>
      </c>
      <c r="R59" s="14">
        <f t="shared" si="42"/>
        <v>37116322</v>
      </c>
      <c r="S59" s="15">
        <f t="shared" si="23"/>
        <v>225.03196352568844</v>
      </c>
      <c r="T59" s="13">
        <f t="shared" si="42"/>
        <v>166337</v>
      </c>
      <c r="U59" s="14">
        <f t="shared" si="42"/>
        <v>35945468</v>
      </c>
      <c r="V59" s="15">
        <f t="shared" si="24"/>
        <v>216.10025430301135</v>
      </c>
      <c r="W59" s="13">
        <f t="shared" si="42"/>
        <v>172533</v>
      </c>
      <c r="X59" s="14">
        <f t="shared" si="42"/>
        <v>35907567</v>
      </c>
      <c r="Y59" s="15">
        <f t="shared" si="25"/>
        <v>208.11999443584705</v>
      </c>
    </row>
    <row r="60" spans="1:25" x14ac:dyDescent="0.2">
      <c r="A60" s="37" t="s">
        <v>70</v>
      </c>
      <c r="B60" s="38">
        <f>B54</f>
        <v>1274</v>
      </c>
      <c r="C60" s="39">
        <f>C54</f>
        <v>347925</v>
      </c>
      <c r="D60" s="40">
        <f t="shared" si="18"/>
        <v>273.09654631083203</v>
      </c>
      <c r="E60" s="38">
        <f>E54</f>
        <v>1577</v>
      </c>
      <c r="F60" s="39">
        <f>F54</f>
        <v>353368</v>
      </c>
      <c r="G60" s="40">
        <f t="shared" si="19"/>
        <v>224.07609384908054</v>
      </c>
      <c r="H60" s="38">
        <v>1493</v>
      </c>
      <c r="I60" s="39">
        <f>I54</f>
        <v>348351</v>
      </c>
      <c r="J60" s="40">
        <f>I60/H60</f>
        <v>233.32283991962493</v>
      </c>
      <c r="K60" s="38">
        <v>1622</v>
      </c>
      <c r="L60" s="39">
        <f>L54</f>
        <v>454950</v>
      </c>
      <c r="M60" s="40">
        <f>L60/K60</f>
        <v>280.48705302096175</v>
      </c>
      <c r="N60" s="38">
        <v>1555</v>
      </c>
      <c r="O60" s="39">
        <f>O54</f>
        <v>523370</v>
      </c>
      <c r="P60" s="40">
        <f>O60/N60</f>
        <v>336.57234726688102</v>
      </c>
      <c r="Q60" s="38">
        <v>1281</v>
      </c>
      <c r="R60" s="39">
        <f>R54</f>
        <v>581353</v>
      </c>
      <c r="S60" s="40">
        <f>R60/Q60</f>
        <v>453.82747853239658</v>
      </c>
      <c r="T60" s="38">
        <f>T54</f>
        <v>1637</v>
      </c>
      <c r="U60" s="39">
        <f>U54</f>
        <v>457025</v>
      </c>
      <c r="V60" s="40">
        <f t="shared" si="24"/>
        <v>279.18448381185095</v>
      </c>
      <c r="W60" s="38">
        <f>W54</f>
        <v>1739</v>
      </c>
      <c r="X60" s="39">
        <f>X54</f>
        <v>457701</v>
      </c>
      <c r="Y60" s="40">
        <f t="shared" si="25"/>
        <v>263.19781483611268</v>
      </c>
    </row>
    <row r="61" spans="1:25" s="109" customFormat="1" x14ac:dyDescent="0.2">
      <c r="A61" s="109" t="s">
        <v>31</v>
      </c>
    </row>
    <row r="63" spans="1:25" ht="14.2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4.25" x14ac:dyDescent="0.2">
      <c r="A64" s="110" t="s">
        <v>34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</row>
    <row r="65" spans="1:25" x14ac:dyDescent="0.2">
      <c r="A65" s="1"/>
      <c r="B65" s="108" t="s">
        <v>7</v>
      </c>
      <c r="C65" s="108"/>
      <c r="D65" s="108"/>
      <c r="E65" s="108" t="s">
        <v>6</v>
      </c>
      <c r="F65" s="108"/>
      <c r="G65" s="108"/>
      <c r="H65" s="108" t="s">
        <v>8</v>
      </c>
      <c r="I65" s="108"/>
      <c r="J65" s="108"/>
      <c r="K65" s="108" t="s">
        <v>9</v>
      </c>
      <c r="L65" s="108"/>
      <c r="M65" s="108"/>
      <c r="N65" s="108" t="s">
        <v>10</v>
      </c>
      <c r="O65" s="108"/>
      <c r="P65" s="108"/>
      <c r="Q65" s="108" t="s">
        <v>11</v>
      </c>
      <c r="R65" s="108"/>
      <c r="S65" s="108"/>
      <c r="T65" s="108" t="s">
        <v>12</v>
      </c>
      <c r="U65" s="108"/>
      <c r="V65" s="108"/>
      <c r="W65" s="108" t="s">
        <v>13</v>
      </c>
      <c r="X65" s="108"/>
      <c r="Y65" s="108"/>
    </row>
    <row r="66" spans="1:25" s="9" customFormat="1" x14ac:dyDescent="0.2">
      <c r="A66" s="6"/>
      <c r="B66" s="7" t="s">
        <v>1</v>
      </c>
      <c r="C66" s="7" t="s">
        <v>2</v>
      </c>
      <c r="D66" s="7" t="s">
        <v>3</v>
      </c>
      <c r="E66" s="7" t="s">
        <v>4</v>
      </c>
      <c r="F66" s="7" t="s">
        <v>2</v>
      </c>
      <c r="G66" s="7" t="s">
        <v>5</v>
      </c>
      <c r="H66" s="7" t="s">
        <v>4</v>
      </c>
      <c r="I66" s="7" t="s">
        <v>2</v>
      </c>
      <c r="J66" s="7" t="s">
        <v>5</v>
      </c>
      <c r="K66" s="7" t="s">
        <v>4</v>
      </c>
      <c r="L66" s="7" t="s">
        <v>2</v>
      </c>
      <c r="M66" s="7" t="s">
        <v>5</v>
      </c>
      <c r="N66" s="7" t="s">
        <v>4</v>
      </c>
      <c r="O66" s="7" t="s">
        <v>2</v>
      </c>
      <c r="P66" s="7" t="s">
        <v>5</v>
      </c>
      <c r="Q66" s="7" t="s">
        <v>4</v>
      </c>
      <c r="R66" s="7" t="s">
        <v>2</v>
      </c>
      <c r="S66" s="7" t="s">
        <v>5</v>
      </c>
      <c r="T66" s="7" t="s">
        <v>4</v>
      </c>
      <c r="U66" s="7" t="s">
        <v>2</v>
      </c>
      <c r="V66" s="7" t="s">
        <v>5</v>
      </c>
      <c r="W66" s="7" t="s">
        <v>4</v>
      </c>
      <c r="X66" s="7" t="s">
        <v>2</v>
      </c>
      <c r="Y66" s="7" t="s">
        <v>5</v>
      </c>
    </row>
    <row r="67" spans="1:25" x14ac:dyDescent="0.2">
      <c r="A67" s="1" t="s">
        <v>14</v>
      </c>
      <c r="B67" s="13">
        <v>764</v>
      </c>
      <c r="C67" s="14">
        <v>210577</v>
      </c>
      <c r="D67" s="15">
        <f>C67/B67</f>
        <v>275.62434554973822</v>
      </c>
      <c r="E67" s="16">
        <v>647</v>
      </c>
      <c r="F67" s="12">
        <v>207008</v>
      </c>
      <c r="G67" s="17">
        <f>F67/E67</f>
        <v>319.95054095826896</v>
      </c>
      <c r="H67" s="13">
        <v>545</v>
      </c>
      <c r="I67" s="14">
        <v>284676</v>
      </c>
      <c r="J67" s="15">
        <f>I67/H67</f>
        <v>522.34128440366976</v>
      </c>
      <c r="K67" s="11">
        <v>580</v>
      </c>
      <c r="L67" s="12">
        <v>221204</v>
      </c>
      <c r="M67" s="17">
        <f>L67/K67</f>
        <v>381.3862068965517</v>
      </c>
      <c r="N67" s="18">
        <v>503</v>
      </c>
      <c r="O67" s="14">
        <v>266230</v>
      </c>
      <c r="P67" s="15">
        <f>O67/N67</f>
        <v>529.28429423459249</v>
      </c>
      <c r="Q67" s="11">
        <v>520</v>
      </c>
      <c r="R67" s="12">
        <v>275790</v>
      </c>
      <c r="S67" s="17">
        <f>R67/Q67</f>
        <v>530.36538461538464</v>
      </c>
      <c r="T67" s="13">
        <v>551</v>
      </c>
      <c r="U67" s="14">
        <v>202202</v>
      </c>
      <c r="V67" s="15">
        <f>U67/T67</f>
        <v>366.97277676951001</v>
      </c>
      <c r="W67" s="13">
        <v>700</v>
      </c>
      <c r="X67" s="14">
        <v>249989</v>
      </c>
      <c r="Y67" s="15">
        <f>X67/W67</f>
        <v>357.12714285714287</v>
      </c>
    </row>
    <row r="68" spans="1:25" x14ac:dyDescent="0.2">
      <c r="A68" s="1" t="s">
        <v>15</v>
      </c>
      <c r="B68" s="13">
        <v>1337</v>
      </c>
      <c r="C68" s="14">
        <v>368305</v>
      </c>
      <c r="D68" s="15">
        <f t="shared" ref="D68:D80" si="43">C68/B68</f>
        <v>275.47120418848169</v>
      </c>
      <c r="E68" s="13">
        <v>919</v>
      </c>
      <c r="F68" s="14">
        <v>320425</v>
      </c>
      <c r="G68" s="17">
        <f t="shared" ref="G68:G80" si="44">F68/E68</f>
        <v>348.66702937976061</v>
      </c>
      <c r="H68" s="13">
        <v>963</v>
      </c>
      <c r="I68" s="14">
        <v>348723</v>
      </c>
      <c r="J68" s="15">
        <f t="shared" ref="J68:J79" si="45">I68/H68</f>
        <v>362.12149532710282</v>
      </c>
      <c r="K68" s="13">
        <v>992</v>
      </c>
      <c r="L68" s="13">
        <v>403910</v>
      </c>
      <c r="M68" s="17">
        <f t="shared" ref="M68:M79" si="46">L68/K68</f>
        <v>407.16733870967744</v>
      </c>
      <c r="N68" s="13">
        <v>638</v>
      </c>
      <c r="O68" s="14">
        <v>304739</v>
      </c>
      <c r="P68" s="15">
        <f t="shared" ref="P68:P79" si="47">O68/N68</f>
        <v>477.64733542319749</v>
      </c>
      <c r="Q68" s="13">
        <v>809</v>
      </c>
      <c r="R68" s="14">
        <v>482066</v>
      </c>
      <c r="S68" s="17">
        <f t="shared" ref="S68:S80" si="48">R68/Q68</f>
        <v>595.87886279357235</v>
      </c>
      <c r="T68" s="13">
        <v>812</v>
      </c>
      <c r="U68" s="14">
        <v>404593</v>
      </c>
      <c r="V68" s="15">
        <f t="shared" ref="V68:V80" si="49">U68/T68</f>
        <v>498.26724137931035</v>
      </c>
      <c r="W68" s="13">
        <v>994</v>
      </c>
      <c r="X68" s="14">
        <v>542353</v>
      </c>
      <c r="Y68" s="15">
        <f t="shared" ref="Y68:Y80" si="50">X68/W68</f>
        <v>545.62676056338023</v>
      </c>
    </row>
    <row r="69" spans="1:25" x14ac:dyDescent="0.2">
      <c r="A69" s="1" t="s">
        <v>24</v>
      </c>
      <c r="B69" s="11">
        <v>1326</v>
      </c>
      <c r="C69" s="12">
        <v>467226</v>
      </c>
      <c r="D69" s="15">
        <f t="shared" si="43"/>
        <v>352.3574660633484</v>
      </c>
      <c r="E69" s="11">
        <v>1043</v>
      </c>
      <c r="F69" s="12">
        <v>341561</v>
      </c>
      <c r="G69" s="17">
        <f t="shared" si="44"/>
        <v>327.47938638542666</v>
      </c>
      <c r="H69" s="11">
        <v>981</v>
      </c>
      <c r="I69" s="12">
        <v>333761</v>
      </c>
      <c r="J69" s="15">
        <f t="shared" si="45"/>
        <v>340.22528032619778</v>
      </c>
      <c r="K69" s="11">
        <v>814</v>
      </c>
      <c r="L69" s="12">
        <v>326768</v>
      </c>
      <c r="M69" s="17">
        <f t="shared" si="46"/>
        <v>401.43488943488944</v>
      </c>
      <c r="N69" s="11">
        <v>642</v>
      </c>
      <c r="O69" s="12">
        <v>337391</v>
      </c>
      <c r="P69" s="15">
        <f t="shared" si="47"/>
        <v>525.53115264797509</v>
      </c>
      <c r="Q69" s="11">
        <v>529</v>
      </c>
      <c r="R69" s="12">
        <v>373443</v>
      </c>
      <c r="S69" s="17">
        <f t="shared" si="48"/>
        <v>705.94139886578455</v>
      </c>
      <c r="T69" s="11">
        <v>620</v>
      </c>
      <c r="U69" s="12">
        <v>197038</v>
      </c>
      <c r="V69" s="15">
        <f t="shared" si="49"/>
        <v>317.80322580645162</v>
      </c>
      <c r="W69" s="11">
        <v>495</v>
      </c>
      <c r="X69" s="12">
        <v>144348</v>
      </c>
      <c r="Y69" s="15">
        <f t="shared" si="50"/>
        <v>291.61212121212122</v>
      </c>
    </row>
    <row r="70" spans="1:25" x14ac:dyDescent="0.2">
      <c r="A70" s="1" t="s">
        <v>17</v>
      </c>
      <c r="B70" s="11">
        <v>997</v>
      </c>
      <c r="C70" s="12">
        <v>266279</v>
      </c>
      <c r="D70" s="15">
        <f t="shared" si="43"/>
        <v>267.08024072216648</v>
      </c>
      <c r="E70" s="11">
        <v>1033</v>
      </c>
      <c r="F70" s="12">
        <v>285654</v>
      </c>
      <c r="G70" s="17">
        <f t="shared" si="44"/>
        <v>276.52855759922556</v>
      </c>
      <c r="H70" s="11">
        <v>822</v>
      </c>
      <c r="I70" s="12">
        <v>356985</v>
      </c>
      <c r="J70" s="15">
        <f t="shared" si="45"/>
        <v>434.28832116788323</v>
      </c>
      <c r="K70" s="11">
        <v>624</v>
      </c>
      <c r="L70" s="12">
        <v>260047</v>
      </c>
      <c r="M70" s="17">
        <f t="shared" si="46"/>
        <v>416.74198717948718</v>
      </c>
      <c r="N70" s="11">
        <v>671</v>
      </c>
      <c r="O70" s="12">
        <v>401477</v>
      </c>
      <c r="P70" s="15">
        <f t="shared" si="47"/>
        <v>598.32637853949325</v>
      </c>
      <c r="Q70" s="11">
        <v>601</v>
      </c>
      <c r="R70" s="12">
        <v>304152</v>
      </c>
      <c r="S70" s="17">
        <f t="shared" si="48"/>
        <v>506.07653910149753</v>
      </c>
      <c r="T70" s="11">
        <v>517</v>
      </c>
      <c r="U70" s="12">
        <v>280381</v>
      </c>
      <c r="V70" s="15">
        <f t="shared" si="49"/>
        <v>542.32301740812375</v>
      </c>
      <c r="W70" s="11">
        <v>444</v>
      </c>
      <c r="X70" s="12">
        <v>295966</v>
      </c>
      <c r="Y70" s="15">
        <f t="shared" si="50"/>
        <v>666.59009009009014</v>
      </c>
    </row>
    <row r="71" spans="1:25" x14ac:dyDescent="0.2">
      <c r="A71" s="1" t="s">
        <v>21</v>
      </c>
      <c r="B71" s="11">
        <v>1240</v>
      </c>
      <c r="C71" s="12">
        <v>352961</v>
      </c>
      <c r="D71" s="15">
        <f t="shared" si="43"/>
        <v>284.64596774193546</v>
      </c>
      <c r="E71" s="11">
        <v>1273</v>
      </c>
      <c r="F71" s="12">
        <v>449518</v>
      </c>
      <c r="G71" s="17">
        <f t="shared" si="44"/>
        <v>353.11704634721133</v>
      </c>
      <c r="H71" s="11">
        <v>1061</v>
      </c>
      <c r="I71" s="12">
        <v>359139</v>
      </c>
      <c r="J71" s="15">
        <f t="shared" si="45"/>
        <v>338.49104618284639</v>
      </c>
      <c r="K71" s="11">
        <v>1104</v>
      </c>
      <c r="L71" s="12">
        <v>327647</v>
      </c>
      <c r="M71" s="17">
        <f t="shared" si="46"/>
        <v>296.78170289855075</v>
      </c>
      <c r="N71" s="11">
        <v>1022</v>
      </c>
      <c r="O71" s="12">
        <v>348210</v>
      </c>
      <c r="P71" s="15">
        <f t="shared" si="47"/>
        <v>340.71428571428572</v>
      </c>
      <c r="Q71" s="11">
        <v>991</v>
      </c>
      <c r="R71" s="12">
        <v>413920</v>
      </c>
      <c r="S71" s="17">
        <f t="shared" si="48"/>
        <v>417.67911200807265</v>
      </c>
      <c r="T71" s="11">
        <v>1172</v>
      </c>
      <c r="U71" s="12">
        <v>521883</v>
      </c>
      <c r="V71" s="15">
        <f t="shared" si="49"/>
        <v>445.29266211604096</v>
      </c>
      <c r="W71" s="11">
        <v>1038</v>
      </c>
      <c r="X71" s="12">
        <v>445318</v>
      </c>
      <c r="Y71" s="15">
        <f t="shared" si="50"/>
        <v>429.0154142581888</v>
      </c>
    </row>
    <row r="72" spans="1:25" x14ac:dyDescent="0.2">
      <c r="A72" s="1" t="s">
        <v>16</v>
      </c>
      <c r="B72" s="11">
        <v>974</v>
      </c>
      <c r="C72" s="12">
        <v>419798</v>
      </c>
      <c r="D72" s="15">
        <f t="shared" si="43"/>
        <v>431.00410677618072</v>
      </c>
      <c r="E72" s="11">
        <v>990</v>
      </c>
      <c r="F72" s="12">
        <v>493034</v>
      </c>
      <c r="G72" s="17">
        <f t="shared" si="44"/>
        <v>498.01414141414142</v>
      </c>
      <c r="H72" s="11">
        <v>1274</v>
      </c>
      <c r="I72" s="12">
        <v>564946</v>
      </c>
      <c r="J72" s="15">
        <f t="shared" si="45"/>
        <v>443.44270015698589</v>
      </c>
      <c r="K72" s="11">
        <v>1204</v>
      </c>
      <c r="L72" s="12">
        <v>591993</v>
      </c>
      <c r="M72" s="17">
        <f t="shared" si="46"/>
        <v>491.68853820598008</v>
      </c>
      <c r="N72" s="11">
        <v>940</v>
      </c>
      <c r="O72" s="12">
        <v>584258</v>
      </c>
      <c r="P72" s="15">
        <f t="shared" si="47"/>
        <v>621.55106382978727</v>
      </c>
      <c r="Q72" s="11">
        <v>857</v>
      </c>
      <c r="R72" s="12">
        <v>488279</v>
      </c>
      <c r="S72" s="17">
        <f t="shared" si="48"/>
        <v>569.75379229871646</v>
      </c>
      <c r="T72" s="11">
        <v>986</v>
      </c>
      <c r="U72" s="12">
        <v>570951</v>
      </c>
      <c r="V72" s="15">
        <f t="shared" si="49"/>
        <v>579.05780933062886</v>
      </c>
      <c r="W72" s="11">
        <v>707</v>
      </c>
      <c r="X72" s="12">
        <v>418124</v>
      </c>
      <c r="Y72" s="15">
        <f t="shared" si="50"/>
        <v>591.40594059405942</v>
      </c>
    </row>
    <row r="73" spans="1:25" x14ac:dyDescent="0.2">
      <c r="A73" s="1" t="s">
        <v>18</v>
      </c>
      <c r="B73" s="11">
        <v>1449</v>
      </c>
      <c r="C73" s="12">
        <v>598090</v>
      </c>
      <c r="D73" s="15">
        <f t="shared" si="43"/>
        <v>412.76052449965493</v>
      </c>
      <c r="E73" s="11">
        <v>1479</v>
      </c>
      <c r="F73" s="12">
        <v>604843</v>
      </c>
      <c r="G73" s="17">
        <f t="shared" si="44"/>
        <v>408.95402298850576</v>
      </c>
      <c r="H73" s="11">
        <v>1477</v>
      </c>
      <c r="I73" s="12">
        <v>631939</v>
      </c>
      <c r="J73" s="15">
        <f t="shared" si="45"/>
        <v>427.85308056872037</v>
      </c>
      <c r="K73" s="11">
        <v>1512</v>
      </c>
      <c r="L73" s="12">
        <v>976340</v>
      </c>
      <c r="M73" s="17">
        <f t="shared" si="46"/>
        <v>645.72751322751321</v>
      </c>
      <c r="N73" s="11">
        <v>1622</v>
      </c>
      <c r="O73" s="12">
        <v>999269</v>
      </c>
      <c r="P73" s="15">
        <f t="shared" si="47"/>
        <v>616.07213316892728</v>
      </c>
      <c r="Q73" s="11">
        <v>1711</v>
      </c>
      <c r="R73" s="12">
        <v>1038267</v>
      </c>
      <c r="S73" s="17">
        <f t="shared" si="48"/>
        <v>606.81881940385745</v>
      </c>
      <c r="T73" s="13">
        <v>1267</v>
      </c>
      <c r="U73" s="14">
        <v>557484</v>
      </c>
      <c r="V73" s="15">
        <f t="shared" si="49"/>
        <v>440.00315706393053</v>
      </c>
      <c r="W73" s="13">
        <v>1113</v>
      </c>
      <c r="X73" s="14">
        <v>650987</v>
      </c>
      <c r="Y73" s="15">
        <f t="shared" si="50"/>
        <v>584.89398023360286</v>
      </c>
    </row>
    <row r="74" spans="1:25" x14ac:dyDescent="0.2">
      <c r="A74" s="30" t="s">
        <v>25</v>
      </c>
      <c r="B74" s="34">
        <v>587</v>
      </c>
      <c r="C74" s="35">
        <v>245319</v>
      </c>
      <c r="D74" s="33">
        <f t="shared" si="43"/>
        <v>417.9199318568995</v>
      </c>
      <c r="E74" s="34">
        <v>468</v>
      </c>
      <c r="F74" s="35">
        <v>183972</v>
      </c>
      <c r="G74" s="36">
        <f t="shared" si="44"/>
        <v>393.10256410256409</v>
      </c>
      <c r="H74" s="34">
        <v>616</v>
      </c>
      <c r="I74" s="35">
        <v>217821</v>
      </c>
      <c r="J74" s="33">
        <f t="shared" si="45"/>
        <v>353.60551948051949</v>
      </c>
      <c r="K74" s="34">
        <v>427</v>
      </c>
      <c r="L74" s="35">
        <v>178418</v>
      </c>
      <c r="M74" s="36">
        <f t="shared" si="46"/>
        <v>417.84074941451991</v>
      </c>
      <c r="N74" s="34">
        <v>382</v>
      </c>
      <c r="O74" s="35">
        <v>157198</v>
      </c>
      <c r="P74" s="33">
        <f t="shared" si="47"/>
        <v>411.5130890052356</v>
      </c>
      <c r="Q74" s="34">
        <v>559</v>
      </c>
      <c r="R74" s="35">
        <v>244039</v>
      </c>
      <c r="S74" s="36">
        <f t="shared" si="48"/>
        <v>436.56350626118069</v>
      </c>
      <c r="T74" s="34">
        <v>443</v>
      </c>
      <c r="U74" s="35">
        <v>200353</v>
      </c>
      <c r="V74" s="33">
        <f t="shared" si="49"/>
        <v>452.26410835214449</v>
      </c>
      <c r="W74" s="34">
        <v>417</v>
      </c>
      <c r="X74" s="35">
        <v>202104</v>
      </c>
      <c r="Y74" s="33">
        <f t="shared" si="50"/>
        <v>484.66187050359713</v>
      </c>
    </row>
    <row r="75" spans="1:25" x14ac:dyDescent="0.2">
      <c r="A75" s="1" t="s">
        <v>19</v>
      </c>
      <c r="B75" s="11">
        <v>1825</v>
      </c>
      <c r="C75" s="12">
        <v>850641</v>
      </c>
      <c r="D75" s="15">
        <f t="shared" si="43"/>
        <v>466.1046575342466</v>
      </c>
      <c r="E75" s="11">
        <v>1686</v>
      </c>
      <c r="F75" s="12">
        <v>823029</v>
      </c>
      <c r="G75" s="17">
        <f t="shared" si="44"/>
        <v>488.15480427046265</v>
      </c>
      <c r="H75" s="11">
        <v>1495</v>
      </c>
      <c r="I75" s="12">
        <v>866802</v>
      </c>
      <c r="J75" s="15">
        <f t="shared" si="45"/>
        <v>579.8006688963211</v>
      </c>
      <c r="K75" s="11">
        <v>1672</v>
      </c>
      <c r="L75" s="12">
        <v>980289</v>
      </c>
      <c r="M75" s="17">
        <f t="shared" si="46"/>
        <v>586.29724880382776</v>
      </c>
      <c r="N75" s="11">
        <v>1567</v>
      </c>
      <c r="O75" s="12">
        <v>782381</v>
      </c>
      <c r="P75" s="15">
        <f t="shared" si="47"/>
        <v>499.28589661774089</v>
      </c>
      <c r="Q75" s="11">
        <v>1596</v>
      </c>
      <c r="R75" s="12">
        <v>809950</v>
      </c>
      <c r="S75" s="17">
        <f t="shared" si="48"/>
        <v>507.48746867167921</v>
      </c>
      <c r="T75" s="11">
        <v>1509</v>
      </c>
      <c r="U75" s="12">
        <v>808904</v>
      </c>
      <c r="V75" s="15">
        <f t="shared" si="49"/>
        <v>536.05301524188201</v>
      </c>
      <c r="W75" s="11">
        <v>1466</v>
      </c>
      <c r="X75" s="12">
        <v>811265</v>
      </c>
      <c r="Y75" s="15">
        <f t="shared" si="50"/>
        <v>553.38676671214193</v>
      </c>
    </row>
    <row r="76" spans="1:25" x14ac:dyDescent="0.2">
      <c r="A76" s="1" t="s">
        <v>20</v>
      </c>
      <c r="B76" s="11">
        <v>1410</v>
      </c>
      <c r="C76" s="12">
        <v>554768</v>
      </c>
      <c r="D76" s="15">
        <f t="shared" si="43"/>
        <v>393.45248226950355</v>
      </c>
      <c r="E76" s="11">
        <v>970</v>
      </c>
      <c r="F76" s="12">
        <v>473488</v>
      </c>
      <c r="G76" s="17">
        <f t="shared" si="44"/>
        <v>488.1319587628866</v>
      </c>
      <c r="H76" s="11">
        <v>897</v>
      </c>
      <c r="I76" s="12">
        <v>441679</v>
      </c>
      <c r="J76" s="15">
        <f t="shared" si="45"/>
        <v>492.39576365663322</v>
      </c>
      <c r="K76" s="11">
        <v>892</v>
      </c>
      <c r="L76" s="12">
        <v>563840</v>
      </c>
      <c r="M76" s="17">
        <f t="shared" si="46"/>
        <v>632.10762331838566</v>
      </c>
      <c r="N76" s="11">
        <v>981</v>
      </c>
      <c r="O76" s="12">
        <v>666998</v>
      </c>
      <c r="P76" s="15">
        <f t="shared" si="47"/>
        <v>679.91641182466867</v>
      </c>
      <c r="Q76" s="11">
        <v>968</v>
      </c>
      <c r="R76" s="12">
        <v>606424</v>
      </c>
      <c r="S76" s="17">
        <f t="shared" si="48"/>
        <v>626.47107438016531</v>
      </c>
      <c r="T76" s="11">
        <v>1198</v>
      </c>
      <c r="U76" s="12">
        <v>722481</v>
      </c>
      <c r="V76" s="15">
        <f t="shared" si="49"/>
        <v>603.07262103505843</v>
      </c>
      <c r="W76" s="11">
        <v>1394</v>
      </c>
      <c r="X76" s="12">
        <v>619826</v>
      </c>
      <c r="Y76" s="15">
        <f t="shared" si="50"/>
        <v>444.63845050215207</v>
      </c>
    </row>
    <row r="77" spans="1:25" x14ac:dyDescent="0.2">
      <c r="A77" s="1" t="s">
        <v>26</v>
      </c>
      <c r="B77" s="11">
        <v>1711</v>
      </c>
      <c r="C77" s="12">
        <v>602900</v>
      </c>
      <c r="D77" s="15">
        <f t="shared" si="43"/>
        <v>352.36703682057276</v>
      </c>
      <c r="E77" s="11">
        <v>2118</v>
      </c>
      <c r="F77" s="12">
        <v>955657</v>
      </c>
      <c r="G77" s="17">
        <f t="shared" si="44"/>
        <v>451.20727101038716</v>
      </c>
      <c r="H77" s="11">
        <v>1705</v>
      </c>
      <c r="I77" s="12">
        <v>610203</v>
      </c>
      <c r="J77" s="15">
        <f t="shared" si="45"/>
        <v>357.89032258064515</v>
      </c>
      <c r="K77" s="11">
        <v>2169</v>
      </c>
      <c r="L77" s="12">
        <v>855754</v>
      </c>
      <c r="M77" s="17">
        <f t="shared" si="46"/>
        <v>394.53849700322729</v>
      </c>
      <c r="N77" s="11">
        <v>1767</v>
      </c>
      <c r="O77" s="12">
        <v>873112</v>
      </c>
      <c r="P77" s="15">
        <f t="shared" si="47"/>
        <v>494.12110922467457</v>
      </c>
      <c r="Q77" s="11">
        <v>1797</v>
      </c>
      <c r="R77" s="12">
        <v>960827</v>
      </c>
      <c r="S77" s="17">
        <f t="shared" si="48"/>
        <v>534.68391764051194</v>
      </c>
      <c r="T77" s="11">
        <v>1220</v>
      </c>
      <c r="U77" s="12">
        <v>570450</v>
      </c>
      <c r="V77" s="15">
        <f t="shared" si="49"/>
        <v>467.58196721311475</v>
      </c>
      <c r="W77" s="11">
        <v>1072</v>
      </c>
      <c r="X77" s="12">
        <v>517687</v>
      </c>
      <c r="Y77" s="15">
        <f t="shared" si="50"/>
        <v>482.9169776119403</v>
      </c>
    </row>
    <row r="78" spans="1:25" x14ac:dyDescent="0.2">
      <c r="A78" s="1" t="s">
        <v>27</v>
      </c>
      <c r="B78" s="11">
        <v>4646</v>
      </c>
      <c r="C78" s="12">
        <v>2449978</v>
      </c>
      <c r="D78" s="15">
        <f t="shared" si="43"/>
        <v>527.33060697374083</v>
      </c>
      <c r="E78" s="11">
        <v>4137</v>
      </c>
      <c r="F78" s="12">
        <v>2562683</v>
      </c>
      <c r="G78" s="17">
        <f t="shared" si="44"/>
        <v>619.45443558133911</v>
      </c>
      <c r="H78" s="11">
        <v>3461</v>
      </c>
      <c r="I78" s="12">
        <v>2307967</v>
      </c>
      <c r="J78" s="15">
        <f t="shared" si="45"/>
        <v>666.849754406241</v>
      </c>
      <c r="K78" s="11">
        <v>3528</v>
      </c>
      <c r="L78" s="12">
        <v>2375062</v>
      </c>
      <c r="M78" s="17">
        <f t="shared" si="46"/>
        <v>673.20351473922904</v>
      </c>
      <c r="N78" s="11">
        <v>1904</v>
      </c>
      <c r="O78" s="12">
        <v>1015197</v>
      </c>
      <c r="P78" s="15">
        <f t="shared" si="47"/>
        <v>533.19170168067228</v>
      </c>
      <c r="Q78" s="11">
        <v>1615</v>
      </c>
      <c r="R78" s="12">
        <v>816123</v>
      </c>
      <c r="S78" s="17">
        <f t="shared" si="48"/>
        <v>505.3393188854489</v>
      </c>
      <c r="T78" s="11">
        <v>1731</v>
      </c>
      <c r="U78" s="12">
        <v>937712</v>
      </c>
      <c r="V78" s="15">
        <f t="shared" si="49"/>
        <v>541.71692663200463</v>
      </c>
      <c r="W78" s="11">
        <v>1817</v>
      </c>
      <c r="X78" s="12">
        <v>1485928</v>
      </c>
      <c r="Y78" s="15">
        <f t="shared" si="50"/>
        <v>817.79196477710514</v>
      </c>
    </row>
    <row r="79" spans="1:25" x14ac:dyDescent="0.2">
      <c r="A79" s="1" t="s">
        <v>28</v>
      </c>
      <c r="B79" s="11">
        <f>SUM(B67:B78)</f>
        <v>18266</v>
      </c>
      <c r="C79" s="12">
        <f>SUM(C67:C78)</f>
        <v>7386842</v>
      </c>
      <c r="D79" s="15">
        <f t="shared" si="43"/>
        <v>404.40391985108948</v>
      </c>
      <c r="E79" s="11">
        <f>SUM(E67:E78)</f>
        <v>16763</v>
      </c>
      <c r="F79" s="12">
        <f>SUM(F67:F78)</f>
        <v>7700872</v>
      </c>
      <c r="G79" s="17">
        <f t="shared" si="44"/>
        <v>459.39700530931219</v>
      </c>
      <c r="H79" s="11">
        <f>SUM(H67:H78)</f>
        <v>15297</v>
      </c>
      <c r="I79" s="12">
        <f>SUM(I67:I78)</f>
        <v>7324641</v>
      </c>
      <c r="J79" s="15">
        <f t="shared" si="45"/>
        <v>478.82859384192977</v>
      </c>
      <c r="K79" s="11">
        <f>SUM(K67:K78)</f>
        <v>15518</v>
      </c>
      <c r="L79" s="12">
        <f>SUM(L67:L78)</f>
        <v>8061272</v>
      </c>
      <c r="M79" s="17">
        <f t="shared" si="46"/>
        <v>519.47879881428014</v>
      </c>
      <c r="N79" s="11">
        <f>SUM(N67:N78)</f>
        <v>12639</v>
      </c>
      <c r="O79" s="12">
        <f>SUM(O67:O78)</f>
        <v>6736460</v>
      </c>
      <c r="P79" s="15">
        <f t="shared" si="47"/>
        <v>532.989951736688</v>
      </c>
      <c r="Q79" s="11">
        <f>SUM(Q67:Q78)</f>
        <v>12553</v>
      </c>
      <c r="R79" s="12">
        <f>SUM(R67:R78)</f>
        <v>6813280</v>
      </c>
      <c r="S79" s="17">
        <f t="shared" si="48"/>
        <v>542.7610929658249</v>
      </c>
      <c r="T79" s="11">
        <f>SUM(T67:T78)</f>
        <v>12026</v>
      </c>
      <c r="U79" s="12">
        <f>SUM(U67:U78)</f>
        <v>5974432</v>
      </c>
      <c r="V79" s="15">
        <f t="shared" si="49"/>
        <v>496.79294861134207</v>
      </c>
      <c r="W79" s="11">
        <f>SUM(W67:W78)</f>
        <v>11657</v>
      </c>
      <c r="X79" s="12">
        <f>SUM(X67:X78)</f>
        <v>6383895</v>
      </c>
      <c r="Y79" s="15">
        <f t="shared" si="50"/>
        <v>547.64476280346571</v>
      </c>
    </row>
    <row r="80" spans="1:25" x14ac:dyDescent="0.2">
      <c r="A80" s="37" t="s">
        <v>70</v>
      </c>
      <c r="B80" s="38">
        <f>B74</f>
        <v>587</v>
      </c>
      <c r="C80" s="39">
        <f>C74</f>
        <v>245319</v>
      </c>
      <c r="D80" s="40">
        <f t="shared" si="43"/>
        <v>417.9199318568995</v>
      </c>
      <c r="E80" s="38">
        <f>E74</f>
        <v>468</v>
      </c>
      <c r="F80" s="39">
        <f>F74</f>
        <v>183972</v>
      </c>
      <c r="G80" s="40">
        <f t="shared" si="44"/>
        <v>393.10256410256409</v>
      </c>
      <c r="H80" s="38">
        <v>600</v>
      </c>
      <c r="I80" s="39">
        <f>I74</f>
        <v>217821</v>
      </c>
      <c r="J80" s="40">
        <f>I80/H80</f>
        <v>363.03500000000003</v>
      </c>
      <c r="K80" s="38">
        <v>415</v>
      </c>
      <c r="L80" s="39">
        <f>L74</f>
        <v>178418</v>
      </c>
      <c r="M80" s="40">
        <f>L80/K80</f>
        <v>429.92289156626504</v>
      </c>
      <c r="N80" s="38">
        <v>370</v>
      </c>
      <c r="O80" s="39">
        <f>O74</f>
        <v>157198</v>
      </c>
      <c r="P80" s="40">
        <f>O80/N80</f>
        <v>424.85945945945946</v>
      </c>
      <c r="Q80" s="38">
        <f>Q74</f>
        <v>559</v>
      </c>
      <c r="R80" s="39">
        <f>R74</f>
        <v>244039</v>
      </c>
      <c r="S80" s="40">
        <f t="shared" si="48"/>
        <v>436.56350626118069</v>
      </c>
      <c r="T80" s="38">
        <f>T74</f>
        <v>443</v>
      </c>
      <c r="U80" s="39">
        <f>U74</f>
        <v>200353</v>
      </c>
      <c r="V80" s="40">
        <f t="shared" si="49"/>
        <v>452.26410835214449</v>
      </c>
      <c r="W80" s="38">
        <f>W74</f>
        <v>417</v>
      </c>
      <c r="X80" s="39">
        <f>X74</f>
        <v>202104</v>
      </c>
      <c r="Y80" s="40">
        <f t="shared" si="50"/>
        <v>484.66187050359713</v>
      </c>
    </row>
    <row r="81" spans="1:25" s="109" customFormat="1" x14ac:dyDescent="0.2">
      <c r="A81" s="109" t="s">
        <v>31</v>
      </c>
    </row>
    <row r="84" spans="1:25" ht="14.25" x14ac:dyDescent="0.2">
      <c r="A84" s="110" t="s">
        <v>68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</row>
    <row r="85" spans="1:25" x14ac:dyDescent="0.2">
      <c r="A85" s="1"/>
      <c r="B85" s="108" t="s">
        <v>7</v>
      </c>
      <c r="C85" s="108"/>
      <c r="D85" s="108"/>
      <c r="E85" s="108" t="s">
        <v>6</v>
      </c>
      <c r="F85" s="108"/>
      <c r="G85" s="108"/>
      <c r="H85" s="108" t="s">
        <v>8</v>
      </c>
      <c r="I85" s="108"/>
      <c r="J85" s="108"/>
      <c r="K85" s="108" t="s">
        <v>9</v>
      </c>
      <c r="L85" s="108"/>
      <c r="M85" s="108"/>
      <c r="N85" s="108" t="s">
        <v>10</v>
      </c>
      <c r="O85" s="108"/>
      <c r="P85" s="108"/>
      <c r="Q85" s="108" t="s">
        <v>11</v>
      </c>
      <c r="R85" s="108"/>
      <c r="S85" s="108"/>
      <c r="T85" s="108" t="s">
        <v>12</v>
      </c>
      <c r="U85" s="108"/>
      <c r="V85" s="108"/>
      <c r="W85" s="108" t="s">
        <v>13</v>
      </c>
      <c r="X85" s="108"/>
      <c r="Y85" s="108"/>
    </row>
    <row r="86" spans="1:25" x14ac:dyDescent="0.2">
      <c r="A86" s="6"/>
      <c r="B86" s="7" t="s">
        <v>1</v>
      </c>
      <c r="C86" s="7" t="s">
        <v>2</v>
      </c>
      <c r="D86" s="7" t="s">
        <v>3</v>
      </c>
      <c r="E86" s="7" t="s">
        <v>4</v>
      </c>
      <c r="F86" s="7" t="s">
        <v>2</v>
      </c>
      <c r="G86" s="7" t="s">
        <v>5</v>
      </c>
      <c r="H86" s="7" t="s">
        <v>4</v>
      </c>
      <c r="I86" s="7" t="s">
        <v>2</v>
      </c>
      <c r="J86" s="7" t="s">
        <v>5</v>
      </c>
      <c r="K86" s="7" t="s">
        <v>4</v>
      </c>
      <c r="L86" s="7" t="s">
        <v>2</v>
      </c>
      <c r="M86" s="7" t="s">
        <v>5</v>
      </c>
      <c r="N86" s="7" t="s">
        <v>4</v>
      </c>
      <c r="O86" s="7" t="s">
        <v>2</v>
      </c>
      <c r="P86" s="7" t="s">
        <v>5</v>
      </c>
      <c r="Q86" s="7" t="s">
        <v>4</v>
      </c>
      <c r="R86" s="7" t="s">
        <v>2</v>
      </c>
      <c r="S86" s="7" t="s">
        <v>5</v>
      </c>
      <c r="T86" s="7" t="s">
        <v>4</v>
      </c>
      <c r="U86" s="7" t="s">
        <v>2</v>
      </c>
      <c r="V86" s="7" t="s">
        <v>5</v>
      </c>
      <c r="W86" s="7" t="s">
        <v>4</v>
      </c>
      <c r="X86" s="7" t="s">
        <v>2</v>
      </c>
      <c r="Y86" s="7" t="s">
        <v>5</v>
      </c>
    </row>
    <row r="87" spans="1:25" x14ac:dyDescent="0.2">
      <c r="A87" s="1" t="s">
        <v>16</v>
      </c>
      <c r="B87" s="11">
        <v>302</v>
      </c>
      <c r="C87" s="12">
        <v>92554</v>
      </c>
      <c r="D87" s="15">
        <f t="shared" ref="D87:D92" si="51">C87/B87</f>
        <v>306.4701986754967</v>
      </c>
      <c r="E87" s="11">
        <v>210</v>
      </c>
      <c r="F87" s="12">
        <v>102805</v>
      </c>
      <c r="G87" s="17">
        <f t="shared" ref="G87:G92" si="52">F87/E87</f>
        <v>489.54761904761904</v>
      </c>
      <c r="H87" s="11">
        <v>209</v>
      </c>
      <c r="I87" s="12">
        <v>88088</v>
      </c>
      <c r="J87" s="15">
        <f t="shared" ref="J87:J92" si="53">I87/H87</f>
        <v>421.4736842105263</v>
      </c>
      <c r="K87" s="11">
        <v>243</v>
      </c>
      <c r="L87" s="12">
        <v>102078</v>
      </c>
      <c r="M87" s="17">
        <f t="shared" ref="M87:M92" si="54">L87/K87</f>
        <v>420.07407407407408</v>
      </c>
      <c r="N87" s="11">
        <v>323</v>
      </c>
      <c r="O87" s="12">
        <v>179692</v>
      </c>
      <c r="P87" s="15">
        <f t="shared" ref="P87:P92" si="55">O87/N87</f>
        <v>556.32198142414859</v>
      </c>
      <c r="Q87" s="11">
        <v>514</v>
      </c>
      <c r="R87" s="12">
        <v>337115</v>
      </c>
      <c r="S87" s="17">
        <f t="shared" ref="S87:S92" si="56">R87/Q87</f>
        <v>655.8657587548638</v>
      </c>
      <c r="T87" s="11">
        <v>580</v>
      </c>
      <c r="U87" s="12">
        <v>340156</v>
      </c>
      <c r="V87" s="15">
        <f t="shared" ref="V87:V92" si="57">U87/T87</f>
        <v>586.47586206896551</v>
      </c>
      <c r="W87" s="11">
        <v>561</v>
      </c>
      <c r="X87" s="12">
        <v>262412</v>
      </c>
      <c r="Y87" s="15">
        <f t="shared" ref="Y87:Y92" si="58">X87/W87</f>
        <v>467.75757575757575</v>
      </c>
    </row>
    <row r="88" spans="1:25" x14ac:dyDescent="0.2">
      <c r="A88" s="1" t="s">
        <v>18</v>
      </c>
      <c r="B88" s="11">
        <v>424</v>
      </c>
      <c r="C88" s="12">
        <v>194285</v>
      </c>
      <c r="D88" s="15">
        <f t="shared" si="51"/>
        <v>458.21933962264148</v>
      </c>
      <c r="E88" s="11">
        <v>504</v>
      </c>
      <c r="F88" s="12">
        <v>230016</v>
      </c>
      <c r="G88" s="17">
        <f t="shared" si="52"/>
        <v>456.38095238095241</v>
      </c>
      <c r="H88" s="11">
        <v>455</v>
      </c>
      <c r="I88" s="12">
        <v>240320</v>
      </c>
      <c r="J88" s="15">
        <f t="shared" si="53"/>
        <v>528.17582417582423</v>
      </c>
      <c r="K88" s="11">
        <v>390</v>
      </c>
      <c r="L88" s="12">
        <v>207774</v>
      </c>
      <c r="M88" s="17">
        <f t="shared" si="54"/>
        <v>532.7538461538461</v>
      </c>
      <c r="N88" s="11">
        <v>490</v>
      </c>
      <c r="O88" s="12">
        <v>231451</v>
      </c>
      <c r="P88" s="15">
        <f t="shared" si="55"/>
        <v>472.34897959183672</v>
      </c>
      <c r="Q88" s="11">
        <v>511</v>
      </c>
      <c r="R88" s="12">
        <v>241069</v>
      </c>
      <c r="S88" s="17">
        <f t="shared" si="56"/>
        <v>471.7592954990215</v>
      </c>
      <c r="T88" s="13">
        <v>514</v>
      </c>
      <c r="U88" s="14">
        <v>222781</v>
      </c>
      <c r="V88" s="15">
        <f t="shared" si="57"/>
        <v>433.4260700389105</v>
      </c>
      <c r="W88" s="13">
        <v>594</v>
      </c>
      <c r="X88" s="14">
        <v>275709</v>
      </c>
      <c r="Y88" s="15">
        <f t="shared" si="58"/>
        <v>464.15656565656565</v>
      </c>
    </row>
    <row r="89" spans="1:25" x14ac:dyDescent="0.2">
      <c r="A89" s="1" t="s">
        <v>19</v>
      </c>
      <c r="B89" s="11">
        <v>889</v>
      </c>
      <c r="C89" s="12">
        <v>444138</v>
      </c>
      <c r="D89" s="15">
        <f t="shared" si="51"/>
        <v>499.59280089988749</v>
      </c>
      <c r="E89" s="11">
        <v>1040</v>
      </c>
      <c r="F89" s="12">
        <v>542396</v>
      </c>
      <c r="G89" s="17">
        <f t="shared" si="52"/>
        <v>521.53461538461534</v>
      </c>
      <c r="H89" s="11">
        <v>1112</v>
      </c>
      <c r="I89" s="12">
        <v>794416</v>
      </c>
      <c r="J89" s="15">
        <f t="shared" si="53"/>
        <v>714.40287769784175</v>
      </c>
      <c r="K89" s="11">
        <v>1078</v>
      </c>
      <c r="L89" s="12">
        <v>750330</v>
      </c>
      <c r="M89" s="17">
        <f t="shared" si="54"/>
        <v>696.03896103896102</v>
      </c>
      <c r="N89" s="11">
        <v>918</v>
      </c>
      <c r="O89" s="12">
        <v>552103</v>
      </c>
      <c r="P89" s="15">
        <f t="shared" si="55"/>
        <v>601.41938997821353</v>
      </c>
      <c r="Q89" s="11">
        <v>835</v>
      </c>
      <c r="R89" s="12">
        <v>443136</v>
      </c>
      <c r="S89" s="17">
        <f t="shared" si="56"/>
        <v>530.70179640718561</v>
      </c>
      <c r="T89" s="11">
        <v>863</v>
      </c>
      <c r="U89" s="12">
        <v>541697</v>
      </c>
      <c r="V89" s="15">
        <f t="shared" si="57"/>
        <v>627.69061413673228</v>
      </c>
      <c r="W89" s="11">
        <v>956</v>
      </c>
      <c r="X89" s="12">
        <v>578200</v>
      </c>
      <c r="Y89" s="15">
        <f t="shared" si="58"/>
        <v>604.81171548117152</v>
      </c>
    </row>
    <row r="90" spans="1:25" x14ac:dyDescent="0.2">
      <c r="A90" s="1" t="s">
        <v>26</v>
      </c>
      <c r="B90" s="11">
        <v>3644</v>
      </c>
      <c r="C90" s="12">
        <v>992410</v>
      </c>
      <c r="D90" s="15">
        <f t="shared" si="51"/>
        <v>272.34083424807903</v>
      </c>
      <c r="E90" s="11">
        <v>2736</v>
      </c>
      <c r="F90" s="12">
        <v>894610</v>
      </c>
      <c r="G90" s="17">
        <f t="shared" si="52"/>
        <v>326.97733918128654</v>
      </c>
      <c r="H90" s="11">
        <v>3036</v>
      </c>
      <c r="I90" s="12">
        <v>1144394</v>
      </c>
      <c r="J90" s="15">
        <f t="shared" si="53"/>
        <v>376.94137022397894</v>
      </c>
      <c r="K90" s="11">
        <v>2825</v>
      </c>
      <c r="L90" s="12">
        <v>913446</v>
      </c>
      <c r="M90" s="17">
        <f t="shared" si="54"/>
        <v>323.34371681415928</v>
      </c>
      <c r="N90" s="11">
        <v>3380</v>
      </c>
      <c r="O90" s="12">
        <v>1204897</v>
      </c>
      <c r="P90" s="15">
        <f t="shared" si="55"/>
        <v>356.47840236686392</v>
      </c>
      <c r="Q90" s="11">
        <v>3953</v>
      </c>
      <c r="R90" s="12">
        <v>1751346</v>
      </c>
      <c r="S90" s="17">
        <f t="shared" si="56"/>
        <v>443.04224639514291</v>
      </c>
      <c r="T90" s="11">
        <v>4441</v>
      </c>
      <c r="U90" s="12">
        <v>2106995</v>
      </c>
      <c r="V90" s="15">
        <f t="shared" si="57"/>
        <v>474.44156721459132</v>
      </c>
      <c r="W90" s="11">
        <v>3873</v>
      </c>
      <c r="X90" s="12">
        <v>2203025</v>
      </c>
      <c r="Y90" s="15">
        <f t="shared" si="58"/>
        <v>568.81616318099668</v>
      </c>
    </row>
    <row r="91" spans="1:25" x14ac:dyDescent="0.2">
      <c r="A91" s="1" t="s">
        <v>27</v>
      </c>
      <c r="B91" s="11">
        <v>11608</v>
      </c>
      <c r="C91" s="12">
        <v>4594830</v>
      </c>
      <c r="D91" s="15">
        <f t="shared" si="51"/>
        <v>395.83304617505166</v>
      </c>
      <c r="E91" s="11">
        <v>11230</v>
      </c>
      <c r="F91" s="12">
        <v>4666328</v>
      </c>
      <c r="G91" s="17">
        <f t="shared" si="52"/>
        <v>415.52341941228849</v>
      </c>
      <c r="H91" s="11">
        <v>11372</v>
      </c>
      <c r="I91" s="12">
        <v>5198399</v>
      </c>
      <c r="J91" s="15">
        <f t="shared" si="53"/>
        <v>457.12266971508967</v>
      </c>
      <c r="K91" s="11">
        <v>10850</v>
      </c>
      <c r="L91" s="12">
        <v>5611141</v>
      </c>
      <c r="M91" s="17">
        <f t="shared" si="54"/>
        <v>517.1558525345622</v>
      </c>
      <c r="N91" s="11">
        <v>13007</v>
      </c>
      <c r="O91" s="12">
        <v>6547694</v>
      </c>
      <c r="P91" s="15">
        <f t="shared" si="55"/>
        <v>503.39770892596295</v>
      </c>
      <c r="Q91" s="11">
        <v>13897</v>
      </c>
      <c r="R91" s="12">
        <v>8409088</v>
      </c>
      <c r="S91" s="17">
        <f t="shared" si="56"/>
        <v>605.10095704108801</v>
      </c>
      <c r="T91" s="11">
        <v>13241</v>
      </c>
      <c r="U91" s="12">
        <v>7442337</v>
      </c>
      <c r="V91" s="15">
        <f t="shared" si="57"/>
        <v>562.06759308209348</v>
      </c>
      <c r="W91" s="11">
        <v>14443</v>
      </c>
      <c r="X91" s="12">
        <v>8830853</v>
      </c>
      <c r="Y91" s="15">
        <f t="shared" si="58"/>
        <v>611.42788894274042</v>
      </c>
    </row>
    <row r="92" spans="1:25" x14ac:dyDescent="0.2">
      <c r="A92" s="1" t="s">
        <v>28</v>
      </c>
      <c r="B92" s="11">
        <f>SUM(B87:B91)</f>
        <v>16867</v>
      </c>
      <c r="C92" s="12">
        <f>SUM(C87:C91)</f>
        <v>6318217</v>
      </c>
      <c r="D92" s="15">
        <f t="shared" si="51"/>
        <v>374.590442876623</v>
      </c>
      <c r="E92" s="11">
        <f>SUM(E87:E91)</f>
        <v>15720</v>
      </c>
      <c r="F92" s="12">
        <f>SUM(F87:F91)</f>
        <v>6436155</v>
      </c>
      <c r="G92" s="17">
        <f t="shared" si="52"/>
        <v>409.4246183206107</v>
      </c>
      <c r="H92" s="11">
        <f>SUM(H87:H91)</f>
        <v>16184</v>
      </c>
      <c r="I92" s="12">
        <f>SUM(I87:I91)</f>
        <v>7465617</v>
      </c>
      <c r="J92" s="15">
        <f t="shared" si="53"/>
        <v>461.29615669797329</v>
      </c>
      <c r="K92" s="11">
        <f>SUM(K87:K91)</f>
        <v>15386</v>
      </c>
      <c r="L92" s="12">
        <f>SUM(L87:L91)</f>
        <v>7584769</v>
      </c>
      <c r="M92" s="17">
        <f t="shared" si="54"/>
        <v>492.96561809437151</v>
      </c>
      <c r="N92" s="11">
        <f>SUM(N87:N91)</f>
        <v>18118</v>
      </c>
      <c r="O92" s="12">
        <f>SUM(O87:O91)</f>
        <v>8715837</v>
      </c>
      <c r="P92" s="15">
        <f t="shared" si="55"/>
        <v>481.05955403466169</v>
      </c>
      <c r="Q92" s="11">
        <f>SUM(Q87:Q91)</f>
        <v>19710</v>
      </c>
      <c r="R92" s="12">
        <f>SUM(R87:R91)</f>
        <v>11181754</v>
      </c>
      <c r="S92" s="17">
        <f t="shared" si="56"/>
        <v>567.31374936580414</v>
      </c>
      <c r="T92" s="11">
        <f>SUM(T87:T91)</f>
        <v>19639</v>
      </c>
      <c r="U92" s="12">
        <f>SUM(U87:U91)</f>
        <v>10653966</v>
      </c>
      <c r="V92" s="15">
        <f t="shared" si="57"/>
        <v>542.49024899434801</v>
      </c>
      <c r="W92" s="11">
        <f>SUM(W87:W91)</f>
        <v>20427</v>
      </c>
      <c r="X92" s="12">
        <f>SUM(X87:X91)</f>
        <v>12150199</v>
      </c>
      <c r="Y92" s="15">
        <f t="shared" si="58"/>
        <v>594.81074068634655</v>
      </c>
    </row>
    <row r="93" spans="1:25" s="109" customFormat="1" x14ac:dyDescent="0.2">
      <c r="A93" s="109" t="s">
        <v>31</v>
      </c>
    </row>
    <row r="96" spans="1:25" ht="14.25" x14ac:dyDescent="0.2">
      <c r="A96" s="110" t="s">
        <v>69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</row>
    <row r="97" spans="1:25" x14ac:dyDescent="0.2">
      <c r="A97" s="1"/>
      <c r="B97" s="108" t="s">
        <v>7</v>
      </c>
      <c r="C97" s="108"/>
      <c r="D97" s="108"/>
      <c r="E97" s="108" t="s">
        <v>6</v>
      </c>
      <c r="F97" s="108"/>
      <c r="G97" s="108"/>
      <c r="H97" s="108" t="s">
        <v>8</v>
      </c>
      <c r="I97" s="108"/>
      <c r="J97" s="108"/>
      <c r="K97" s="108" t="s">
        <v>9</v>
      </c>
      <c r="L97" s="108"/>
      <c r="M97" s="108"/>
      <c r="N97" s="108" t="s">
        <v>10</v>
      </c>
      <c r="O97" s="108"/>
      <c r="P97" s="108"/>
      <c r="Q97" s="108" t="s">
        <v>11</v>
      </c>
      <c r="R97" s="108"/>
      <c r="S97" s="108"/>
      <c r="T97" s="108" t="s">
        <v>12</v>
      </c>
      <c r="U97" s="108"/>
      <c r="V97" s="108"/>
      <c r="W97" s="108" t="s">
        <v>13</v>
      </c>
      <c r="X97" s="108"/>
      <c r="Y97" s="108"/>
    </row>
    <row r="98" spans="1:25" x14ac:dyDescent="0.2">
      <c r="A98" s="6"/>
      <c r="B98" s="7" t="s">
        <v>1</v>
      </c>
      <c r="C98" s="7" t="s">
        <v>2</v>
      </c>
      <c r="D98" s="7" t="s">
        <v>3</v>
      </c>
      <c r="E98" s="7" t="s">
        <v>4</v>
      </c>
      <c r="F98" s="7" t="s">
        <v>2</v>
      </c>
      <c r="G98" s="7" t="s">
        <v>5</v>
      </c>
      <c r="H98" s="7" t="s">
        <v>4</v>
      </c>
      <c r="I98" s="7" t="s">
        <v>2</v>
      </c>
      <c r="J98" s="7" t="s">
        <v>5</v>
      </c>
      <c r="K98" s="7" t="s">
        <v>4</v>
      </c>
      <c r="L98" s="7" t="s">
        <v>2</v>
      </c>
      <c r="M98" s="7" t="s">
        <v>5</v>
      </c>
      <c r="N98" s="7" t="s">
        <v>4</v>
      </c>
      <c r="O98" s="7" t="s">
        <v>2</v>
      </c>
      <c r="P98" s="7" t="s">
        <v>5</v>
      </c>
      <c r="Q98" s="7" t="s">
        <v>4</v>
      </c>
      <c r="R98" s="7" t="s">
        <v>2</v>
      </c>
      <c r="S98" s="7" t="s">
        <v>5</v>
      </c>
      <c r="T98" s="7" t="s">
        <v>4</v>
      </c>
      <c r="U98" s="7" t="s">
        <v>2</v>
      </c>
      <c r="V98" s="7" t="s">
        <v>5</v>
      </c>
      <c r="W98" s="7" t="s">
        <v>4</v>
      </c>
      <c r="X98" s="7" t="s">
        <v>2</v>
      </c>
      <c r="Y98" s="7" t="s">
        <v>5</v>
      </c>
    </row>
    <row r="99" spans="1:25" x14ac:dyDescent="0.2">
      <c r="A99" s="1" t="s">
        <v>14</v>
      </c>
      <c r="B99" s="13">
        <f t="shared" ref="B99:C103" si="59">B47+B67</f>
        <v>10479</v>
      </c>
      <c r="C99" s="14">
        <f t="shared" si="59"/>
        <v>2396756</v>
      </c>
      <c r="D99" s="15">
        <f t="shared" ref="D99:D111" si="60">C99/B99</f>
        <v>228.71991602252123</v>
      </c>
      <c r="E99" s="13">
        <f t="shared" ref="E99:F103" si="61">E47+E67</f>
        <v>9538</v>
      </c>
      <c r="F99" s="14">
        <f t="shared" si="61"/>
        <v>2332850</v>
      </c>
      <c r="G99" s="15">
        <f>F99/E99</f>
        <v>244.58481862025582</v>
      </c>
      <c r="H99" s="13">
        <f t="shared" ref="H99:I103" si="62">H47+H67</f>
        <v>9088</v>
      </c>
      <c r="I99" s="14">
        <f t="shared" si="62"/>
        <v>2377176</v>
      </c>
      <c r="J99" s="15">
        <f>I99/H99</f>
        <v>261.57306338028167</v>
      </c>
      <c r="K99" s="13">
        <f t="shared" ref="K99:L103" si="63">K47+K67</f>
        <v>8199</v>
      </c>
      <c r="L99" s="14">
        <f t="shared" si="63"/>
        <v>2623766</v>
      </c>
      <c r="M99" s="15">
        <f>L99/K99</f>
        <v>320.01048908403465</v>
      </c>
      <c r="N99" s="13">
        <f t="shared" ref="N99:O103" si="64">N47+N67</f>
        <v>6257</v>
      </c>
      <c r="O99" s="14">
        <f t="shared" si="64"/>
        <v>2685697</v>
      </c>
      <c r="P99" s="15">
        <f>O99/N99</f>
        <v>429.23078152469236</v>
      </c>
      <c r="Q99" s="13">
        <f t="shared" ref="Q99:R103" si="65">Q47+Q67</f>
        <v>6379</v>
      </c>
      <c r="R99" s="14">
        <f t="shared" si="65"/>
        <v>2828218</v>
      </c>
      <c r="S99" s="15">
        <f>R99/Q99</f>
        <v>443.36385013324974</v>
      </c>
      <c r="T99" s="13">
        <f t="shared" ref="T99:U103" si="66">T47+T67</f>
        <v>6027</v>
      </c>
      <c r="U99" s="14">
        <f t="shared" si="66"/>
        <v>2083515</v>
      </c>
      <c r="V99" s="15">
        <f>U99/T99</f>
        <v>345.69686411149826</v>
      </c>
      <c r="W99" s="13">
        <f t="shared" ref="W99:X103" si="67">W47+W67</f>
        <v>6106</v>
      </c>
      <c r="X99" s="14">
        <f t="shared" si="67"/>
        <v>2159744</v>
      </c>
      <c r="Y99" s="15">
        <f>X99/W99</f>
        <v>353.70848345889289</v>
      </c>
    </row>
    <row r="100" spans="1:25" x14ac:dyDescent="0.2">
      <c r="A100" s="1" t="s">
        <v>15</v>
      </c>
      <c r="B100" s="13">
        <f t="shared" si="59"/>
        <v>17116</v>
      </c>
      <c r="C100" s="14">
        <f t="shared" si="59"/>
        <v>2700366</v>
      </c>
      <c r="D100" s="15">
        <f t="shared" si="60"/>
        <v>157.76852068240242</v>
      </c>
      <c r="E100" s="13">
        <f t="shared" si="61"/>
        <v>19867</v>
      </c>
      <c r="F100" s="14">
        <f t="shared" si="61"/>
        <v>3167524</v>
      </c>
      <c r="G100" s="15">
        <f t="shared" ref="G100:G111" si="68">F100/E100</f>
        <v>159.43645240851663</v>
      </c>
      <c r="H100" s="13">
        <f t="shared" si="62"/>
        <v>18944</v>
      </c>
      <c r="I100" s="14">
        <f t="shared" si="62"/>
        <v>3220835</v>
      </c>
      <c r="J100" s="15">
        <f t="shared" ref="J100:J111" si="69">I100/H100</f>
        <v>170.01873944256758</v>
      </c>
      <c r="K100" s="13">
        <f t="shared" si="63"/>
        <v>18396</v>
      </c>
      <c r="L100" s="14">
        <f t="shared" si="63"/>
        <v>3191440</v>
      </c>
      <c r="M100" s="15">
        <f t="shared" ref="M100:M111" si="70">L100/K100</f>
        <v>173.48554033485541</v>
      </c>
      <c r="N100" s="13">
        <f t="shared" si="64"/>
        <v>17727</v>
      </c>
      <c r="O100" s="14">
        <f t="shared" si="64"/>
        <v>3483160</v>
      </c>
      <c r="P100" s="15">
        <f t="shared" ref="P100:P111" si="71">O100/N100</f>
        <v>196.4889716252045</v>
      </c>
      <c r="Q100" s="13">
        <f t="shared" si="65"/>
        <v>15563</v>
      </c>
      <c r="R100" s="14">
        <f t="shared" si="65"/>
        <v>3503859</v>
      </c>
      <c r="S100" s="15">
        <f t="shared" ref="S100:S111" si="72">R100/Q100</f>
        <v>225.14033284071195</v>
      </c>
      <c r="T100" s="13">
        <f t="shared" si="66"/>
        <v>16813</v>
      </c>
      <c r="U100" s="14">
        <f t="shared" si="66"/>
        <v>3597561</v>
      </c>
      <c r="V100" s="15">
        <f t="shared" ref="V100:V111" si="73">U100/T100</f>
        <v>213.97495985249509</v>
      </c>
      <c r="W100" s="13">
        <f t="shared" si="67"/>
        <v>16807</v>
      </c>
      <c r="X100" s="14">
        <f t="shared" si="67"/>
        <v>3760093</v>
      </c>
      <c r="Y100" s="15">
        <f t="shared" ref="Y100:Y111" si="74">X100/W100</f>
        <v>223.72184208960553</v>
      </c>
    </row>
    <row r="101" spans="1:25" x14ac:dyDescent="0.2">
      <c r="A101" s="1" t="s">
        <v>24</v>
      </c>
      <c r="B101" s="13">
        <f t="shared" si="59"/>
        <v>3581</v>
      </c>
      <c r="C101" s="14">
        <f t="shared" si="59"/>
        <v>980750</v>
      </c>
      <c r="D101" s="15">
        <f t="shared" si="60"/>
        <v>273.87601228707064</v>
      </c>
      <c r="E101" s="13">
        <f t="shared" si="61"/>
        <v>3629</v>
      </c>
      <c r="F101" s="14">
        <f t="shared" si="61"/>
        <v>806867</v>
      </c>
      <c r="G101" s="15">
        <f t="shared" si="68"/>
        <v>222.33866078809589</v>
      </c>
      <c r="H101" s="13">
        <f t="shared" si="62"/>
        <v>3514</v>
      </c>
      <c r="I101" s="14">
        <f t="shared" si="62"/>
        <v>782963</v>
      </c>
      <c r="J101" s="15">
        <f t="shared" si="69"/>
        <v>222.81246442800227</v>
      </c>
      <c r="K101" s="13">
        <f t="shared" si="63"/>
        <v>2927</v>
      </c>
      <c r="L101" s="14">
        <f t="shared" si="63"/>
        <v>746799</v>
      </c>
      <c r="M101" s="15">
        <f t="shared" si="70"/>
        <v>255.14144174923129</v>
      </c>
      <c r="N101" s="13">
        <f t="shared" si="64"/>
        <v>2526</v>
      </c>
      <c r="O101" s="14">
        <f t="shared" si="64"/>
        <v>795332</v>
      </c>
      <c r="P101" s="15">
        <f t="shared" si="71"/>
        <v>314.85827395091053</v>
      </c>
      <c r="Q101" s="13">
        <f t="shared" si="65"/>
        <v>2358</v>
      </c>
      <c r="R101" s="14">
        <f t="shared" si="65"/>
        <v>836900</v>
      </c>
      <c r="S101" s="15">
        <f t="shared" si="72"/>
        <v>354.91942324003395</v>
      </c>
      <c r="T101" s="13">
        <f t="shared" si="66"/>
        <v>3053</v>
      </c>
      <c r="U101" s="14">
        <f t="shared" si="66"/>
        <v>763436</v>
      </c>
      <c r="V101" s="15">
        <f t="shared" si="73"/>
        <v>250.06092368162464</v>
      </c>
      <c r="W101" s="13">
        <f t="shared" si="67"/>
        <v>2623</v>
      </c>
      <c r="X101" s="14">
        <f t="shared" si="67"/>
        <v>740518</v>
      </c>
      <c r="Y101" s="15">
        <f t="shared" si="74"/>
        <v>282.31719405261151</v>
      </c>
    </row>
    <row r="102" spans="1:25" x14ac:dyDescent="0.2">
      <c r="A102" s="1" t="s">
        <v>17</v>
      </c>
      <c r="B102" s="13">
        <f t="shared" si="59"/>
        <v>7404</v>
      </c>
      <c r="C102" s="14">
        <f t="shared" si="59"/>
        <v>1478374</v>
      </c>
      <c r="D102" s="15">
        <f t="shared" si="60"/>
        <v>199.67233927606699</v>
      </c>
      <c r="E102" s="13">
        <f t="shared" si="61"/>
        <v>7430</v>
      </c>
      <c r="F102" s="14">
        <f t="shared" si="61"/>
        <v>1483434</v>
      </c>
      <c r="G102" s="15">
        <f t="shared" si="68"/>
        <v>199.65464333781966</v>
      </c>
      <c r="H102" s="13">
        <f t="shared" si="62"/>
        <v>6987</v>
      </c>
      <c r="I102" s="14">
        <f t="shared" si="62"/>
        <v>1629189</v>
      </c>
      <c r="J102" s="15">
        <f t="shared" si="69"/>
        <v>233.17432374409617</v>
      </c>
      <c r="K102" s="13">
        <f t="shared" si="63"/>
        <v>6992</v>
      </c>
      <c r="L102" s="14">
        <f t="shared" si="63"/>
        <v>1534139</v>
      </c>
      <c r="M102" s="15">
        <f t="shared" si="70"/>
        <v>219.41347254004577</v>
      </c>
      <c r="N102" s="13">
        <f t="shared" si="64"/>
        <v>6886</v>
      </c>
      <c r="O102" s="14">
        <f t="shared" si="64"/>
        <v>1852565</v>
      </c>
      <c r="P102" s="15">
        <f t="shared" si="71"/>
        <v>269.0335463258786</v>
      </c>
      <c r="Q102" s="13">
        <f t="shared" si="65"/>
        <v>6626</v>
      </c>
      <c r="R102" s="14">
        <f t="shared" si="65"/>
        <v>1626743</v>
      </c>
      <c r="S102" s="15">
        <f t="shared" si="72"/>
        <v>245.50905523694536</v>
      </c>
      <c r="T102" s="13">
        <f t="shared" si="66"/>
        <v>7415</v>
      </c>
      <c r="U102" s="14">
        <f t="shared" si="66"/>
        <v>1569553</v>
      </c>
      <c r="V102" s="15">
        <f t="shared" si="73"/>
        <v>211.67269049224544</v>
      </c>
      <c r="W102" s="13">
        <f t="shared" si="67"/>
        <v>8648</v>
      </c>
      <c r="X102" s="14">
        <f t="shared" si="67"/>
        <v>1665334</v>
      </c>
      <c r="Y102" s="15">
        <f t="shared" si="74"/>
        <v>192.56868640148011</v>
      </c>
    </row>
    <row r="103" spans="1:25" x14ac:dyDescent="0.2">
      <c r="A103" s="1" t="s">
        <v>21</v>
      </c>
      <c r="B103" s="13">
        <f t="shared" si="59"/>
        <v>11094</v>
      </c>
      <c r="C103" s="14">
        <f t="shared" si="59"/>
        <v>2251340</v>
      </c>
      <c r="D103" s="15">
        <f t="shared" si="60"/>
        <v>202.93311700018029</v>
      </c>
      <c r="E103" s="13">
        <f t="shared" si="61"/>
        <v>10408</v>
      </c>
      <c r="F103" s="14">
        <f t="shared" si="61"/>
        <v>2015707</v>
      </c>
      <c r="G103" s="15">
        <f t="shared" si="68"/>
        <v>193.66900461183704</v>
      </c>
      <c r="H103" s="13">
        <f t="shared" si="62"/>
        <v>10309</v>
      </c>
      <c r="I103" s="14">
        <f t="shared" si="62"/>
        <v>2031368</v>
      </c>
      <c r="J103" s="15">
        <f t="shared" si="69"/>
        <v>197.04801629644001</v>
      </c>
      <c r="K103" s="13">
        <f t="shared" si="63"/>
        <v>10683</v>
      </c>
      <c r="L103" s="14">
        <f t="shared" si="63"/>
        <v>2094650</v>
      </c>
      <c r="M103" s="15">
        <f t="shared" si="70"/>
        <v>196.07320041186932</v>
      </c>
      <c r="N103" s="13">
        <f t="shared" si="64"/>
        <v>10537</v>
      </c>
      <c r="O103" s="14">
        <f t="shared" si="64"/>
        <v>2229048</v>
      </c>
      <c r="P103" s="15">
        <f t="shared" si="71"/>
        <v>211.54484198538483</v>
      </c>
      <c r="Q103" s="13">
        <f t="shared" si="65"/>
        <v>10148</v>
      </c>
      <c r="R103" s="14">
        <f t="shared" si="65"/>
        <v>2435422</v>
      </c>
      <c r="S103" s="15">
        <f t="shared" si="72"/>
        <v>239.99034292471424</v>
      </c>
      <c r="T103" s="13">
        <f t="shared" si="66"/>
        <v>10884</v>
      </c>
      <c r="U103" s="14">
        <f t="shared" si="66"/>
        <v>2547682</v>
      </c>
      <c r="V103" s="15">
        <f t="shared" si="73"/>
        <v>234.07589121646453</v>
      </c>
      <c r="W103" s="13">
        <f t="shared" si="67"/>
        <v>11913</v>
      </c>
      <c r="X103" s="14">
        <f t="shared" si="67"/>
        <v>2452680</v>
      </c>
      <c r="Y103" s="15">
        <f t="shared" si="74"/>
        <v>205.88264920674894</v>
      </c>
    </row>
    <row r="104" spans="1:25" x14ac:dyDescent="0.2">
      <c r="A104" s="1" t="s">
        <v>16</v>
      </c>
      <c r="B104" s="13">
        <f>B52+B72+B87</f>
        <v>13943</v>
      </c>
      <c r="C104" s="14">
        <f>C52+C72+C87</f>
        <v>2943150</v>
      </c>
      <c r="D104" s="15">
        <f t="shared" si="60"/>
        <v>211.08441511869756</v>
      </c>
      <c r="E104" s="13">
        <f>E52+E72+E87</f>
        <v>14970</v>
      </c>
      <c r="F104" s="14">
        <f>F52+F72+F87</f>
        <v>3176867</v>
      </c>
      <c r="G104" s="15">
        <f t="shared" si="68"/>
        <v>212.21556446225784</v>
      </c>
      <c r="H104" s="13">
        <f>H52+H72+H87</f>
        <v>17344</v>
      </c>
      <c r="I104" s="14">
        <f>I52+I72+I87</f>
        <v>3369180</v>
      </c>
      <c r="J104" s="15">
        <f t="shared" si="69"/>
        <v>194.25622693726936</v>
      </c>
      <c r="K104" s="13">
        <f>K52+K72+K87</f>
        <v>15207</v>
      </c>
      <c r="L104" s="14">
        <f>L52+L72+L87</f>
        <v>3597910</v>
      </c>
      <c r="M104" s="15">
        <f t="shared" si="70"/>
        <v>236.59564674163215</v>
      </c>
      <c r="N104" s="13">
        <f>N52+N72+N87</f>
        <v>17298</v>
      </c>
      <c r="O104" s="14">
        <f>O52+O72+O87</f>
        <v>3929940</v>
      </c>
      <c r="P104" s="15">
        <f t="shared" si="71"/>
        <v>227.19042663891778</v>
      </c>
      <c r="Q104" s="13">
        <f>Q52+Q72+Q87</f>
        <v>17669</v>
      </c>
      <c r="R104" s="14">
        <f>R52+R72+R87</f>
        <v>4194838</v>
      </c>
      <c r="S104" s="15">
        <f t="shared" si="72"/>
        <v>237.41230403531608</v>
      </c>
      <c r="T104" s="13">
        <f>T52+T72+T87</f>
        <v>18255</v>
      </c>
      <c r="U104" s="14">
        <f>U52+U72+U87</f>
        <v>3893231</v>
      </c>
      <c r="V104" s="15">
        <f t="shared" si="73"/>
        <v>213.26929608326486</v>
      </c>
      <c r="W104" s="13">
        <f>W52+W72+W87</f>
        <v>17172</v>
      </c>
      <c r="X104" s="14">
        <f>X52+X72+X87</f>
        <v>3908271</v>
      </c>
      <c r="Y104" s="15">
        <f t="shared" si="74"/>
        <v>227.59556254367575</v>
      </c>
    </row>
    <row r="105" spans="1:25" x14ac:dyDescent="0.2">
      <c r="A105" s="1" t="s">
        <v>18</v>
      </c>
      <c r="B105" s="13">
        <f>B53+B73+B88</f>
        <v>19646</v>
      </c>
      <c r="C105" s="14">
        <f>C53+C73+C88</f>
        <v>3466338</v>
      </c>
      <c r="D105" s="15">
        <f t="shared" si="60"/>
        <v>176.43988598187926</v>
      </c>
      <c r="E105" s="13">
        <f>E53+E73+E88</f>
        <v>19257</v>
      </c>
      <c r="F105" s="14">
        <f>F53+F73+F88</f>
        <v>3492338</v>
      </c>
      <c r="G105" s="15">
        <f t="shared" si="68"/>
        <v>181.35420885911617</v>
      </c>
      <c r="H105" s="13">
        <f>H53+H73+H88</f>
        <v>19789</v>
      </c>
      <c r="I105" s="14">
        <f>I53+I73+I88</f>
        <v>3648792</v>
      </c>
      <c r="J105" s="15">
        <f t="shared" si="69"/>
        <v>184.38486027591085</v>
      </c>
      <c r="K105" s="13">
        <f>K53+K73+K88</f>
        <v>17816</v>
      </c>
      <c r="L105" s="14">
        <f>L53+L73+L88</f>
        <v>4633255</v>
      </c>
      <c r="M105" s="15">
        <f t="shared" si="70"/>
        <v>260.06146160754378</v>
      </c>
      <c r="N105" s="13">
        <f>N53+N73+N88</f>
        <v>18226</v>
      </c>
      <c r="O105" s="14">
        <f>O53+O73+O88</f>
        <v>4762149</v>
      </c>
      <c r="P105" s="15">
        <f t="shared" si="71"/>
        <v>261.2832766377702</v>
      </c>
      <c r="Q105" s="13">
        <f>Q53+Q73+Q88</f>
        <v>18749</v>
      </c>
      <c r="R105" s="14">
        <f>R53+R73+R88</f>
        <v>4935511</v>
      </c>
      <c r="S105" s="15">
        <f t="shared" si="72"/>
        <v>263.241292868953</v>
      </c>
      <c r="T105" s="13">
        <f>T53+T73+T88</f>
        <v>16966</v>
      </c>
      <c r="U105" s="14">
        <f>U53+U73+U88</f>
        <v>4396556</v>
      </c>
      <c r="V105" s="15">
        <f t="shared" si="73"/>
        <v>259.13921961570202</v>
      </c>
      <c r="W105" s="13">
        <f>W53+W73+W88</f>
        <v>18551</v>
      </c>
      <c r="X105" s="14">
        <f>X53+X73+X88</f>
        <v>4859696</v>
      </c>
      <c r="Y105" s="15">
        <f t="shared" si="74"/>
        <v>261.96409897040593</v>
      </c>
    </row>
    <row r="106" spans="1:25" x14ac:dyDescent="0.2">
      <c r="A106" s="30" t="s">
        <v>25</v>
      </c>
      <c r="B106" s="31">
        <f>B54+B74</f>
        <v>1861</v>
      </c>
      <c r="C106" s="32">
        <f>C54+C74</f>
        <v>593244</v>
      </c>
      <c r="D106" s="33">
        <f t="shared" si="60"/>
        <v>318.77700161203654</v>
      </c>
      <c r="E106" s="31">
        <f>E54+E74</f>
        <v>2045</v>
      </c>
      <c r="F106" s="32">
        <f>F54+F74</f>
        <v>537340</v>
      </c>
      <c r="G106" s="33">
        <f t="shared" si="68"/>
        <v>262.75794621026893</v>
      </c>
      <c r="H106" s="31">
        <f>H54+H74</f>
        <v>2237</v>
      </c>
      <c r="I106" s="32">
        <f>I54+I74</f>
        <v>566172</v>
      </c>
      <c r="J106" s="33">
        <f t="shared" si="69"/>
        <v>253.09432275368798</v>
      </c>
      <c r="K106" s="31">
        <f>K54+K74</f>
        <v>2205</v>
      </c>
      <c r="L106" s="32">
        <f>L54+L74</f>
        <v>633368</v>
      </c>
      <c r="M106" s="33">
        <f t="shared" si="70"/>
        <v>287.24172335600906</v>
      </c>
      <c r="N106" s="31">
        <f>N54+N74</f>
        <v>2161</v>
      </c>
      <c r="O106" s="32">
        <f>O54+O74</f>
        <v>680568</v>
      </c>
      <c r="P106" s="33">
        <f t="shared" si="71"/>
        <v>314.93197593706617</v>
      </c>
      <c r="Q106" s="31">
        <f>Q54+Q74</f>
        <v>2182</v>
      </c>
      <c r="R106" s="32">
        <f>R54+R74</f>
        <v>825392</v>
      </c>
      <c r="S106" s="33">
        <f t="shared" si="72"/>
        <v>378.27314390467461</v>
      </c>
      <c r="T106" s="31">
        <f>T54+T74</f>
        <v>2080</v>
      </c>
      <c r="U106" s="32">
        <f>U54+U74</f>
        <v>657378</v>
      </c>
      <c r="V106" s="33">
        <f t="shared" si="73"/>
        <v>316.04711538461538</v>
      </c>
      <c r="W106" s="31">
        <f>W54+W74</f>
        <v>2156</v>
      </c>
      <c r="X106" s="32">
        <f>X54+X74</f>
        <v>659805</v>
      </c>
      <c r="Y106" s="33">
        <f t="shared" si="74"/>
        <v>306.03200371057511</v>
      </c>
    </row>
    <row r="107" spans="1:25" x14ac:dyDescent="0.2">
      <c r="A107" s="1" t="s">
        <v>19</v>
      </c>
      <c r="B107" s="13">
        <f>B55+B75+B89</f>
        <v>22706</v>
      </c>
      <c r="C107" s="14">
        <f>C55+C75+C89</f>
        <v>4070007</v>
      </c>
      <c r="D107" s="15">
        <f t="shared" si="60"/>
        <v>179.24808420681759</v>
      </c>
      <c r="E107" s="13">
        <f>E55+E75+E89</f>
        <v>22933</v>
      </c>
      <c r="F107" s="14">
        <f>F55+F75+F89</f>
        <v>4249656</v>
      </c>
      <c r="G107" s="15">
        <f t="shared" si="68"/>
        <v>185.30746086425674</v>
      </c>
      <c r="H107" s="13">
        <f>H55+H75+H89</f>
        <v>22934</v>
      </c>
      <c r="I107" s="14">
        <f>I55+I75+I89</f>
        <v>4800075</v>
      </c>
      <c r="J107" s="15">
        <f t="shared" si="69"/>
        <v>209.29951164210343</v>
      </c>
      <c r="K107" s="13">
        <f>K55+K75+K89</f>
        <v>22721</v>
      </c>
      <c r="L107" s="14">
        <f>L55+L75+L89</f>
        <v>5050805</v>
      </c>
      <c r="M107" s="15">
        <f t="shared" si="70"/>
        <v>222.29677390959904</v>
      </c>
      <c r="N107" s="13">
        <f>N55+N75+N89</f>
        <v>21401</v>
      </c>
      <c r="O107" s="14">
        <f>O55+O75+O89</f>
        <v>4665901</v>
      </c>
      <c r="P107" s="15">
        <f t="shared" si="71"/>
        <v>218.02256903882997</v>
      </c>
      <c r="Q107" s="13">
        <f>Q55+Q75+Q89</f>
        <v>19411</v>
      </c>
      <c r="R107" s="14">
        <f>R55+R75+R89</f>
        <v>4430019</v>
      </c>
      <c r="S107" s="15">
        <f t="shared" si="72"/>
        <v>228.22209056720416</v>
      </c>
      <c r="T107" s="13">
        <f>T55+T75+T89</f>
        <v>19176</v>
      </c>
      <c r="U107" s="14">
        <f>U55+U75+U89</f>
        <v>4323914</v>
      </c>
      <c r="V107" s="15">
        <f t="shared" si="73"/>
        <v>225.48571130579893</v>
      </c>
      <c r="W107" s="13">
        <f>W55+W75+W89</f>
        <v>19424</v>
      </c>
      <c r="X107" s="14">
        <f>X55+X75+X89</f>
        <v>4342964</v>
      </c>
      <c r="Y107" s="15">
        <f t="shared" si="74"/>
        <v>223.58752059308071</v>
      </c>
    </row>
    <row r="108" spans="1:25" x14ac:dyDescent="0.2">
      <c r="A108" s="1" t="s">
        <v>20</v>
      </c>
      <c r="B108" s="13">
        <f>B56+B76</f>
        <v>11328</v>
      </c>
      <c r="C108" s="14">
        <f>C56+C76</f>
        <v>2222809</v>
      </c>
      <c r="D108" s="15">
        <f t="shared" si="60"/>
        <v>196.2225459039548</v>
      </c>
      <c r="E108" s="13">
        <f>E56+E76</f>
        <v>11683</v>
      </c>
      <c r="F108" s="14">
        <f>F56+F76</f>
        <v>2282844</v>
      </c>
      <c r="G108" s="15">
        <f t="shared" si="68"/>
        <v>195.39878455876058</v>
      </c>
      <c r="H108" s="13">
        <f>H56+H76</f>
        <v>10598</v>
      </c>
      <c r="I108" s="14">
        <f>I56+I76</f>
        <v>2122944</v>
      </c>
      <c r="J108" s="15">
        <f t="shared" si="69"/>
        <v>200.31553123230799</v>
      </c>
      <c r="K108" s="13">
        <f>K56+K76</f>
        <v>10668</v>
      </c>
      <c r="L108" s="14">
        <f>L56+L76</f>
        <v>2294883</v>
      </c>
      <c r="M108" s="15">
        <f t="shared" si="70"/>
        <v>215.11839145106862</v>
      </c>
      <c r="N108" s="13">
        <f>N56+N76</f>
        <v>10978</v>
      </c>
      <c r="O108" s="14">
        <f>O56+O76</f>
        <v>2558431</v>
      </c>
      <c r="P108" s="15">
        <f t="shared" si="71"/>
        <v>233.05073783931499</v>
      </c>
      <c r="Q108" s="13">
        <f>Q56+Q76</f>
        <v>10925</v>
      </c>
      <c r="R108" s="14">
        <f>R56+R76</f>
        <v>2550860</v>
      </c>
      <c r="S108" s="15">
        <f t="shared" si="72"/>
        <v>233.48832951945082</v>
      </c>
      <c r="T108" s="13">
        <f>T56+T76</f>
        <v>11267</v>
      </c>
      <c r="U108" s="14">
        <f>U56+U76</f>
        <v>2577222</v>
      </c>
      <c r="V108" s="15">
        <f t="shared" si="73"/>
        <v>228.74074731516819</v>
      </c>
      <c r="W108" s="13">
        <f>W56+W76</f>
        <v>13104</v>
      </c>
      <c r="X108" s="14">
        <f>X56+X76</f>
        <v>2704714</v>
      </c>
      <c r="Y108" s="15">
        <f t="shared" si="74"/>
        <v>206.40369352869354</v>
      </c>
    </row>
    <row r="109" spans="1:25" x14ac:dyDescent="0.2">
      <c r="A109" s="1" t="s">
        <v>26</v>
      </c>
      <c r="B109" s="13">
        <f>B57+B77+B90</f>
        <v>29414</v>
      </c>
      <c r="C109" s="14">
        <f>C57+C77+C90</f>
        <v>5821983</v>
      </c>
      <c r="D109" s="15">
        <f t="shared" si="60"/>
        <v>197.93237913918543</v>
      </c>
      <c r="E109" s="13">
        <f>E57+E77+E90</f>
        <v>28538</v>
      </c>
      <c r="F109" s="14">
        <f>F57+F77+F90</f>
        <v>6147286</v>
      </c>
      <c r="G109" s="15">
        <f t="shared" si="68"/>
        <v>215.4070362323919</v>
      </c>
      <c r="H109" s="13">
        <f>H57+H77+H90</f>
        <v>27809</v>
      </c>
      <c r="I109" s="14">
        <f>I57+I77+I90</f>
        <v>6473210</v>
      </c>
      <c r="J109" s="15">
        <f t="shared" si="69"/>
        <v>232.77392211154663</v>
      </c>
      <c r="K109" s="13">
        <f>K57+K77+K90</f>
        <v>28858</v>
      </c>
      <c r="L109" s="14">
        <f>L57+L77+L90</f>
        <v>6655116</v>
      </c>
      <c r="M109" s="15">
        <f t="shared" si="70"/>
        <v>230.61598170351377</v>
      </c>
      <c r="N109" s="13">
        <f>N57+N77+N90</f>
        <v>27193</v>
      </c>
      <c r="O109" s="14">
        <f>O57+O77+O90</f>
        <v>7279822</v>
      </c>
      <c r="P109" s="15">
        <f t="shared" si="71"/>
        <v>267.70941051005775</v>
      </c>
      <c r="Q109" s="13">
        <f>Q57+Q77+Q90</f>
        <v>28890</v>
      </c>
      <c r="R109" s="14">
        <f>R57+R77+R90</f>
        <v>7395655</v>
      </c>
      <c r="S109" s="15">
        <f t="shared" si="72"/>
        <v>255.99359640013844</v>
      </c>
      <c r="T109" s="13">
        <f>T57+T77+T90</f>
        <v>29401</v>
      </c>
      <c r="U109" s="14">
        <f>U57+U77+U90</f>
        <v>7217347</v>
      </c>
      <c r="V109" s="15">
        <f t="shared" si="73"/>
        <v>245.47964354953913</v>
      </c>
      <c r="W109" s="13">
        <f>W57+W77+W90</f>
        <v>27314</v>
      </c>
      <c r="X109" s="14">
        <f>X57+X77+X90</f>
        <v>6857294</v>
      </c>
      <c r="Y109" s="15">
        <f t="shared" si="74"/>
        <v>251.05418466720363</v>
      </c>
    </row>
    <row r="110" spans="1:25" x14ac:dyDescent="0.2">
      <c r="A110" s="1" t="s">
        <v>27</v>
      </c>
      <c r="B110" s="13">
        <f>B58+B78+B91</f>
        <v>64101</v>
      </c>
      <c r="C110" s="14">
        <f>C58+C78+C91</f>
        <v>15724189</v>
      </c>
      <c r="D110" s="15">
        <f t="shared" si="60"/>
        <v>245.30333380134476</v>
      </c>
      <c r="E110" s="13">
        <f>E58+E78+E91</f>
        <v>63584</v>
      </c>
      <c r="F110" s="14">
        <f>F58+F78+F91</f>
        <v>16815168</v>
      </c>
      <c r="G110" s="15">
        <f t="shared" si="68"/>
        <v>264.45596376446906</v>
      </c>
      <c r="H110" s="13">
        <f>H58+H78+H91</f>
        <v>60950</v>
      </c>
      <c r="I110" s="14">
        <f>I58+I78+I91</f>
        <v>16879405</v>
      </c>
      <c r="J110" s="15">
        <f t="shared" si="69"/>
        <v>276.9385561936013</v>
      </c>
      <c r="K110" s="13">
        <f>K58+K78+K91</f>
        <v>58812</v>
      </c>
      <c r="L110" s="14">
        <f>L58+L78+L91</f>
        <v>16885120</v>
      </c>
      <c r="M110" s="15">
        <f t="shared" si="70"/>
        <v>287.10331224920083</v>
      </c>
      <c r="N110" s="13">
        <f>N58+N78+N91</f>
        <v>57571</v>
      </c>
      <c r="O110" s="14">
        <f>O58+O78+O91</f>
        <v>16862138</v>
      </c>
      <c r="P110" s="15">
        <f t="shared" si="71"/>
        <v>292.8929148355943</v>
      </c>
      <c r="Q110" s="13">
        <f>Q58+Q78+Q91</f>
        <v>58301</v>
      </c>
      <c r="R110" s="14">
        <f>R58+R78+R91</f>
        <v>19547939</v>
      </c>
      <c r="S110" s="15">
        <f t="shared" si="72"/>
        <v>335.29337404161163</v>
      </c>
      <c r="T110" s="13">
        <f>T58+T78+T91</f>
        <v>56665</v>
      </c>
      <c r="U110" s="14">
        <f>U58+U78+U91</f>
        <v>18946471</v>
      </c>
      <c r="V110" s="15">
        <f t="shared" si="73"/>
        <v>334.3593223330098</v>
      </c>
      <c r="W110" s="13">
        <f>W58+W78+W91</f>
        <v>60799</v>
      </c>
      <c r="X110" s="14">
        <f>X58+X78+X91</f>
        <v>20330548</v>
      </c>
      <c r="Y110" s="15">
        <f t="shared" si="74"/>
        <v>334.38951298541093</v>
      </c>
    </row>
    <row r="111" spans="1:25" x14ac:dyDescent="0.2">
      <c r="A111" s="1" t="s">
        <v>28</v>
      </c>
      <c r="B111" s="11">
        <f>SUM(B99:B110)</f>
        <v>212673</v>
      </c>
      <c r="C111" s="12">
        <f>SUM(C99:C110)</f>
        <v>44649306</v>
      </c>
      <c r="D111" s="15">
        <f t="shared" si="60"/>
        <v>209.94346249876571</v>
      </c>
      <c r="E111" s="11">
        <f>SUM(E99:E110)</f>
        <v>213882</v>
      </c>
      <c r="F111" s="12">
        <f>SUM(F99:F110)</f>
        <v>46507881</v>
      </c>
      <c r="G111" s="15">
        <f t="shared" si="68"/>
        <v>217.44644710634836</v>
      </c>
      <c r="H111" s="11">
        <f>SUM(H99:H110)</f>
        <v>210503</v>
      </c>
      <c r="I111" s="12">
        <f>SUM(I99:I110)</f>
        <v>47901309</v>
      </c>
      <c r="J111" s="15">
        <f t="shared" si="69"/>
        <v>227.55641962347329</v>
      </c>
      <c r="K111" s="11">
        <f>SUM(K99:K110)</f>
        <v>203484</v>
      </c>
      <c r="L111" s="12">
        <f>SUM(L99:L110)</f>
        <v>49941251</v>
      </c>
      <c r="M111" s="15">
        <f t="shared" si="70"/>
        <v>245.43084959996855</v>
      </c>
      <c r="N111" s="11">
        <f>SUM(N99:N110)</f>
        <v>198761</v>
      </c>
      <c r="O111" s="12">
        <f>SUM(O99:O110)</f>
        <v>51784751</v>
      </c>
      <c r="P111" s="15">
        <f t="shared" si="71"/>
        <v>260.53778658791214</v>
      </c>
      <c r="Q111" s="11">
        <f>SUM(Q99:Q110)</f>
        <v>197201</v>
      </c>
      <c r="R111" s="12">
        <f>SUM(R99:R110)</f>
        <v>55111356</v>
      </c>
      <c r="S111" s="15">
        <f t="shared" si="72"/>
        <v>279.46793373258754</v>
      </c>
      <c r="T111" s="11">
        <f>SUM(T99:T110)</f>
        <v>198002</v>
      </c>
      <c r="U111" s="12">
        <f>SUM(U99:U110)</f>
        <v>52573866</v>
      </c>
      <c r="V111" s="15">
        <f t="shared" si="73"/>
        <v>265.52189371824528</v>
      </c>
      <c r="W111" s="11">
        <f>SUM(W99:W110)</f>
        <v>204617</v>
      </c>
      <c r="X111" s="12">
        <f>SUM(X99:X110)</f>
        <v>54441661</v>
      </c>
      <c r="Y111" s="15">
        <f t="shared" si="74"/>
        <v>266.0661675227376</v>
      </c>
    </row>
    <row r="112" spans="1:25" x14ac:dyDescent="0.2">
      <c r="A112" s="37" t="s">
        <v>70</v>
      </c>
      <c r="B112" s="38">
        <f t="shared" ref="B112:G112" si="75">B106</f>
        <v>1861</v>
      </c>
      <c r="C112" s="39">
        <f t="shared" si="75"/>
        <v>593244</v>
      </c>
      <c r="D112" s="40">
        <f t="shared" si="75"/>
        <v>318.77700161203654</v>
      </c>
      <c r="E112" s="38">
        <f t="shared" si="75"/>
        <v>2045</v>
      </c>
      <c r="F112" s="39">
        <f t="shared" si="75"/>
        <v>537340</v>
      </c>
      <c r="G112" s="40">
        <f t="shared" si="75"/>
        <v>262.75794621026893</v>
      </c>
      <c r="H112" s="38">
        <v>2093</v>
      </c>
      <c r="I112" s="39">
        <f>I106</f>
        <v>566172</v>
      </c>
      <c r="J112" s="40">
        <f>J106</f>
        <v>253.09432275368798</v>
      </c>
      <c r="K112" s="38">
        <v>2037</v>
      </c>
      <c r="L112" s="39">
        <f>L106</f>
        <v>633368</v>
      </c>
      <c r="M112" s="40">
        <f>L112/K112</f>
        <v>310.93176239567993</v>
      </c>
      <c r="N112" s="38">
        <v>1925</v>
      </c>
      <c r="O112" s="39">
        <f>O106</f>
        <v>680568</v>
      </c>
      <c r="P112" s="40">
        <f>O112/N112</f>
        <v>353.5418181818182</v>
      </c>
      <c r="Q112" s="38">
        <v>1840</v>
      </c>
      <c r="R112" s="39">
        <f>R106</f>
        <v>825392</v>
      </c>
      <c r="S112" s="40">
        <f>R112/Q112</f>
        <v>448.5826086956522</v>
      </c>
      <c r="T112" s="38">
        <f t="shared" ref="T112:Y112" si="76">T106</f>
        <v>2080</v>
      </c>
      <c r="U112" s="39">
        <f t="shared" si="76"/>
        <v>657378</v>
      </c>
      <c r="V112" s="40">
        <f t="shared" si="76"/>
        <v>316.04711538461538</v>
      </c>
      <c r="W112" s="38">
        <f t="shared" si="76"/>
        <v>2156</v>
      </c>
      <c r="X112" s="39">
        <f t="shared" si="76"/>
        <v>659805</v>
      </c>
      <c r="Y112" s="40">
        <f t="shared" si="76"/>
        <v>306.03200371057511</v>
      </c>
    </row>
    <row r="113" spans="1:17" s="109" customFormat="1" x14ac:dyDescent="0.2">
      <c r="A113" s="109" t="s">
        <v>31</v>
      </c>
    </row>
    <row r="117" spans="1:17" x14ac:dyDescent="0.2">
      <c r="Q117" s="3"/>
    </row>
  </sheetData>
  <mergeCells count="65">
    <mergeCell ref="A113:XFD113"/>
    <mergeCell ref="A96:Y96"/>
    <mergeCell ref="B97:D97"/>
    <mergeCell ref="E97:G97"/>
    <mergeCell ref="H97:J97"/>
    <mergeCell ref="K97:M97"/>
    <mergeCell ref="N97:P97"/>
    <mergeCell ref="Q97:S97"/>
    <mergeCell ref="T97:V97"/>
    <mergeCell ref="W97:Y97"/>
    <mergeCell ref="A84:Y84"/>
    <mergeCell ref="B85:D85"/>
    <mergeCell ref="E85:G85"/>
    <mergeCell ref="H85:J85"/>
    <mergeCell ref="K85:M85"/>
    <mergeCell ref="N85:P85"/>
    <mergeCell ref="Q85:S85"/>
    <mergeCell ref="T85:V85"/>
    <mergeCell ref="W85:Y85"/>
    <mergeCell ref="A93:XFD93"/>
    <mergeCell ref="A81:XFD81"/>
    <mergeCell ref="A61:XFD61"/>
    <mergeCell ref="A41:XFD41"/>
    <mergeCell ref="A22:XFD22"/>
    <mergeCell ref="A64:Y64"/>
    <mergeCell ref="B65:D65"/>
    <mergeCell ref="E65:G65"/>
    <mergeCell ref="H65:J65"/>
    <mergeCell ref="K65:M65"/>
    <mergeCell ref="N65:P65"/>
    <mergeCell ref="Q65:S65"/>
    <mergeCell ref="T45:V45"/>
    <mergeCell ref="T65:V65"/>
    <mergeCell ref="W65:Y65"/>
    <mergeCell ref="W45:Y45"/>
    <mergeCell ref="A1:Y1"/>
    <mergeCell ref="A2:Y2"/>
    <mergeCell ref="A3:Y3"/>
    <mergeCell ref="A5:D5"/>
    <mergeCell ref="A44:Y44"/>
    <mergeCell ref="Q26:S26"/>
    <mergeCell ref="T8:V8"/>
    <mergeCell ref="A7:Y7"/>
    <mergeCell ref="Z8:AB8"/>
    <mergeCell ref="A25:Y25"/>
    <mergeCell ref="B26:D26"/>
    <mergeCell ref="E26:G26"/>
    <mergeCell ref="H26:J26"/>
    <mergeCell ref="K26:M26"/>
    <mergeCell ref="N26:P26"/>
    <mergeCell ref="W8:Y8"/>
    <mergeCell ref="T26:V26"/>
    <mergeCell ref="W26:Y26"/>
    <mergeCell ref="B8:D8"/>
    <mergeCell ref="E8:G8"/>
    <mergeCell ref="H8:J8"/>
    <mergeCell ref="K8:M8"/>
    <mergeCell ref="N8:P8"/>
    <mergeCell ref="Q8:S8"/>
    <mergeCell ref="K45:M45"/>
    <mergeCell ref="N45:P45"/>
    <mergeCell ref="Q45:S45"/>
    <mergeCell ref="B45:D45"/>
    <mergeCell ref="E45:G45"/>
    <mergeCell ref="H45:J45"/>
  </mergeCells>
  <phoneticPr fontId="5" type="noConversion"/>
  <printOptions horizontalCentered="1"/>
  <pageMargins left="0.25" right="0.25" top="1" bottom="1" header="0.5" footer="0.5"/>
  <pageSetup scale="61" orientation="landscape" r:id="rId1"/>
  <headerFooter alignWithMargins="0"/>
  <rowBreaks count="1" manualBreakCount="1">
    <brk id="61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.5703125" customWidth="1"/>
    <col min="2" max="3" width="0" hidden="1" customWidth="1"/>
    <col min="4" max="17" width="9.7109375" hidden="1" customWidth="1"/>
    <col min="18" max="25" width="9.7109375" customWidth="1"/>
  </cols>
  <sheetData>
    <row r="1" spans="1:25" ht="15.75" x14ac:dyDescent="0.25">
      <c r="A1" s="127"/>
      <c r="B1" s="127"/>
      <c r="C1" s="127"/>
      <c r="D1" s="127"/>
      <c r="E1" s="127"/>
      <c r="F1" s="127"/>
      <c r="G1" s="127"/>
      <c r="H1" s="12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75" x14ac:dyDescent="0.25">
      <c r="A2" s="127" t="s">
        <v>75</v>
      </c>
      <c r="B2" s="127"/>
      <c r="C2" s="127"/>
      <c r="D2" s="127"/>
      <c r="E2" s="127"/>
      <c r="F2" s="127"/>
      <c r="G2" s="127"/>
      <c r="H2" s="127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09"/>
    </row>
    <row r="3" spans="1:25" ht="15" x14ac:dyDescent="0.25">
      <c r="A3" s="113" t="s">
        <v>97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5" x14ac:dyDescent="0.25">
      <c r="A4" s="113" t="s">
        <v>49</v>
      </c>
      <c r="B4" s="113"/>
      <c r="C4" s="113"/>
      <c r="D4" s="113"/>
      <c r="E4" s="113"/>
      <c r="F4" s="113"/>
      <c r="G4" s="113"/>
      <c r="H4" s="113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09"/>
    </row>
    <row r="5" spans="1:2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3.5" thickBo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3.5" thickTop="1" x14ac:dyDescent="0.2">
      <c r="A7" s="48"/>
      <c r="B7" s="42" t="s">
        <v>37</v>
      </c>
      <c r="C7" s="119" t="s">
        <v>38</v>
      </c>
      <c r="D7" s="116" t="s">
        <v>39</v>
      </c>
      <c r="E7" s="116" t="s">
        <v>40</v>
      </c>
      <c r="F7" s="116" t="s">
        <v>41</v>
      </c>
      <c r="G7" s="116" t="s">
        <v>42</v>
      </c>
      <c r="H7" s="116" t="s">
        <v>43</v>
      </c>
      <c r="I7" s="116" t="s">
        <v>71</v>
      </c>
      <c r="J7" s="116" t="s">
        <v>72</v>
      </c>
      <c r="K7" s="116" t="s">
        <v>73</v>
      </c>
      <c r="L7" s="131" t="s">
        <v>77</v>
      </c>
      <c r="M7" s="116" t="s">
        <v>78</v>
      </c>
      <c r="N7" s="116" t="s">
        <v>79</v>
      </c>
      <c r="O7" s="116" t="s">
        <v>80</v>
      </c>
      <c r="P7" s="116" t="s">
        <v>83</v>
      </c>
      <c r="Q7" s="116" t="s">
        <v>84</v>
      </c>
      <c r="R7" s="116" t="s">
        <v>85</v>
      </c>
      <c r="S7" s="119" t="s">
        <v>86</v>
      </c>
      <c r="T7" s="116" t="s">
        <v>87</v>
      </c>
      <c r="U7" s="116" t="s">
        <v>88</v>
      </c>
      <c r="V7" s="116" t="s">
        <v>89</v>
      </c>
      <c r="W7" s="119" t="s">
        <v>94</v>
      </c>
      <c r="X7" s="116" t="s">
        <v>95</v>
      </c>
      <c r="Y7" s="129" t="s">
        <v>96</v>
      </c>
    </row>
    <row r="8" spans="1:25" x14ac:dyDescent="0.2">
      <c r="A8" s="49" t="s">
        <v>50</v>
      </c>
      <c r="B8" s="46"/>
      <c r="C8" s="120"/>
      <c r="D8" s="117"/>
      <c r="E8" s="117"/>
      <c r="F8" s="117"/>
      <c r="G8" s="117"/>
      <c r="H8" s="117"/>
      <c r="I8" s="117"/>
      <c r="J8" s="117"/>
      <c r="K8" s="117"/>
      <c r="L8" s="132"/>
      <c r="M8" s="117"/>
      <c r="N8" s="117"/>
      <c r="O8" s="117"/>
      <c r="P8" s="117"/>
      <c r="Q8" s="117"/>
      <c r="R8" s="117"/>
      <c r="S8" s="120"/>
      <c r="T8" s="117"/>
      <c r="U8" s="117"/>
      <c r="V8" s="117"/>
      <c r="W8" s="120"/>
      <c r="X8" s="117"/>
      <c r="Y8" s="130"/>
    </row>
    <row r="9" spans="1:25" x14ac:dyDescent="0.2">
      <c r="A9" s="50" t="s">
        <v>45</v>
      </c>
      <c r="B9" s="45">
        <v>47</v>
      </c>
      <c r="C9" s="44">
        <v>45</v>
      </c>
      <c r="D9" s="65">
        <v>40</v>
      </c>
      <c r="E9" s="65">
        <v>44</v>
      </c>
      <c r="F9" s="65">
        <v>44</v>
      </c>
      <c r="G9" s="66">
        <v>35</v>
      </c>
      <c r="H9" s="65">
        <v>31</v>
      </c>
      <c r="I9" s="67">
        <v>32</v>
      </c>
      <c r="J9" s="68">
        <v>44</v>
      </c>
      <c r="K9" s="65">
        <v>33</v>
      </c>
      <c r="L9" s="69">
        <v>43</v>
      </c>
      <c r="M9" s="65">
        <v>34</v>
      </c>
      <c r="N9" s="70">
        <v>33</v>
      </c>
      <c r="O9" s="70">
        <v>29</v>
      </c>
      <c r="P9" s="70">
        <v>30</v>
      </c>
      <c r="Q9" s="70">
        <v>24</v>
      </c>
      <c r="R9" s="70">
        <v>24</v>
      </c>
      <c r="S9" s="105">
        <v>24</v>
      </c>
      <c r="T9" s="70">
        <v>21</v>
      </c>
      <c r="U9" s="70">
        <v>16</v>
      </c>
      <c r="V9" s="70">
        <v>14</v>
      </c>
      <c r="W9" s="105">
        <v>20</v>
      </c>
      <c r="X9" s="70">
        <v>26</v>
      </c>
      <c r="Y9" s="71">
        <v>17</v>
      </c>
    </row>
    <row r="10" spans="1:25" x14ac:dyDescent="0.2">
      <c r="A10" s="51" t="s">
        <v>46</v>
      </c>
      <c r="B10" s="41">
        <v>68</v>
      </c>
      <c r="C10" s="23">
        <v>61</v>
      </c>
      <c r="D10" s="72">
        <v>67</v>
      </c>
      <c r="E10" s="72">
        <v>82</v>
      </c>
      <c r="F10" s="72">
        <v>88</v>
      </c>
      <c r="G10" s="73">
        <v>99</v>
      </c>
      <c r="H10" s="72">
        <v>109</v>
      </c>
      <c r="I10" s="74">
        <v>104</v>
      </c>
      <c r="J10" s="72">
        <v>100</v>
      </c>
      <c r="K10" s="72">
        <v>113</v>
      </c>
      <c r="L10" s="75">
        <v>136</v>
      </c>
      <c r="M10" s="72">
        <v>154</v>
      </c>
      <c r="N10" s="76">
        <v>159</v>
      </c>
      <c r="O10" s="76">
        <v>166</v>
      </c>
      <c r="P10" s="76">
        <v>180</v>
      </c>
      <c r="Q10" s="76">
        <v>163</v>
      </c>
      <c r="R10" s="76">
        <v>143</v>
      </c>
      <c r="S10" s="106">
        <v>151</v>
      </c>
      <c r="T10" s="76">
        <v>150</v>
      </c>
      <c r="U10" s="76">
        <v>130</v>
      </c>
      <c r="V10" s="76">
        <v>138</v>
      </c>
      <c r="W10" s="106">
        <v>141</v>
      </c>
      <c r="X10" s="76">
        <v>140</v>
      </c>
      <c r="Y10" s="77">
        <v>117</v>
      </c>
    </row>
    <row r="11" spans="1:25" x14ac:dyDescent="0.2">
      <c r="A11" s="53" t="s">
        <v>36</v>
      </c>
      <c r="B11" s="54">
        <f>SUM(B9:B10)</f>
        <v>115</v>
      </c>
      <c r="C11" s="55">
        <f t="shared" ref="C11:J11" si="0">SUM(C9:C10)</f>
        <v>106</v>
      </c>
      <c r="D11" s="78">
        <f t="shared" si="0"/>
        <v>107</v>
      </c>
      <c r="E11" s="78">
        <f t="shared" si="0"/>
        <v>126</v>
      </c>
      <c r="F11" s="78">
        <f t="shared" si="0"/>
        <v>132</v>
      </c>
      <c r="G11" s="78">
        <f t="shared" si="0"/>
        <v>134</v>
      </c>
      <c r="H11" s="78">
        <f t="shared" si="0"/>
        <v>140</v>
      </c>
      <c r="I11" s="78">
        <f t="shared" si="0"/>
        <v>136</v>
      </c>
      <c r="J11" s="78">
        <f t="shared" si="0"/>
        <v>144</v>
      </c>
      <c r="K11" s="79">
        <f t="shared" ref="K11:Y11" si="1">SUM(K9:K10)</f>
        <v>146</v>
      </c>
      <c r="L11" s="80">
        <f t="shared" si="1"/>
        <v>179</v>
      </c>
      <c r="M11" s="78">
        <f t="shared" si="1"/>
        <v>188</v>
      </c>
      <c r="N11" s="78">
        <f t="shared" si="1"/>
        <v>192</v>
      </c>
      <c r="O11" s="78">
        <f t="shared" si="1"/>
        <v>195</v>
      </c>
      <c r="P11" s="78">
        <f t="shared" ref="P11:X11" si="2">SUM(P9:P10)</f>
        <v>210</v>
      </c>
      <c r="Q11" s="78">
        <f t="shared" si="2"/>
        <v>187</v>
      </c>
      <c r="R11" s="78">
        <f t="shared" si="2"/>
        <v>167</v>
      </c>
      <c r="S11" s="85">
        <f t="shared" si="2"/>
        <v>175</v>
      </c>
      <c r="T11" s="78">
        <f t="shared" si="2"/>
        <v>171</v>
      </c>
      <c r="U11" s="78">
        <f t="shared" si="2"/>
        <v>146</v>
      </c>
      <c r="V11" s="78">
        <f t="shared" si="2"/>
        <v>152</v>
      </c>
      <c r="W11" s="85">
        <f t="shared" si="2"/>
        <v>161</v>
      </c>
      <c r="X11" s="78">
        <f t="shared" si="2"/>
        <v>166</v>
      </c>
      <c r="Y11" s="81">
        <f t="shared" si="1"/>
        <v>134</v>
      </c>
    </row>
    <row r="12" spans="1:25" x14ac:dyDescent="0.2">
      <c r="A12" s="104" t="s">
        <v>90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101"/>
      <c r="U12" s="62"/>
      <c r="V12" s="62"/>
      <c r="W12" s="62"/>
      <c r="X12" s="62"/>
      <c r="Y12" s="64"/>
    </row>
    <row r="13" spans="1:25" x14ac:dyDescent="0.2">
      <c r="A13" s="50" t="s">
        <v>98</v>
      </c>
      <c r="B13" s="45">
        <v>1</v>
      </c>
      <c r="C13" s="44">
        <v>1</v>
      </c>
      <c r="D13" s="65">
        <v>1</v>
      </c>
      <c r="E13" s="65">
        <v>1</v>
      </c>
      <c r="F13" s="65">
        <v>1</v>
      </c>
      <c r="G13" s="66">
        <v>0</v>
      </c>
      <c r="H13" s="65">
        <v>2</v>
      </c>
      <c r="I13" s="67">
        <v>2</v>
      </c>
      <c r="J13" s="68">
        <v>1</v>
      </c>
      <c r="K13" s="68">
        <v>1</v>
      </c>
      <c r="L13" s="69">
        <v>1</v>
      </c>
      <c r="M13" s="65">
        <v>2</v>
      </c>
      <c r="N13" s="65">
        <v>2</v>
      </c>
      <c r="O13" s="65">
        <v>1</v>
      </c>
      <c r="P13" s="65">
        <v>0</v>
      </c>
      <c r="Q13" s="65">
        <v>4</v>
      </c>
      <c r="R13" s="65">
        <v>4</v>
      </c>
      <c r="S13" s="67">
        <v>5</v>
      </c>
      <c r="T13" s="65">
        <v>5</v>
      </c>
      <c r="U13" s="65">
        <v>1</v>
      </c>
      <c r="V13" s="65">
        <v>0</v>
      </c>
      <c r="W13" s="67">
        <v>2</v>
      </c>
      <c r="X13" s="65">
        <v>8</v>
      </c>
      <c r="Y13" s="82">
        <v>10</v>
      </c>
    </row>
    <row r="14" spans="1:25" x14ac:dyDescent="0.2">
      <c r="A14" s="51" t="s">
        <v>51</v>
      </c>
      <c r="B14" s="41">
        <v>6</v>
      </c>
      <c r="C14" s="23">
        <v>8</v>
      </c>
      <c r="D14" s="72">
        <v>11</v>
      </c>
      <c r="E14" s="72">
        <v>12</v>
      </c>
      <c r="F14" s="72">
        <v>11</v>
      </c>
      <c r="G14" s="73">
        <v>11</v>
      </c>
      <c r="H14" s="72">
        <v>10</v>
      </c>
      <c r="I14" s="74">
        <v>13</v>
      </c>
      <c r="J14" s="72">
        <v>15</v>
      </c>
      <c r="K14" s="72">
        <v>15</v>
      </c>
      <c r="L14" s="75">
        <v>28</v>
      </c>
      <c r="M14" s="72">
        <v>25</v>
      </c>
      <c r="N14" s="72">
        <v>24</v>
      </c>
      <c r="O14" s="72">
        <v>31</v>
      </c>
      <c r="P14" s="72">
        <v>32</v>
      </c>
      <c r="Q14" s="72">
        <v>38</v>
      </c>
      <c r="R14" s="72">
        <v>35</v>
      </c>
      <c r="S14" s="74">
        <v>30</v>
      </c>
      <c r="T14" s="72">
        <v>25</v>
      </c>
      <c r="U14" s="72">
        <v>30</v>
      </c>
      <c r="V14" s="72">
        <v>25</v>
      </c>
      <c r="W14" s="74">
        <v>25</v>
      </c>
      <c r="X14" s="72">
        <v>28</v>
      </c>
      <c r="Y14" s="83">
        <v>23</v>
      </c>
    </row>
    <row r="15" spans="1:25" x14ac:dyDescent="0.2">
      <c r="A15" s="51" t="s">
        <v>52</v>
      </c>
      <c r="B15" s="41">
        <v>2</v>
      </c>
      <c r="C15" s="23">
        <v>1</v>
      </c>
      <c r="D15" s="72">
        <v>0</v>
      </c>
      <c r="E15" s="72">
        <v>0</v>
      </c>
      <c r="F15" s="72">
        <v>1</v>
      </c>
      <c r="G15" s="73">
        <v>0</v>
      </c>
      <c r="H15" s="72">
        <v>2</v>
      </c>
      <c r="I15" s="74">
        <v>4</v>
      </c>
      <c r="J15" s="72">
        <v>3</v>
      </c>
      <c r="K15" s="72">
        <v>2</v>
      </c>
      <c r="L15" s="75">
        <v>2</v>
      </c>
      <c r="M15" s="72">
        <v>2</v>
      </c>
      <c r="N15" s="72">
        <v>2</v>
      </c>
      <c r="O15" s="72">
        <v>2</v>
      </c>
      <c r="P15" s="72">
        <v>1</v>
      </c>
      <c r="Q15" s="72">
        <v>2</v>
      </c>
      <c r="R15" s="72">
        <v>1</v>
      </c>
      <c r="S15" s="74">
        <v>0</v>
      </c>
      <c r="T15" s="72">
        <v>1</v>
      </c>
      <c r="U15" s="72">
        <v>0</v>
      </c>
      <c r="V15" s="72">
        <v>0</v>
      </c>
      <c r="W15" s="74">
        <v>1</v>
      </c>
      <c r="X15" s="72">
        <v>0</v>
      </c>
      <c r="Y15" s="83">
        <v>0</v>
      </c>
    </row>
    <row r="16" spans="1:25" x14ac:dyDescent="0.2">
      <c r="A16" s="51" t="s">
        <v>82</v>
      </c>
      <c r="B16" s="41">
        <v>2</v>
      </c>
      <c r="C16" s="23">
        <v>3</v>
      </c>
      <c r="D16" s="72">
        <v>3</v>
      </c>
      <c r="E16" s="72">
        <v>3</v>
      </c>
      <c r="F16" s="72">
        <v>5</v>
      </c>
      <c r="G16" s="73">
        <v>6</v>
      </c>
      <c r="H16" s="72">
        <v>7</v>
      </c>
      <c r="I16" s="74">
        <v>4</v>
      </c>
      <c r="J16" s="72">
        <v>7</v>
      </c>
      <c r="K16" s="72">
        <v>6</v>
      </c>
      <c r="L16" s="75">
        <v>9</v>
      </c>
      <c r="M16" s="72">
        <v>10</v>
      </c>
      <c r="N16" s="72">
        <v>13</v>
      </c>
      <c r="O16" s="72">
        <v>10</v>
      </c>
      <c r="P16" s="72">
        <v>13</v>
      </c>
      <c r="Q16" s="72">
        <v>8</v>
      </c>
      <c r="R16" s="72">
        <v>7</v>
      </c>
      <c r="S16" s="74">
        <v>6</v>
      </c>
      <c r="T16" s="72">
        <v>5</v>
      </c>
      <c r="U16" s="72">
        <v>5</v>
      </c>
      <c r="V16" s="72">
        <v>6</v>
      </c>
      <c r="W16" s="74">
        <v>9</v>
      </c>
      <c r="X16" s="72">
        <v>9</v>
      </c>
      <c r="Y16" s="83">
        <v>7</v>
      </c>
    </row>
    <row r="17" spans="1:25" x14ac:dyDescent="0.2">
      <c r="A17" s="51" t="s">
        <v>44</v>
      </c>
      <c r="B17" s="41">
        <v>1</v>
      </c>
      <c r="C17" s="23">
        <v>0</v>
      </c>
      <c r="D17" s="72">
        <v>1</v>
      </c>
      <c r="E17" s="72">
        <v>4</v>
      </c>
      <c r="F17" s="72">
        <v>2</v>
      </c>
      <c r="G17" s="73">
        <v>1</v>
      </c>
      <c r="H17" s="72">
        <v>0</v>
      </c>
      <c r="I17" s="74">
        <v>0</v>
      </c>
      <c r="J17" s="72">
        <v>3</v>
      </c>
      <c r="K17" s="72">
        <v>4</v>
      </c>
      <c r="L17" s="75">
        <v>6</v>
      </c>
      <c r="M17" s="72">
        <v>9</v>
      </c>
      <c r="N17" s="72">
        <v>8</v>
      </c>
      <c r="O17" s="72">
        <v>11</v>
      </c>
      <c r="P17" s="72">
        <v>10</v>
      </c>
      <c r="Q17" s="72">
        <v>13</v>
      </c>
      <c r="R17" s="72">
        <v>11</v>
      </c>
      <c r="S17" s="74">
        <v>15</v>
      </c>
      <c r="T17" s="72">
        <v>19</v>
      </c>
      <c r="U17" s="72">
        <v>11</v>
      </c>
      <c r="V17" s="72">
        <v>22</v>
      </c>
      <c r="W17" s="74">
        <v>20</v>
      </c>
      <c r="X17" s="72">
        <v>19</v>
      </c>
      <c r="Y17" s="83">
        <v>13</v>
      </c>
    </row>
    <row r="18" spans="1:25" x14ac:dyDescent="0.2">
      <c r="A18" s="51" t="s">
        <v>53</v>
      </c>
      <c r="B18" s="41">
        <f>42+61</f>
        <v>103</v>
      </c>
      <c r="C18" s="23">
        <v>93</v>
      </c>
      <c r="D18" s="72">
        <f>27+64</f>
        <v>91</v>
      </c>
      <c r="E18" s="72">
        <f>39+67</f>
        <v>106</v>
      </c>
      <c r="F18" s="72">
        <f>43+69</f>
        <v>112</v>
      </c>
      <c r="G18" s="73">
        <v>113</v>
      </c>
      <c r="H18" s="72">
        <v>111</v>
      </c>
      <c r="I18" s="74">
        <v>106</v>
      </c>
      <c r="J18" s="72">
        <v>111</v>
      </c>
      <c r="K18" s="72">
        <v>110</v>
      </c>
      <c r="L18" s="75">
        <v>129</v>
      </c>
      <c r="M18" s="72">
        <v>137</v>
      </c>
      <c r="N18" s="72">
        <v>129</v>
      </c>
      <c r="O18" s="72">
        <v>127</v>
      </c>
      <c r="P18" s="72">
        <v>138</v>
      </c>
      <c r="Q18" s="72">
        <v>109</v>
      </c>
      <c r="R18" s="72">
        <v>99</v>
      </c>
      <c r="S18" s="74">
        <v>112</v>
      </c>
      <c r="T18" s="72">
        <v>112</v>
      </c>
      <c r="U18" s="72">
        <v>94</v>
      </c>
      <c r="V18" s="72">
        <v>90</v>
      </c>
      <c r="W18" s="74">
        <v>91</v>
      </c>
      <c r="X18" s="72">
        <v>89</v>
      </c>
      <c r="Y18" s="83">
        <v>72</v>
      </c>
    </row>
    <row r="19" spans="1:25" x14ac:dyDescent="0.2">
      <c r="A19" s="92" t="s">
        <v>81</v>
      </c>
      <c r="B19" s="41"/>
      <c r="C19" s="24"/>
      <c r="D19" s="91" t="s">
        <v>32</v>
      </c>
      <c r="E19" s="90" t="s">
        <v>32</v>
      </c>
      <c r="F19" s="90" t="s">
        <v>32</v>
      </c>
      <c r="G19" s="90" t="s">
        <v>32</v>
      </c>
      <c r="H19" s="90" t="s">
        <v>32</v>
      </c>
      <c r="I19" s="90" t="s">
        <v>32</v>
      </c>
      <c r="J19" s="90" t="s">
        <v>32</v>
      </c>
      <c r="K19" s="90" t="s">
        <v>32</v>
      </c>
      <c r="L19" s="90" t="s">
        <v>32</v>
      </c>
      <c r="M19" s="72">
        <v>1</v>
      </c>
      <c r="N19" s="72">
        <v>7</v>
      </c>
      <c r="O19" s="72">
        <v>8</v>
      </c>
      <c r="P19" s="72">
        <v>14</v>
      </c>
      <c r="Q19" s="72">
        <v>10</v>
      </c>
      <c r="R19" s="72">
        <v>7</v>
      </c>
      <c r="S19" s="74">
        <v>6</v>
      </c>
      <c r="T19" s="72">
        <v>3</v>
      </c>
      <c r="U19" s="72">
        <v>3</v>
      </c>
      <c r="V19" s="72">
        <v>7</v>
      </c>
      <c r="W19" s="74">
        <v>11</v>
      </c>
      <c r="X19" s="72">
        <v>11</v>
      </c>
      <c r="Y19" s="83">
        <v>7</v>
      </c>
    </row>
    <row r="20" spans="1:25" x14ac:dyDescent="0.2">
      <c r="A20" s="51" t="s">
        <v>54</v>
      </c>
      <c r="B20" s="47">
        <v>0</v>
      </c>
      <c r="C20" s="25">
        <v>0</v>
      </c>
      <c r="D20" s="84">
        <v>0</v>
      </c>
      <c r="E20" s="84">
        <v>0</v>
      </c>
      <c r="F20" s="84">
        <v>0</v>
      </c>
      <c r="G20" s="84">
        <v>3</v>
      </c>
      <c r="H20" s="72">
        <v>8</v>
      </c>
      <c r="I20" s="74">
        <v>7</v>
      </c>
      <c r="J20" s="72">
        <v>4</v>
      </c>
      <c r="K20" s="72">
        <v>8</v>
      </c>
      <c r="L20" s="75">
        <v>4</v>
      </c>
      <c r="M20" s="72">
        <v>2</v>
      </c>
      <c r="N20" s="72">
        <v>7</v>
      </c>
      <c r="O20" s="72">
        <v>5</v>
      </c>
      <c r="P20" s="72">
        <v>2</v>
      </c>
      <c r="Q20" s="72">
        <v>3</v>
      </c>
      <c r="R20" s="72">
        <v>3</v>
      </c>
      <c r="S20" s="74">
        <v>1</v>
      </c>
      <c r="T20" s="72">
        <v>1</v>
      </c>
      <c r="U20" s="72">
        <v>2</v>
      </c>
      <c r="V20" s="72">
        <v>2</v>
      </c>
      <c r="W20" s="74">
        <v>2</v>
      </c>
      <c r="X20" s="72">
        <v>2</v>
      </c>
      <c r="Y20" s="83">
        <v>2</v>
      </c>
    </row>
    <row r="21" spans="1:25" x14ac:dyDescent="0.2">
      <c r="A21" s="53" t="s">
        <v>36</v>
      </c>
      <c r="B21" s="54">
        <f>SUM(B13:B20)</f>
        <v>115</v>
      </c>
      <c r="C21" s="55">
        <f t="shared" ref="C21:J21" si="3">SUM(C13:C20)</f>
        <v>106</v>
      </c>
      <c r="D21" s="78">
        <f t="shared" si="3"/>
        <v>107</v>
      </c>
      <c r="E21" s="78">
        <f t="shared" si="3"/>
        <v>126</v>
      </c>
      <c r="F21" s="78">
        <f t="shared" si="3"/>
        <v>132</v>
      </c>
      <c r="G21" s="78">
        <f t="shared" si="3"/>
        <v>134</v>
      </c>
      <c r="H21" s="78">
        <f t="shared" si="3"/>
        <v>140</v>
      </c>
      <c r="I21" s="78">
        <f t="shared" si="3"/>
        <v>136</v>
      </c>
      <c r="J21" s="78">
        <f t="shared" si="3"/>
        <v>144</v>
      </c>
      <c r="K21" s="79">
        <f t="shared" ref="K21:Y21" si="4">SUM(K13:K20)</f>
        <v>146</v>
      </c>
      <c r="L21" s="80">
        <f t="shared" si="4"/>
        <v>179</v>
      </c>
      <c r="M21" s="78">
        <f t="shared" si="4"/>
        <v>188</v>
      </c>
      <c r="N21" s="78">
        <f t="shared" si="4"/>
        <v>192</v>
      </c>
      <c r="O21" s="78">
        <f t="shared" si="4"/>
        <v>195</v>
      </c>
      <c r="P21" s="78">
        <f t="shared" ref="P21:X21" si="5">SUM(P13:P20)</f>
        <v>210</v>
      </c>
      <c r="Q21" s="78">
        <f t="shared" si="5"/>
        <v>187</v>
      </c>
      <c r="R21" s="78">
        <f t="shared" si="5"/>
        <v>167</v>
      </c>
      <c r="S21" s="107">
        <f t="shared" si="5"/>
        <v>175</v>
      </c>
      <c r="T21" s="78">
        <f t="shared" si="5"/>
        <v>171</v>
      </c>
      <c r="U21" s="78">
        <f t="shared" si="5"/>
        <v>146</v>
      </c>
      <c r="V21" s="78">
        <f t="shared" si="5"/>
        <v>152</v>
      </c>
      <c r="W21" s="85">
        <f t="shared" si="5"/>
        <v>161</v>
      </c>
      <c r="X21" s="78">
        <f t="shared" si="5"/>
        <v>166</v>
      </c>
      <c r="Y21" s="81">
        <f t="shared" si="4"/>
        <v>134</v>
      </c>
    </row>
    <row r="22" spans="1:25" x14ac:dyDescent="0.2">
      <c r="A22" s="125" t="s">
        <v>91</v>
      </c>
      <c r="B22" s="126"/>
      <c r="C22" s="126"/>
      <c r="D22" s="126"/>
      <c r="E22" s="126"/>
      <c r="F22" s="126"/>
      <c r="G22" s="126"/>
      <c r="H22" s="126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4"/>
    </row>
    <row r="23" spans="1:25" x14ac:dyDescent="0.2">
      <c r="A23" s="50" t="s">
        <v>55</v>
      </c>
      <c r="B23" s="45">
        <v>2</v>
      </c>
      <c r="C23" s="44">
        <v>3</v>
      </c>
      <c r="D23" s="65">
        <v>16</v>
      </c>
      <c r="E23" s="65">
        <v>31</v>
      </c>
      <c r="F23" s="65">
        <v>31</v>
      </c>
      <c r="G23" s="66">
        <v>26</v>
      </c>
      <c r="H23" s="65">
        <v>26</v>
      </c>
      <c r="I23" s="67">
        <v>38</v>
      </c>
      <c r="J23" s="68">
        <v>50</v>
      </c>
      <c r="K23" s="68">
        <v>51</v>
      </c>
      <c r="L23" s="69">
        <v>72</v>
      </c>
      <c r="M23" s="65">
        <v>68</v>
      </c>
      <c r="N23" s="65">
        <v>74</v>
      </c>
      <c r="O23" s="65">
        <v>52</v>
      </c>
      <c r="P23" s="65">
        <v>78</v>
      </c>
      <c r="Q23" s="65">
        <v>75</v>
      </c>
      <c r="R23" s="65">
        <v>73</v>
      </c>
      <c r="S23" s="68">
        <v>55</v>
      </c>
      <c r="T23" s="65">
        <v>58</v>
      </c>
      <c r="U23" s="65">
        <v>63</v>
      </c>
      <c r="V23" s="65">
        <v>63</v>
      </c>
      <c r="W23" s="67">
        <v>67</v>
      </c>
      <c r="X23" s="65">
        <v>9</v>
      </c>
      <c r="Y23" s="82">
        <v>2</v>
      </c>
    </row>
    <row r="24" spans="1:25" x14ac:dyDescent="0.2">
      <c r="A24" s="51" t="s">
        <v>56</v>
      </c>
      <c r="B24" s="41">
        <v>33</v>
      </c>
      <c r="C24" s="23">
        <v>37</v>
      </c>
      <c r="D24" s="72">
        <v>27</v>
      </c>
      <c r="E24" s="72">
        <v>28</v>
      </c>
      <c r="F24" s="72">
        <v>40</v>
      </c>
      <c r="G24" s="73">
        <v>44</v>
      </c>
      <c r="H24" s="72">
        <v>48</v>
      </c>
      <c r="I24" s="74">
        <v>32</v>
      </c>
      <c r="J24" s="72">
        <v>30</v>
      </c>
      <c r="K24" s="72">
        <v>39</v>
      </c>
      <c r="L24" s="75">
        <v>53</v>
      </c>
      <c r="M24" s="72">
        <v>59</v>
      </c>
      <c r="N24" s="72">
        <v>55</v>
      </c>
      <c r="O24" s="72">
        <v>77</v>
      </c>
      <c r="P24" s="72">
        <v>67</v>
      </c>
      <c r="Q24" s="72">
        <v>50</v>
      </c>
      <c r="R24" s="72">
        <v>47</v>
      </c>
      <c r="S24" s="72">
        <v>67</v>
      </c>
      <c r="T24" s="72">
        <v>59</v>
      </c>
      <c r="U24" s="72">
        <v>41</v>
      </c>
      <c r="V24" s="72">
        <v>41</v>
      </c>
      <c r="W24" s="74">
        <v>56</v>
      </c>
      <c r="X24" s="72">
        <v>49</v>
      </c>
      <c r="Y24" s="83">
        <v>46</v>
      </c>
    </row>
    <row r="25" spans="1:25" x14ac:dyDescent="0.2">
      <c r="A25" s="51" t="s">
        <v>57</v>
      </c>
      <c r="B25" s="41">
        <v>26</v>
      </c>
      <c r="C25" s="23">
        <v>22</v>
      </c>
      <c r="D25" s="72">
        <v>31</v>
      </c>
      <c r="E25" s="72">
        <v>23</v>
      </c>
      <c r="F25" s="72">
        <v>25</v>
      </c>
      <c r="G25" s="73">
        <v>24</v>
      </c>
      <c r="H25" s="72">
        <v>28</v>
      </c>
      <c r="I25" s="74">
        <v>38</v>
      </c>
      <c r="J25" s="72">
        <v>34</v>
      </c>
      <c r="K25" s="72">
        <v>30</v>
      </c>
      <c r="L25" s="75">
        <v>26</v>
      </c>
      <c r="M25" s="72">
        <v>31</v>
      </c>
      <c r="N25" s="72">
        <v>33</v>
      </c>
      <c r="O25" s="72">
        <v>29</v>
      </c>
      <c r="P25" s="72">
        <v>38</v>
      </c>
      <c r="Q25" s="72">
        <v>38</v>
      </c>
      <c r="R25" s="72">
        <v>24</v>
      </c>
      <c r="S25" s="72">
        <v>23</v>
      </c>
      <c r="T25" s="72">
        <v>26</v>
      </c>
      <c r="U25" s="72">
        <v>27</v>
      </c>
      <c r="V25" s="72">
        <v>28</v>
      </c>
      <c r="W25" s="74">
        <v>18</v>
      </c>
      <c r="X25" s="72">
        <v>64</v>
      </c>
      <c r="Y25" s="83">
        <v>49</v>
      </c>
    </row>
    <row r="26" spans="1:25" x14ac:dyDescent="0.2">
      <c r="A26" s="51" t="s">
        <v>58</v>
      </c>
      <c r="B26" s="41">
        <v>21</v>
      </c>
      <c r="C26" s="23">
        <v>22</v>
      </c>
      <c r="D26" s="72">
        <v>11</v>
      </c>
      <c r="E26" s="72">
        <v>19</v>
      </c>
      <c r="F26" s="72">
        <v>21</v>
      </c>
      <c r="G26" s="73">
        <v>25</v>
      </c>
      <c r="H26" s="72">
        <v>21</v>
      </c>
      <c r="I26" s="74">
        <v>15</v>
      </c>
      <c r="J26" s="72">
        <v>18</v>
      </c>
      <c r="K26" s="72">
        <v>13</v>
      </c>
      <c r="L26" s="75">
        <v>14</v>
      </c>
      <c r="M26" s="72">
        <v>18</v>
      </c>
      <c r="N26" s="72">
        <v>14</v>
      </c>
      <c r="O26" s="72">
        <v>22</v>
      </c>
      <c r="P26" s="72">
        <v>12</v>
      </c>
      <c r="Q26" s="72">
        <v>15</v>
      </c>
      <c r="R26" s="72">
        <v>13</v>
      </c>
      <c r="S26" s="72">
        <v>19</v>
      </c>
      <c r="T26" s="72">
        <v>16</v>
      </c>
      <c r="U26" s="72">
        <v>11</v>
      </c>
      <c r="V26" s="72">
        <v>16</v>
      </c>
      <c r="W26" s="74">
        <v>17</v>
      </c>
      <c r="X26" s="72">
        <v>26</v>
      </c>
      <c r="Y26" s="83">
        <v>16</v>
      </c>
    </row>
    <row r="27" spans="1:25" x14ac:dyDescent="0.2">
      <c r="A27" s="51" t="s">
        <v>59</v>
      </c>
      <c r="B27" s="41">
        <v>9</v>
      </c>
      <c r="C27" s="23">
        <v>7</v>
      </c>
      <c r="D27" s="72">
        <v>7</v>
      </c>
      <c r="E27" s="72">
        <v>10</v>
      </c>
      <c r="F27" s="72">
        <v>6</v>
      </c>
      <c r="G27" s="73">
        <v>9</v>
      </c>
      <c r="H27" s="72">
        <v>10</v>
      </c>
      <c r="I27" s="74">
        <v>6</v>
      </c>
      <c r="J27" s="72">
        <v>7</v>
      </c>
      <c r="K27" s="72">
        <v>8</v>
      </c>
      <c r="L27" s="75">
        <v>9</v>
      </c>
      <c r="M27" s="72">
        <v>6</v>
      </c>
      <c r="N27" s="72">
        <v>8</v>
      </c>
      <c r="O27" s="72">
        <v>12</v>
      </c>
      <c r="P27" s="72">
        <v>13</v>
      </c>
      <c r="Q27" s="72">
        <v>7</v>
      </c>
      <c r="R27" s="72">
        <v>7</v>
      </c>
      <c r="S27" s="72">
        <v>6</v>
      </c>
      <c r="T27" s="72">
        <v>5</v>
      </c>
      <c r="U27" s="72">
        <v>3</v>
      </c>
      <c r="V27" s="72">
        <v>4</v>
      </c>
      <c r="W27" s="74">
        <v>3</v>
      </c>
      <c r="X27" s="72">
        <v>9</v>
      </c>
      <c r="Y27" s="83">
        <v>6</v>
      </c>
    </row>
    <row r="28" spans="1:25" x14ac:dyDescent="0.2">
      <c r="A28" s="51" t="s">
        <v>60</v>
      </c>
      <c r="B28" s="41">
        <v>9</v>
      </c>
      <c r="C28" s="23">
        <v>5</v>
      </c>
      <c r="D28" s="72">
        <v>7</v>
      </c>
      <c r="E28" s="72">
        <v>3</v>
      </c>
      <c r="F28" s="72">
        <v>2</v>
      </c>
      <c r="G28" s="73">
        <v>2</v>
      </c>
      <c r="H28" s="72">
        <v>4</v>
      </c>
      <c r="I28" s="74">
        <v>3</v>
      </c>
      <c r="J28" s="72">
        <v>2</v>
      </c>
      <c r="K28" s="72">
        <v>2</v>
      </c>
      <c r="L28" s="75">
        <v>1</v>
      </c>
      <c r="M28" s="72">
        <v>3</v>
      </c>
      <c r="N28" s="72">
        <v>3</v>
      </c>
      <c r="O28" s="72">
        <v>1</v>
      </c>
      <c r="P28" s="72">
        <v>2</v>
      </c>
      <c r="Q28" s="72">
        <v>2</v>
      </c>
      <c r="R28" s="72">
        <v>3</v>
      </c>
      <c r="S28" s="72">
        <v>2</v>
      </c>
      <c r="T28" s="72">
        <v>3</v>
      </c>
      <c r="U28" s="72">
        <v>1</v>
      </c>
      <c r="V28" s="72">
        <v>0</v>
      </c>
      <c r="W28" s="74">
        <v>0</v>
      </c>
      <c r="X28" s="72">
        <v>5</v>
      </c>
      <c r="Y28" s="83">
        <v>11</v>
      </c>
    </row>
    <row r="29" spans="1:25" x14ac:dyDescent="0.2">
      <c r="A29" s="51" t="s">
        <v>47</v>
      </c>
      <c r="B29" s="41">
        <v>12</v>
      </c>
      <c r="C29" s="23">
        <v>8</v>
      </c>
      <c r="D29" s="72">
        <v>6</v>
      </c>
      <c r="E29" s="72">
        <v>10</v>
      </c>
      <c r="F29" s="72">
        <v>5</v>
      </c>
      <c r="G29" s="73">
        <v>3</v>
      </c>
      <c r="H29" s="72">
        <v>3</v>
      </c>
      <c r="I29" s="74">
        <v>3</v>
      </c>
      <c r="J29" s="72">
        <v>3</v>
      </c>
      <c r="K29" s="72">
        <v>3</v>
      </c>
      <c r="L29" s="75">
        <v>4</v>
      </c>
      <c r="M29" s="72">
        <v>3</v>
      </c>
      <c r="N29" s="72">
        <v>4</v>
      </c>
      <c r="O29" s="72">
        <v>2</v>
      </c>
      <c r="P29" s="72">
        <v>0</v>
      </c>
      <c r="Q29" s="72">
        <v>0</v>
      </c>
      <c r="R29" s="72">
        <v>0</v>
      </c>
      <c r="S29" s="72">
        <v>2</v>
      </c>
      <c r="T29" s="72">
        <v>2</v>
      </c>
      <c r="U29" s="72">
        <v>0</v>
      </c>
      <c r="V29" s="72">
        <v>0</v>
      </c>
      <c r="W29" s="74">
        <v>0</v>
      </c>
      <c r="X29" s="72">
        <v>3</v>
      </c>
      <c r="Y29" s="83">
        <v>1</v>
      </c>
    </row>
    <row r="30" spans="1:25" x14ac:dyDescent="0.2">
      <c r="A30" s="51" t="s">
        <v>48</v>
      </c>
      <c r="B30" s="41">
        <v>1</v>
      </c>
      <c r="C30" s="23">
        <v>1</v>
      </c>
      <c r="D30" s="72">
        <v>2</v>
      </c>
      <c r="E30" s="72">
        <v>2</v>
      </c>
      <c r="F30" s="72">
        <v>2</v>
      </c>
      <c r="G30" s="73">
        <v>1</v>
      </c>
      <c r="H30" s="72">
        <v>0</v>
      </c>
      <c r="I30" s="74">
        <v>1</v>
      </c>
      <c r="J30" s="72">
        <v>0</v>
      </c>
      <c r="K30" s="72">
        <v>0</v>
      </c>
      <c r="L30" s="75">
        <v>0</v>
      </c>
      <c r="M30" s="72">
        <v>0</v>
      </c>
      <c r="N30" s="72">
        <v>1</v>
      </c>
      <c r="O30" s="72">
        <v>0</v>
      </c>
      <c r="P30" s="72">
        <v>0</v>
      </c>
      <c r="Q30" s="72">
        <v>0</v>
      </c>
      <c r="R30" s="72">
        <v>0</v>
      </c>
      <c r="S30" s="72">
        <v>1</v>
      </c>
      <c r="T30" s="72">
        <v>2</v>
      </c>
      <c r="U30" s="72">
        <v>0</v>
      </c>
      <c r="V30" s="72">
        <v>0</v>
      </c>
      <c r="W30" s="74">
        <v>0</v>
      </c>
      <c r="X30" s="72">
        <v>1</v>
      </c>
      <c r="Y30" s="83">
        <v>2</v>
      </c>
    </row>
    <row r="31" spans="1:25" x14ac:dyDescent="0.2">
      <c r="A31" s="51" t="s">
        <v>61</v>
      </c>
      <c r="B31" s="41">
        <v>0</v>
      </c>
      <c r="C31" s="23">
        <v>0</v>
      </c>
      <c r="D31" s="72">
        <v>0</v>
      </c>
      <c r="E31" s="72">
        <v>0</v>
      </c>
      <c r="F31" s="72">
        <v>0</v>
      </c>
      <c r="G31" s="73">
        <v>0</v>
      </c>
      <c r="H31" s="72">
        <v>0</v>
      </c>
      <c r="I31" s="74">
        <v>0</v>
      </c>
      <c r="J31" s="72">
        <v>0</v>
      </c>
      <c r="K31" s="72">
        <v>0</v>
      </c>
      <c r="L31" s="75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4">
        <v>0</v>
      </c>
      <c r="X31" s="72">
        <v>0</v>
      </c>
      <c r="Y31" s="83">
        <v>1</v>
      </c>
    </row>
    <row r="32" spans="1:25" x14ac:dyDescent="0.2">
      <c r="A32" s="51" t="s">
        <v>62</v>
      </c>
      <c r="B32" s="41">
        <v>2</v>
      </c>
      <c r="C32" s="23">
        <v>1</v>
      </c>
      <c r="D32" s="72">
        <v>0</v>
      </c>
      <c r="E32" s="72">
        <v>0</v>
      </c>
      <c r="F32" s="72">
        <v>0</v>
      </c>
      <c r="G32" s="73">
        <v>0</v>
      </c>
      <c r="H32" s="72">
        <v>0</v>
      </c>
      <c r="I32" s="74">
        <v>0</v>
      </c>
      <c r="J32" s="72">
        <v>0</v>
      </c>
      <c r="K32" s="72">
        <v>0</v>
      </c>
      <c r="L32" s="75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4">
        <v>0</v>
      </c>
      <c r="X32" s="72">
        <v>0</v>
      </c>
      <c r="Y32" s="83">
        <v>0</v>
      </c>
    </row>
    <row r="33" spans="1:25" x14ac:dyDescent="0.2">
      <c r="A33" s="53" t="s">
        <v>36</v>
      </c>
      <c r="B33" s="54">
        <f>SUM(B23:B32)</f>
        <v>115</v>
      </c>
      <c r="C33" s="55">
        <f t="shared" ref="C33:H33" si="6">SUM(C23:C32)</f>
        <v>106</v>
      </c>
      <c r="D33" s="78">
        <f t="shared" si="6"/>
        <v>107</v>
      </c>
      <c r="E33" s="78">
        <f t="shared" si="6"/>
        <v>126</v>
      </c>
      <c r="F33" s="78">
        <f t="shared" si="6"/>
        <v>132</v>
      </c>
      <c r="G33" s="78">
        <f t="shared" si="6"/>
        <v>134</v>
      </c>
      <c r="H33" s="78">
        <f t="shared" si="6"/>
        <v>140</v>
      </c>
      <c r="I33" s="85">
        <f t="shared" ref="I33:Y33" si="7">SUM(I23:I32)</f>
        <v>136</v>
      </c>
      <c r="J33" s="78">
        <f t="shared" si="7"/>
        <v>144</v>
      </c>
      <c r="K33" s="79">
        <f t="shared" si="7"/>
        <v>146</v>
      </c>
      <c r="L33" s="80">
        <f t="shared" si="7"/>
        <v>179</v>
      </c>
      <c r="M33" s="78">
        <f t="shared" si="7"/>
        <v>188</v>
      </c>
      <c r="N33" s="78">
        <f>SUM(N23:N32)</f>
        <v>192</v>
      </c>
      <c r="O33" s="78">
        <f t="shared" ref="O33:X33" si="8">SUM(O23:O32)</f>
        <v>195</v>
      </c>
      <c r="P33" s="78">
        <f t="shared" si="8"/>
        <v>210</v>
      </c>
      <c r="Q33" s="78">
        <f t="shared" si="8"/>
        <v>187</v>
      </c>
      <c r="R33" s="78">
        <f t="shared" si="8"/>
        <v>167</v>
      </c>
      <c r="S33" s="79">
        <f t="shared" si="8"/>
        <v>175</v>
      </c>
      <c r="T33" s="78">
        <f t="shared" si="8"/>
        <v>171</v>
      </c>
      <c r="U33" s="78">
        <f t="shared" si="8"/>
        <v>146</v>
      </c>
      <c r="V33" s="78">
        <f t="shared" si="8"/>
        <v>152</v>
      </c>
      <c r="W33" s="85">
        <f t="shared" si="8"/>
        <v>161</v>
      </c>
      <c r="X33" s="79">
        <f t="shared" si="8"/>
        <v>166</v>
      </c>
      <c r="Y33" s="81">
        <f t="shared" si="7"/>
        <v>134</v>
      </c>
    </row>
    <row r="34" spans="1:25" x14ac:dyDescent="0.2">
      <c r="A34" s="121" t="s">
        <v>93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4"/>
    </row>
    <row r="35" spans="1:25" x14ac:dyDescent="0.2">
      <c r="A35" s="50" t="s">
        <v>63</v>
      </c>
      <c r="B35" s="60">
        <v>27.627800000000001</v>
      </c>
      <c r="C35" s="61">
        <v>26.393899999999999</v>
      </c>
      <c r="D35" s="61">
        <v>25.630299999999998</v>
      </c>
      <c r="E35" s="61">
        <v>25.3644</v>
      </c>
      <c r="F35" s="61">
        <v>23.932700000000001</v>
      </c>
      <c r="G35" s="61">
        <v>23.895700000000001</v>
      </c>
      <c r="H35" s="60">
        <v>23.22</v>
      </c>
      <c r="I35" s="60">
        <v>23.1919</v>
      </c>
      <c r="J35" s="102">
        <v>22.863900000000001</v>
      </c>
      <c r="K35" s="102">
        <v>22.466100000000001</v>
      </c>
      <c r="L35" s="94">
        <v>22.16</v>
      </c>
      <c r="M35" s="95">
        <v>21.71</v>
      </c>
      <c r="N35" s="95">
        <v>22.4</v>
      </c>
      <c r="O35" s="95">
        <v>22.47</v>
      </c>
      <c r="P35" s="95">
        <v>21.77</v>
      </c>
      <c r="Q35" s="95">
        <v>21.65</v>
      </c>
      <c r="R35" s="95">
        <v>21.71</v>
      </c>
      <c r="S35" s="102">
        <v>22.32</v>
      </c>
      <c r="T35" s="95">
        <v>22.3</v>
      </c>
      <c r="U35" s="95">
        <v>21.28</v>
      </c>
      <c r="V35" s="95">
        <v>21.48</v>
      </c>
      <c r="W35" s="93">
        <v>21.16</v>
      </c>
      <c r="X35" s="95">
        <v>21.77</v>
      </c>
      <c r="Y35" s="96">
        <v>22.44</v>
      </c>
    </row>
    <row r="36" spans="1:25" x14ac:dyDescent="0.2">
      <c r="A36" s="56" t="s">
        <v>64</v>
      </c>
      <c r="B36" s="57">
        <v>7.9703999999999997</v>
      </c>
      <c r="C36" s="58">
        <v>7.4053599999999999</v>
      </c>
      <c r="D36" s="58">
        <v>8.0526900000000001</v>
      </c>
      <c r="E36" s="58">
        <v>7.82395</v>
      </c>
      <c r="F36" s="58">
        <v>6.7223600000000001</v>
      </c>
      <c r="G36" s="59">
        <v>5.6030800000000003</v>
      </c>
      <c r="H36" s="58">
        <v>5.2670000000000003</v>
      </c>
      <c r="I36" s="57">
        <v>5.6440000000000001</v>
      </c>
      <c r="J36" s="99">
        <v>5.15137</v>
      </c>
      <c r="K36" s="103">
        <v>5.1136799999999996</v>
      </c>
      <c r="L36" s="98">
        <v>5.1100000000000003</v>
      </c>
      <c r="M36" s="99">
        <v>4.83</v>
      </c>
      <c r="N36" s="99">
        <v>5.42</v>
      </c>
      <c r="O36" s="99">
        <v>4.34</v>
      </c>
      <c r="P36" s="99">
        <v>3.7</v>
      </c>
      <c r="Q36" s="99">
        <v>3.66</v>
      </c>
      <c r="R36" s="99">
        <v>3.96</v>
      </c>
      <c r="S36" s="103">
        <v>5.14</v>
      </c>
      <c r="T36" s="99">
        <v>5.27</v>
      </c>
      <c r="U36" s="99">
        <v>3.27</v>
      </c>
      <c r="V36" s="99">
        <v>3.26</v>
      </c>
      <c r="W36" s="97">
        <v>2.96</v>
      </c>
      <c r="X36" s="99">
        <v>4.72</v>
      </c>
      <c r="Y36" s="100">
        <v>5.52</v>
      </c>
    </row>
    <row r="37" spans="1:25" ht="14.25" customHeight="1" x14ac:dyDescent="0.2">
      <c r="A37" s="125" t="s">
        <v>65</v>
      </c>
      <c r="B37" s="126"/>
      <c r="C37" s="126"/>
      <c r="D37" s="126"/>
      <c r="E37" s="126"/>
      <c r="F37" s="126"/>
      <c r="G37" s="126"/>
      <c r="H37" s="126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4"/>
    </row>
    <row r="38" spans="1:25" x14ac:dyDescent="0.2">
      <c r="A38" s="50" t="s">
        <v>66</v>
      </c>
      <c r="B38" s="45">
        <v>44</v>
      </c>
      <c r="C38" s="44">
        <v>33</v>
      </c>
      <c r="D38" s="65">
        <v>32</v>
      </c>
      <c r="E38" s="65">
        <v>49</v>
      </c>
      <c r="F38" s="65">
        <v>53</v>
      </c>
      <c r="G38" s="66">
        <v>50</v>
      </c>
      <c r="H38" s="65">
        <v>50</v>
      </c>
      <c r="I38" s="67">
        <v>42</v>
      </c>
      <c r="J38" s="68">
        <v>52</v>
      </c>
      <c r="K38" s="68">
        <v>54</v>
      </c>
      <c r="L38" s="69">
        <v>63</v>
      </c>
      <c r="M38" s="65">
        <v>71</v>
      </c>
      <c r="N38" s="65">
        <v>60</v>
      </c>
      <c r="O38" s="65">
        <v>69</v>
      </c>
      <c r="P38" s="65">
        <v>73</v>
      </c>
      <c r="Q38" s="65">
        <v>70</v>
      </c>
      <c r="R38" s="65">
        <v>59</v>
      </c>
      <c r="S38" s="68">
        <v>59</v>
      </c>
      <c r="T38" s="65">
        <v>54</v>
      </c>
      <c r="U38" s="65">
        <v>52</v>
      </c>
      <c r="V38" s="65">
        <v>52</v>
      </c>
      <c r="W38" s="67">
        <v>50</v>
      </c>
      <c r="X38" s="65">
        <v>57</v>
      </c>
      <c r="Y38" s="82">
        <v>46</v>
      </c>
    </row>
    <row r="39" spans="1:25" x14ac:dyDescent="0.2">
      <c r="A39" s="51" t="s">
        <v>67</v>
      </c>
      <c r="B39" s="41">
        <v>71</v>
      </c>
      <c r="C39" s="23">
        <v>73</v>
      </c>
      <c r="D39" s="72">
        <v>75</v>
      </c>
      <c r="E39" s="72">
        <v>77</v>
      </c>
      <c r="F39" s="72">
        <v>79</v>
      </c>
      <c r="G39" s="73">
        <v>84</v>
      </c>
      <c r="H39" s="72">
        <v>90</v>
      </c>
      <c r="I39" s="74">
        <v>94</v>
      </c>
      <c r="J39" s="72">
        <v>92</v>
      </c>
      <c r="K39" s="72">
        <v>92</v>
      </c>
      <c r="L39" s="75">
        <v>116</v>
      </c>
      <c r="M39" s="72">
        <v>117</v>
      </c>
      <c r="N39" s="72">
        <v>132</v>
      </c>
      <c r="O39" s="72">
        <v>126</v>
      </c>
      <c r="P39" s="72">
        <v>137</v>
      </c>
      <c r="Q39" s="72">
        <v>117</v>
      </c>
      <c r="R39" s="72">
        <v>108</v>
      </c>
      <c r="S39" s="72">
        <v>116</v>
      </c>
      <c r="T39" s="72">
        <v>117</v>
      </c>
      <c r="U39" s="72">
        <v>94</v>
      </c>
      <c r="V39" s="72">
        <v>100</v>
      </c>
      <c r="W39" s="74">
        <v>111</v>
      </c>
      <c r="X39" s="72">
        <v>109</v>
      </c>
      <c r="Y39" s="83">
        <v>88</v>
      </c>
    </row>
    <row r="40" spans="1:25" ht="13.5" thickBot="1" x14ac:dyDescent="0.25">
      <c r="A40" s="52" t="s">
        <v>36</v>
      </c>
      <c r="B40" s="43">
        <f>SUM(B38:B39)</f>
        <v>115</v>
      </c>
      <c r="C40" s="26">
        <f t="shared" ref="C40:H40" si="9">SUM(C38:C39)</f>
        <v>106</v>
      </c>
      <c r="D40" s="86">
        <f t="shared" si="9"/>
        <v>107</v>
      </c>
      <c r="E40" s="86">
        <f t="shared" si="9"/>
        <v>126</v>
      </c>
      <c r="F40" s="86">
        <f t="shared" si="9"/>
        <v>132</v>
      </c>
      <c r="G40" s="86">
        <f t="shared" si="9"/>
        <v>134</v>
      </c>
      <c r="H40" s="86">
        <f t="shared" si="9"/>
        <v>140</v>
      </c>
      <c r="I40" s="86">
        <f t="shared" ref="I40:Y40" si="10">SUM(I38:I39)</f>
        <v>136</v>
      </c>
      <c r="J40" s="86">
        <f t="shared" si="10"/>
        <v>144</v>
      </c>
      <c r="K40" s="86">
        <f t="shared" si="10"/>
        <v>146</v>
      </c>
      <c r="L40" s="87">
        <f t="shared" si="10"/>
        <v>179</v>
      </c>
      <c r="M40" s="86">
        <f t="shared" si="10"/>
        <v>188</v>
      </c>
      <c r="N40" s="86">
        <f>SUM(N38:N39)</f>
        <v>192</v>
      </c>
      <c r="O40" s="86">
        <f t="shared" ref="O40:X40" si="11">SUM(O38:O39)</f>
        <v>195</v>
      </c>
      <c r="P40" s="86">
        <f t="shared" si="11"/>
        <v>210</v>
      </c>
      <c r="Q40" s="86">
        <f t="shared" si="11"/>
        <v>187</v>
      </c>
      <c r="R40" s="86">
        <f t="shared" si="11"/>
        <v>167</v>
      </c>
      <c r="S40" s="86">
        <f t="shared" si="11"/>
        <v>175</v>
      </c>
      <c r="T40" s="86">
        <f t="shared" si="11"/>
        <v>171</v>
      </c>
      <c r="U40" s="86">
        <f t="shared" si="11"/>
        <v>146</v>
      </c>
      <c r="V40" s="86">
        <f t="shared" si="11"/>
        <v>152</v>
      </c>
      <c r="W40" s="89">
        <f t="shared" si="11"/>
        <v>161</v>
      </c>
      <c r="X40" s="86">
        <f t="shared" si="11"/>
        <v>166</v>
      </c>
      <c r="Y40" s="88">
        <f t="shared" si="10"/>
        <v>134</v>
      </c>
    </row>
    <row r="41" spans="1:25" ht="12.75" customHeight="1" thickTop="1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1" customHeight="1" x14ac:dyDescent="0.2">
      <c r="A42" s="118" t="s">
        <v>92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ht="45" customHeight="1" x14ac:dyDescent="0.2">
      <c r="A43" s="115" t="s">
        <v>76</v>
      </c>
      <c r="B43" s="115"/>
      <c r="C43" s="115"/>
      <c r="D43" s="115"/>
      <c r="E43" s="115"/>
      <c r="F43" s="115"/>
      <c r="G43" s="115"/>
      <c r="H43" s="115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6" spans="1:25" x14ac:dyDescent="0.2">
      <c r="I46" t="s">
        <v>74</v>
      </c>
    </row>
  </sheetData>
  <mergeCells count="32">
    <mergeCell ref="A1:H1"/>
    <mergeCell ref="A2:Y2"/>
    <mergeCell ref="A3:Y3"/>
    <mergeCell ref="A4:Y4"/>
    <mergeCell ref="Y7:Y8"/>
    <mergeCell ref="K7:K8"/>
    <mergeCell ref="L7:L8"/>
    <mergeCell ref="F7:F8"/>
    <mergeCell ref="G7:G8"/>
    <mergeCell ref="O7:O8"/>
    <mergeCell ref="P7:P8"/>
    <mergeCell ref="Q7:Q8"/>
    <mergeCell ref="R7:R8"/>
    <mergeCell ref="S7:S8"/>
    <mergeCell ref="U7:U8"/>
    <mergeCell ref="W7:W8"/>
    <mergeCell ref="A43:Y43"/>
    <mergeCell ref="H7:H8"/>
    <mergeCell ref="A42:Y42"/>
    <mergeCell ref="I7:I8"/>
    <mergeCell ref="J7:J8"/>
    <mergeCell ref="C7:C8"/>
    <mergeCell ref="D7:D8"/>
    <mergeCell ref="N7:N8"/>
    <mergeCell ref="A34:Y34"/>
    <mergeCell ref="A22:Y22"/>
    <mergeCell ref="M7:M8"/>
    <mergeCell ref="E7:E8"/>
    <mergeCell ref="A37:Y37"/>
    <mergeCell ref="T7:T8"/>
    <mergeCell ref="V7:V8"/>
    <mergeCell ref="X7:X8"/>
  </mergeCells>
  <phoneticPr fontId="5" type="noConversion"/>
  <printOptions horizontalCentered="1"/>
  <pageMargins left="0.75" right="0.75" top="1" bottom="1" header="0.5" footer="0.5"/>
  <pageSetup scale="8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PeerCost&amp;CRHR BIO</vt:lpstr>
      <vt:lpstr>Summary BIO B.S.</vt:lpstr>
      <vt:lpstr>'PeerCost&amp;CRHR BIO'!Print_Area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2022-11-17T17:00:17Z</cp:lastPrinted>
  <dcterms:created xsi:type="dcterms:W3CDTF">2006-03-22T17:20:17Z</dcterms:created>
  <dcterms:modified xsi:type="dcterms:W3CDTF">2022-11-18T14:55:26Z</dcterms:modified>
</cp:coreProperties>
</file>