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General University\"/>
    </mc:Choice>
  </mc:AlternateContent>
  <bookViews>
    <workbookView xWindow="0" yWindow="0" windowWidth="28800" windowHeight="13500"/>
  </bookViews>
  <sheets>
    <sheet name="2021" sheetId="1" r:id="rId1"/>
  </sheets>
  <definedNames>
    <definedName name="_xlnm.Print_Area" localSheetId="0">'2021'!$A$2:$H$69</definedName>
  </definedNames>
  <calcPr calcId="162913"/>
</workbook>
</file>

<file path=xl/calcChain.xml><?xml version="1.0" encoding="utf-8"?>
<calcChain xmlns="http://schemas.openxmlformats.org/spreadsheetml/2006/main">
  <c r="H21" i="1" l="1"/>
  <c r="E34" i="1"/>
  <c r="F17" i="1" l="1"/>
  <c r="F42" i="1"/>
  <c r="D17" i="1" l="1"/>
  <c r="D49" i="1"/>
  <c r="G54" i="1" l="1"/>
  <c r="F12" i="1"/>
  <c r="E12" i="1"/>
  <c r="D12" i="1"/>
  <c r="H10" i="1"/>
  <c r="H9" i="1"/>
  <c r="F34" i="1" l="1"/>
  <c r="E45" i="1" l="1"/>
  <c r="E17" i="1"/>
  <c r="H16" i="1"/>
  <c r="H22" i="1"/>
  <c r="H44" i="1"/>
  <c r="E54" i="1" l="1"/>
  <c r="H52" i="1" l="1"/>
  <c r="G45" i="1"/>
  <c r="F45" i="1"/>
  <c r="D45" i="1"/>
  <c r="H43" i="1"/>
  <c r="H42" i="1"/>
  <c r="H41" i="1"/>
  <c r="H40" i="1"/>
  <c r="H39" i="1"/>
  <c r="H38" i="1"/>
  <c r="D36" i="1"/>
  <c r="D34" i="1"/>
  <c r="H32" i="1"/>
  <c r="H31" i="1"/>
  <c r="H30" i="1"/>
  <c r="H29" i="1"/>
  <c r="H28" i="1"/>
  <c r="H27" i="1"/>
  <c r="H26" i="1"/>
  <c r="H25" i="1"/>
  <c r="H24" i="1"/>
  <c r="H20" i="1"/>
  <c r="H23" i="1"/>
  <c r="H15" i="1"/>
  <c r="H14" i="1"/>
  <c r="H11" i="1"/>
  <c r="H12" i="1" s="1"/>
  <c r="H34" i="1" l="1"/>
  <c r="H17" i="1"/>
  <c r="D54" i="1"/>
  <c r="F54" i="1"/>
  <c r="H45" i="1"/>
  <c r="H54" i="1" l="1"/>
</calcChain>
</file>

<file path=xl/sharedStrings.xml><?xml version="1.0" encoding="utf-8"?>
<sst xmlns="http://schemas.openxmlformats.org/spreadsheetml/2006/main" count="178" uniqueCount="101">
  <si>
    <t xml:space="preserve">OFFERING </t>
  </si>
  <si>
    <t>FT Faculty (FTE)</t>
  </si>
  <si>
    <t>UG</t>
  </si>
  <si>
    <t>GR</t>
  </si>
  <si>
    <t>DOC</t>
  </si>
  <si>
    <t>TOTAL</t>
  </si>
  <si>
    <t xml:space="preserve">  </t>
  </si>
  <si>
    <t>Education and Human Services</t>
  </si>
  <si>
    <t xml:space="preserve">  Human Development Counseling</t>
  </si>
  <si>
    <t xml:space="preserve">  Social Work</t>
  </si>
  <si>
    <t xml:space="preserve">  African American Studies</t>
  </si>
  <si>
    <t xml:space="preserve">  Biology</t>
  </si>
  <si>
    <t xml:space="preserve">  Communication</t>
  </si>
  <si>
    <t xml:space="preserve">  History</t>
  </si>
  <si>
    <t xml:space="preserve">  Philosophy</t>
  </si>
  <si>
    <t xml:space="preserve">  Psychology</t>
  </si>
  <si>
    <t xml:space="preserve">  Sociology/Anthropology</t>
  </si>
  <si>
    <t xml:space="preserve">Library </t>
  </si>
  <si>
    <t>Public Affairs and Administration</t>
  </si>
  <si>
    <t xml:space="preserve">  Legal Studies</t>
  </si>
  <si>
    <t xml:space="preserve">  Public Affairs Reporting</t>
  </si>
  <si>
    <t>Minor</t>
  </si>
  <si>
    <t xml:space="preserve">M.A.-B.A.-Minor </t>
  </si>
  <si>
    <t xml:space="preserve">B.A.-Minor </t>
  </si>
  <si>
    <t>B.A.-Minor</t>
  </si>
  <si>
    <t>M.A.</t>
  </si>
  <si>
    <t>B.S.W.</t>
  </si>
  <si>
    <t>Service</t>
  </si>
  <si>
    <t>M.S.-B.S.-Minor</t>
  </si>
  <si>
    <t xml:space="preserve">  Women and Gender Studies</t>
  </si>
  <si>
    <t>Coursework</t>
  </si>
  <si>
    <t xml:space="preserve"> COLLEGE &amp; DEPARTMENT</t>
  </si>
  <si>
    <t>M.A.-B.A.-Minor</t>
  </si>
  <si>
    <t xml:space="preserve"> </t>
  </si>
  <si>
    <t>--</t>
  </si>
  <si>
    <r>
      <t>Liberal Arts and Sciences</t>
    </r>
    <r>
      <rPr>
        <b/>
        <vertAlign val="superscript"/>
        <sz val="11"/>
        <rFont val="Arial"/>
        <family val="2"/>
      </rPr>
      <t>7</t>
    </r>
  </si>
  <si>
    <r>
      <t xml:space="preserve">  Computer Science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</t>
    </r>
  </si>
  <si>
    <t xml:space="preserve">  English &amp; Modern Languages</t>
  </si>
  <si>
    <t xml:space="preserve">  Criminology &amp; Criminal Justice</t>
  </si>
  <si>
    <r>
      <t xml:space="preserve">  Chemistry</t>
    </r>
    <r>
      <rPr>
        <vertAlign val="superscript"/>
        <sz val="11"/>
        <rFont val="Arial"/>
        <family val="2"/>
      </rPr>
      <t>9</t>
    </r>
  </si>
  <si>
    <t>B.S.-Minor</t>
  </si>
  <si>
    <r>
      <t>M.A.-B.A.-Minors</t>
    </r>
    <r>
      <rPr>
        <vertAlign val="superscript"/>
        <sz val="11"/>
        <rFont val="Arial"/>
        <family val="2"/>
      </rPr>
      <t>3</t>
    </r>
  </si>
  <si>
    <r>
      <t xml:space="preserve">  Allied Health</t>
    </r>
    <r>
      <rPr>
        <vertAlign val="superscript"/>
        <sz val="11"/>
        <rFont val="Arial"/>
        <family val="2"/>
      </rPr>
      <t>8</t>
    </r>
  </si>
  <si>
    <t>Center for State Policy &amp; Leadership</t>
  </si>
  <si>
    <t>M.S. -B.A.-Minor</t>
  </si>
  <si>
    <r>
      <t>3</t>
    </r>
    <r>
      <rPr>
        <sz val="9"/>
        <rFont val="Arial"/>
        <family val="2"/>
      </rPr>
      <t xml:space="preserve"> Also offers IBHE-approved post-baccalaureate level certificate(s).  </t>
    </r>
  </si>
  <si>
    <r>
      <t>4</t>
    </r>
    <r>
      <rPr>
        <sz val="9"/>
        <rFont val="Arial"/>
        <family val="2"/>
      </rPr>
      <t xml:space="preserve"> Also offers IBHE-approved post-master's certificate(s).    </t>
    </r>
  </si>
  <si>
    <r>
      <t>6</t>
    </r>
    <r>
      <rPr>
        <sz val="9"/>
        <rFont val="Arial"/>
        <family val="2"/>
      </rPr>
      <t xml:space="preserve"> Headcount includes Political Science, Public Policy and Global Studies majors.  </t>
    </r>
  </si>
  <si>
    <r>
      <t xml:space="preserve">9 </t>
    </r>
    <r>
      <rPr>
        <sz val="9"/>
        <rFont val="Arial"/>
        <family val="2"/>
      </rPr>
      <t>Headcount includes Chemistry and Biochemistry.</t>
    </r>
  </si>
  <si>
    <r>
      <t xml:space="preserve">8 </t>
    </r>
    <r>
      <rPr>
        <sz val="9"/>
        <rFont val="Arial"/>
        <family val="2"/>
      </rPr>
      <t>Undergraduate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headcount includes Clinical Laboratory Science, Medical Laboratory Science and Exercise Science. Graduate headcount includes Athletic Training</t>
    </r>
  </si>
  <si>
    <t>Accountancy, Economics &amp; Finance</t>
  </si>
  <si>
    <t>Management Information Systems</t>
  </si>
  <si>
    <t>Business &amp; Management</t>
  </si>
  <si>
    <r>
      <t xml:space="preserve">7 </t>
    </r>
    <r>
      <rPr>
        <sz val="9"/>
        <rFont val="Arial"/>
        <family val="2"/>
      </rPr>
      <t>A pre-medical minor is offered.</t>
    </r>
  </si>
  <si>
    <t>AY21-22</t>
  </si>
  <si>
    <t>HC MAJORS (FALL 2021)</t>
  </si>
  <si>
    <t>B.A.-Minors</t>
  </si>
  <si>
    <r>
      <t>5</t>
    </r>
    <r>
      <rPr>
        <sz val="9"/>
        <rFont val="Arial"/>
        <family val="2"/>
      </rPr>
      <t xml:space="preserve"> Headcount includes Computer Science, Data Analytics and Information Systems Security majors.  </t>
    </r>
  </si>
  <si>
    <t xml:space="preserve">  Mathematical Sciences</t>
  </si>
  <si>
    <t xml:space="preserve">  Environmental Studies</t>
  </si>
  <si>
    <t xml:space="preserve">  Liberal &amp; Integrative Studies</t>
  </si>
  <si>
    <t>Research &amp; Public Service</t>
  </si>
  <si>
    <r>
      <t>M.P.H.-Minor</t>
    </r>
    <r>
      <rPr>
        <vertAlign val="superscript"/>
        <sz val="11"/>
        <rFont val="Arial"/>
        <family val="2"/>
      </rPr>
      <t>3,10</t>
    </r>
  </si>
  <si>
    <r>
      <t>M.A.-B.A.-Minors</t>
    </r>
    <r>
      <rPr>
        <vertAlign val="superscript"/>
        <sz val="11"/>
        <rFont val="Arial"/>
        <family val="2"/>
      </rPr>
      <t>3,10</t>
    </r>
  </si>
  <si>
    <r>
      <t>M.A.-M.S.-B.A.-Minors</t>
    </r>
    <r>
      <rPr>
        <vertAlign val="superscript"/>
        <sz val="11"/>
        <rFont val="Arial"/>
        <family val="2"/>
      </rPr>
      <t>10</t>
    </r>
  </si>
  <si>
    <r>
      <t>Minor</t>
    </r>
    <r>
      <rPr>
        <vertAlign val="superscript"/>
        <sz val="11"/>
        <rFont val="Arial"/>
        <family val="2"/>
      </rPr>
      <t>10</t>
    </r>
  </si>
  <si>
    <r>
      <t>M.S.-B.S.-Minor</t>
    </r>
    <r>
      <rPr>
        <vertAlign val="superscript"/>
        <sz val="11"/>
        <rFont val="Arial"/>
        <family val="2"/>
      </rPr>
      <t>10</t>
    </r>
  </si>
  <si>
    <r>
      <t xml:space="preserve">10 </t>
    </r>
    <r>
      <rPr>
        <sz val="9"/>
        <rFont val="Arial"/>
        <family val="2"/>
      </rPr>
      <t xml:space="preserve">Also offers a campus-based certificate(s). </t>
    </r>
  </si>
  <si>
    <r>
      <t xml:space="preserve">  Public Health</t>
    </r>
    <r>
      <rPr>
        <vertAlign val="superscript"/>
        <sz val="11"/>
        <rFont val="Arial"/>
        <family val="2"/>
      </rPr>
      <t>11</t>
    </r>
  </si>
  <si>
    <r>
      <t xml:space="preserve">11 </t>
    </r>
    <r>
      <rPr>
        <sz val="9"/>
        <rFont val="Arial"/>
        <family val="2"/>
      </rPr>
      <t xml:space="preserve">Headcount includes both Public Health and Environmental Health. </t>
    </r>
  </si>
  <si>
    <r>
      <t>Full Time Faculty FTE and Student Headcount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by Level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</si>
  <si>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Headcount based on 10th day figures. 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</si>
  <si>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Reflects through Phase 2 of the reorganization. </t>
    </r>
  </si>
  <si>
    <t>Undecided/Non-Degree Seeking</t>
  </si>
  <si>
    <t xml:space="preserve">Note:  Students pursuing a Certificate of Advanced Study or an IBHE approved certificate are included with the majors.  Students who are pursing  a campus certificate are included with Undecided/Non-Degree Students.  </t>
  </si>
  <si>
    <r>
      <t>HEADCOUNT BY COLLEGE &amp; DEPARTMENT - FALL 2021</t>
    </r>
    <r>
      <rPr>
        <b/>
        <vertAlign val="superscript"/>
        <sz val="14"/>
        <rFont val="Arial"/>
        <family val="2"/>
      </rPr>
      <t>1</t>
    </r>
  </si>
  <si>
    <t>CBM SUBTOTAL:</t>
  </si>
  <si>
    <t>EHS SUBTOTAL:</t>
  </si>
  <si>
    <t>LAS SUBTOTAL:</t>
  </si>
  <si>
    <t>LIBRARY SUBTOTAL:</t>
  </si>
  <si>
    <t>PAA SUBTOTAL:</t>
  </si>
  <si>
    <t>UNDECIDED/NON DEGREE SUBTOTAL:</t>
  </si>
  <si>
    <t>VCAA</t>
  </si>
  <si>
    <t>Capital Scholars Honors Program</t>
  </si>
  <si>
    <t>Library Instructional Services</t>
  </si>
  <si>
    <t>VCAA/Other</t>
  </si>
  <si>
    <r>
      <t xml:space="preserve">12 </t>
    </r>
    <r>
      <rPr>
        <sz val="9"/>
        <rFont val="Arial"/>
        <family val="2"/>
      </rPr>
      <t>Undergraduate headcount includes Visual Arts and Theatre.</t>
    </r>
  </si>
  <si>
    <r>
      <t xml:space="preserve">  Art, Music &amp; Theatre</t>
    </r>
    <r>
      <rPr>
        <vertAlign val="superscript"/>
        <sz val="11"/>
        <rFont val="Arial"/>
        <family val="2"/>
      </rPr>
      <t>12</t>
    </r>
  </si>
  <si>
    <t xml:space="preserve">TOTAL: </t>
  </si>
  <si>
    <r>
      <t xml:space="preserve">  School of Politics &amp; International Affairs</t>
    </r>
    <r>
      <rPr>
        <vertAlign val="superscript"/>
        <sz val="11"/>
        <rFont val="Arial"/>
        <family val="2"/>
      </rPr>
      <t>6</t>
    </r>
  </si>
  <si>
    <r>
      <t xml:space="preserve">13 </t>
    </r>
    <r>
      <rPr>
        <sz val="9"/>
        <rFont val="Arial"/>
        <family val="2"/>
      </rPr>
      <t xml:space="preserve">Includes graduate degrees in Human Services and Public Administration. </t>
    </r>
  </si>
  <si>
    <r>
      <t xml:space="preserve">  School of Public Mgmt &amp; Policy</t>
    </r>
    <r>
      <rPr>
        <vertAlign val="superscript"/>
        <sz val="11"/>
        <rFont val="Arial"/>
        <family val="2"/>
      </rPr>
      <t>13</t>
    </r>
  </si>
  <si>
    <t>M.S., M.A.T.R, B.S.</t>
  </si>
  <si>
    <r>
      <t>M.S.-B.S.-Minors</t>
    </r>
    <r>
      <rPr>
        <vertAlign val="superscript"/>
        <sz val="11"/>
        <rFont val="Arial"/>
        <family val="2"/>
      </rPr>
      <t>10</t>
    </r>
  </si>
  <si>
    <r>
      <t xml:space="preserve">  School of Education</t>
    </r>
    <r>
      <rPr>
        <vertAlign val="superscript"/>
        <sz val="11"/>
        <rFont val="Arial"/>
        <family val="2"/>
      </rPr>
      <t>14</t>
    </r>
  </si>
  <si>
    <r>
      <t>M.A., B.A.-Minor</t>
    </r>
    <r>
      <rPr>
        <vertAlign val="superscript"/>
        <sz val="11"/>
        <rFont val="Arial"/>
        <family val="2"/>
      </rPr>
      <t>3,4,10</t>
    </r>
  </si>
  <si>
    <r>
      <t>D.P.A., M.A., M.P.A., B.A.-Minor</t>
    </r>
    <r>
      <rPr>
        <vertAlign val="superscript"/>
        <sz val="11"/>
        <rFont val="Arial"/>
        <family val="2"/>
      </rPr>
      <t>3,10</t>
    </r>
  </si>
  <si>
    <t>Management, Marketing &amp; Ops</t>
  </si>
  <si>
    <r>
      <t xml:space="preserve">14 </t>
    </r>
    <r>
      <rPr>
        <sz val="9"/>
        <rFont val="Arial"/>
        <family val="2"/>
      </rPr>
      <t>School includes the majors of Educational Leadership and Teacher Education.</t>
    </r>
  </si>
  <si>
    <r>
      <t>B.A.; M.A., M.S.-Minors</t>
    </r>
    <r>
      <rPr>
        <vertAlign val="superscript"/>
        <sz val="11"/>
        <rFont val="Arial"/>
        <family val="2"/>
      </rPr>
      <t>10</t>
    </r>
  </si>
  <si>
    <r>
      <t>B.A., B.B.A; M.B.A., M.S.-Minors</t>
    </r>
    <r>
      <rPr>
        <vertAlign val="superscript"/>
        <sz val="11"/>
        <rFont val="Arial"/>
        <family val="2"/>
      </rPr>
      <t>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</si>
</sst>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vertAlign val="superscript"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theme="0"/>
      <name val="Arial"/>
      <family val="2"/>
    </font>
    <font>
      <b/>
      <vertAlign val="superscript"/>
      <sz val="14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3" fillId="0" borderId="0" xfId="0" applyFont="1"/>
    <xf numFmtId="3" fontId="2" fillId="2" borderId="0" xfId="0" applyNumberFormat="1" applyFont="1" applyFill="1" applyBorder="1" applyAlignment="1">
      <alignment horizontal="center" wrapText="1"/>
    </xf>
    <xf numFmtId="0" fontId="3" fillId="0" borderId="5" xfId="0" applyFont="1" applyBorder="1"/>
    <xf numFmtId="0" fontId="2" fillId="0" borderId="5" xfId="0" applyFont="1" applyBorder="1"/>
    <xf numFmtId="0" fontId="3" fillId="0" borderId="7" xfId="0" applyFont="1" applyBorder="1"/>
    <xf numFmtId="0" fontId="3" fillId="0" borderId="9" xfId="0" applyFont="1" applyBorder="1"/>
    <xf numFmtId="3" fontId="3" fillId="0" borderId="0" xfId="0" applyNumberFormat="1" applyFont="1"/>
    <xf numFmtId="3" fontId="3" fillId="0" borderId="14" xfId="0" applyNumberFormat="1" applyFont="1" applyBorder="1" applyAlignment="1">
      <alignment horizontal="right" indent="1"/>
    </xf>
    <xf numFmtId="3" fontId="3" fillId="0" borderId="15" xfId="0" applyNumberFormat="1" applyFont="1" applyBorder="1" applyAlignment="1">
      <alignment horizontal="right" indent="1"/>
    </xf>
    <xf numFmtId="3" fontId="3" fillId="0" borderId="18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3" fontId="3" fillId="0" borderId="20" xfId="0" applyNumberFormat="1" applyFont="1" applyBorder="1" applyAlignment="1">
      <alignment horizontal="right" indent="1"/>
    </xf>
    <xf numFmtId="3" fontId="3" fillId="0" borderId="22" xfId="0" applyNumberFormat="1" applyFont="1" applyBorder="1" applyAlignment="1">
      <alignment horizontal="right" indent="1"/>
    </xf>
    <xf numFmtId="3" fontId="3" fillId="0" borderId="23" xfId="0" applyNumberFormat="1" applyFont="1" applyBorder="1" applyAlignment="1">
      <alignment horizontal="right" indent="1"/>
    </xf>
    <xf numFmtId="0" fontId="3" fillId="0" borderId="27" xfId="0" applyFont="1" applyBorder="1" applyAlignment="1">
      <alignment horizontal="left" indent="1"/>
    </xf>
    <xf numFmtId="0" fontId="3" fillId="0" borderId="29" xfId="0" applyFont="1" applyBorder="1" applyAlignment="1">
      <alignment horizontal="left" indent="1"/>
    </xf>
    <xf numFmtId="0" fontId="2" fillId="0" borderId="8" xfId="0" applyFont="1" applyBorder="1"/>
    <xf numFmtId="3" fontId="3" fillId="0" borderId="36" xfId="0" applyNumberFormat="1" applyFont="1" applyBorder="1" applyAlignment="1">
      <alignment horizontal="right" indent="1"/>
    </xf>
    <xf numFmtId="0" fontId="2" fillId="0" borderId="35" xfId="0" applyFont="1" applyBorder="1"/>
    <xf numFmtId="3" fontId="3" fillId="0" borderId="12" xfId="0" quotePrefix="1" applyNumberFormat="1" applyFont="1" applyBorder="1" applyAlignment="1">
      <alignment horizontal="right" indent="1"/>
    </xf>
    <xf numFmtId="3" fontId="3" fillId="0" borderId="13" xfId="0" quotePrefix="1" applyNumberFormat="1" applyFont="1" applyBorder="1" applyAlignment="1">
      <alignment horizontal="right" indent="1"/>
    </xf>
    <xf numFmtId="3" fontId="3" fillId="0" borderId="15" xfId="0" applyNumberFormat="1" applyFont="1" applyFill="1" applyBorder="1" applyAlignment="1">
      <alignment horizontal="right" indent="1"/>
    </xf>
    <xf numFmtId="3" fontId="3" fillId="0" borderId="13" xfId="0" applyNumberFormat="1" applyFont="1" applyFill="1" applyBorder="1" applyAlignment="1">
      <alignment horizontal="right" indent="1"/>
    </xf>
    <xf numFmtId="0" fontId="3" fillId="0" borderId="5" xfId="0" applyFont="1" applyFill="1" applyBorder="1"/>
    <xf numFmtId="3" fontId="3" fillId="0" borderId="22" xfId="0" applyNumberFormat="1" applyFont="1" applyFill="1" applyBorder="1" applyAlignment="1">
      <alignment horizontal="right" indent="1"/>
    </xf>
    <xf numFmtId="3" fontId="3" fillId="0" borderId="12" xfId="0" quotePrefix="1" applyNumberFormat="1" applyFont="1" applyFill="1" applyBorder="1" applyAlignment="1">
      <alignment horizontal="right" indent="1"/>
    </xf>
    <xf numFmtId="3" fontId="3" fillId="0" borderId="12" xfId="0" applyNumberFormat="1" applyFont="1" applyFill="1" applyBorder="1" applyAlignment="1">
      <alignment horizontal="right" indent="1"/>
    </xf>
    <xf numFmtId="3" fontId="3" fillId="0" borderId="11" xfId="0" applyNumberFormat="1" applyFont="1" applyFill="1" applyBorder="1" applyAlignment="1">
      <alignment horizontal="right" indent="1"/>
    </xf>
    <xf numFmtId="3" fontId="3" fillId="0" borderId="13" xfId="0" quotePrefix="1" applyNumberFormat="1" applyFont="1" applyFill="1" applyBorder="1" applyAlignment="1">
      <alignment horizontal="right" indent="1"/>
    </xf>
    <xf numFmtId="3" fontId="3" fillId="0" borderId="19" xfId="0" applyNumberFormat="1" applyFont="1" applyFill="1" applyBorder="1" applyAlignment="1">
      <alignment horizontal="right" indent="1"/>
    </xf>
    <xf numFmtId="0" fontId="9" fillId="0" borderId="0" xfId="0" applyFont="1"/>
    <xf numFmtId="0" fontId="0" fillId="0" borderId="0" xfId="0" applyFill="1"/>
    <xf numFmtId="0" fontId="9" fillId="0" borderId="0" xfId="0" applyFont="1" applyFill="1"/>
    <xf numFmtId="0" fontId="10" fillId="0" borderId="0" xfId="0" applyFont="1"/>
    <xf numFmtId="0" fontId="3" fillId="0" borderId="27" xfId="0" applyFont="1" applyFill="1" applyBorder="1" applyAlignment="1">
      <alignment horizontal="left" indent="1"/>
    </xf>
    <xf numFmtId="0" fontId="3" fillId="0" borderId="28" xfId="0" applyFont="1" applyFill="1" applyBorder="1" applyAlignment="1">
      <alignment horizontal="left" indent="1"/>
    </xf>
    <xf numFmtId="4" fontId="0" fillId="0" borderId="0" xfId="0" applyNumberFormat="1" applyFill="1"/>
    <xf numFmtId="0" fontId="3" fillId="0" borderId="7" xfId="0" applyFont="1" applyFill="1" applyBorder="1"/>
    <xf numFmtId="0" fontId="11" fillId="0" borderId="0" xfId="0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0" fontId="11" fillId="0" borderId="0" xfId="0" applyFont="1" applyFill="1"/>
    <xf numFmtId="0" fontId="12" fillId="0" borderId="0" xfId="0" applyFont="1" applyFill="1"/>
    <xf numFmtId="0" fontId="12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Fill="1" applyBorder="1"/>
    <xf numFmtId="4" fontId="11" fillId="0" borderId="0" xfId="0" applyNumberFormat="1" applyFont="1"/>
    <xf numFmtId="3" fontId="3" fillId="0" borderId="11" xfId="0" quotePrefix="1" applyNumberFormat="1" applyFont="1" applyFill="1" applyBorder="1" applyAlignment="1">
      <alignment horizontal="right" indent="1"/>
    </xf>
    <xf numFmtId="3" fontId="3" fillId="0" borderId="11" xfId="0" quotePrefix="1" applyNumberFormat="1" applyFont="1" applyBorder="1" applyAlignment="1">
      <alignment horizontal="right" indent="1"/>
    </xf>
    <xf numFmtId="3" fontId="3" fillId="0" borderId="37" xfId="0" applyNumberFormat="1" applyFont="1" applyBorder="1" applyAlignment="1">
      <alignment horizontal="right" indent="1"/>
    </xf>
    <xf numFmtId="4" fontId="3" fillId="0" borderId="27" xfId="0" applyNumberFormat="1" applyFont="1" applyBorder="1" applyAlignment="1">
      <alignment horizontal="right" indent="1"/>
    </xf>
    <xf numFmtId="4" fontId="3" fillId="0" borderId="28" xfId="0" applyNumberFormat="1" applyFont="1" applyBorder="1" applyAlignment="1">
      <alignment horizontal="right" indent="1"/>
    </xf>
    <xf numFmtId="4" fontId="3" fillId="0" borderId="7" xfId="0" applyNumberFormat="1" applyFont="1" applyBorder="1" applyAlignment="1">
      <alignment horizontal="right" indent="1"/>
    </xf>
    <xf numFmtId="4" fontId="3" fillId="0" borderId="27" xfId="0" applyNumberFormat="1" applyFont="1" applyFill="1" applyBorder="1" applyAlignment="1">
      <alignment horizontal="right" indent="1"/>
    </xf>
    <xf numFmtId="4" fontId="3" fillId="0" borderId="28" xfId="0" applyNumberFormat="1" applyFont="1" applyFill="1" applyBorder="1" applyAlignment="1">
      <alignment horizontal="right" indent="1"/>
    </xf>
    <xf numFmtId="4" fontId="3" fillId="0" borderId="29" xfId="0" applyNumberFormat="1" applyFont="1" applyBorder="1" applyAlignment="1">
      <alignment horizontal="right" indent="1"/>
    </xf>
    <xf numFmtId="3" fontId="3" fillId="0" borderId="14" xfId="0" applyNumberFormat="1" applyFont="1" applyFill="1" applyBorder="1" applyAlignment="1">
      <alignment horizontal="right" indent="1"/>
    </xf>
    <xf numFmtId="0" fontId="3" fillId="2" borderId="8" xfId="0" applyFont="1" applyFill="1" applyBorder="1" applyAlignment="1"/>
    <xf numFmtId="0" fontId="3" fillId="2" borderId="29" xfId="0" applyFont="1" applyFill="1" applyBorder="1" applyAlignment="1"/>
    <xf numFmtId="0" fontId="3" fillId="0" borderId="39" xfId="0" applyFont="1" applyFill="1" applyBorder="1" applyAlignment="1">
      <alignment horizontal="left" indent="1"/>
    </xf>
    <xf numFmtId="0" fontId="3" fillId="0" borderId="7" xfId="0" applyFont="1" applyFill="1" applyBorder="1" applyAlignment="1">
      <alignment horizontal="left" indent="1"/>
    </xf>
    <xf numFmtId="4" fontId="3" fillId="0" borderId="7" xfId="0" applyNumberFormat="1" applyFont="1" applyFill="1" applyBorder="1" applyAlignment="1">
      <alignment horizontal="right" indent="1"/>
    </xf>
    <xf numFmtId="3" fontId="3" fillId="0" borderId="18" xfId="0" applyNumberFormat="1" applyFont="1" applyFill="1" applyBorder="1" applyAlignment="1">
      <alignment horizontal="right" indent="1"/>
    </xf>
    <xf numFmtId="0" fontId="3" fillId="0" borderId="5" xfId="0" applyFont="1" applyFill="1" applyBorder="1" applyAlignment="1">
      <alignment horizontal="left" indent="1"/>
    </xf>
    <xf numFmtId="3" fontId="2" fillId="2" borderId="22" xfId="0" applyNumberFormat="1" applyFont="1" applyFill="1" applyBorder="1" applyAlignment="1">
      <alignment horizontal="center"/>
    </xf>
    <xf numFmtId="3" fontId="2" fillId="2" borderId="23" xfId="0" applyNumberFormat="1" applyFont="1" applyFill="1" applyBorder="1" applyAlignment="1">
      <alignment horizontal="center"/>
    </xf>
    <xf numFmtId="3" fontId="2" fillId="2" borderId="40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right" indent="1"/>
    </xf>
    <xf numFmtId="0" fontId="2" fillId="0" borderId="42" xfId="0" applyFont="1" applyFill="1" applyBorder="1" applyAlignment="1"/>
    <xf numFmtId="0" fontId="3" fillId="0" borderId="43" xfId="0" applyFont="1" applyFill="1" applyBorder="1" applyAlignment="1"/>
    <xf numFmtId="3" fontId="2" fillId="0" borderId="37" xfId="0" applyNumberFormat="1" applyFont="1" applyFill="1" applyBorder="1" applyAlignment="1">
      <alignment horizontal="center"/>
    </xf>
    <xf numFmtId="3" fontId="2" fillId="0" borderId="44" xfId="0" applyNumberFormat="1" applyFont="1" applyFill="1" applyBorder="1" applyAlignment="1">
      <alignment horizontal="center"/>
    </xf>
    <xf numFmtId="3" fontId="2" fillId="0" borderId="41" xfId="0" applyNumberFormat="1" applyFont="1" applyFill="1" applyBorder="1" applyAlignment="1">
      <alignment horizontal="center"/>
    </xf>
    <xf numFmtId="0" fontId="2" fillId="0" borderId="39" xfId="0" applyFont="1" applyBorder="1"/>
    <xf numFmtId="0" fontId="3" fillId="0" borderId="35" xfId="0" applyFont="1" applyBorder="1"/>
    <xf numFmtId="3" fontId="2" fillId="0" borderId="43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3" fontId="0" fillId="6" borderId="0" xfId="0" applyNumberFormat="1" applyFill="1"/>
    <xf numFmtId="0" fontId="0" fillId="0" borderId="0" xfId="0" applyAlignment="1">
      <alignment horizontal="left" wrapText="1"/>
    </xf>
    <xf numFmtId="0" fontId="0" fillId="7" borderId="0" xfId="0" applyFill="1"/>
    <xf numFmtId="0" fontId="15" fillId="7" borderId="0" xfId="0" applyFont="1" applyFill="1"/>
    <xf numFmtId="0" fontId="9" fillId="3" borderId="0" xfId="0" applyFont="1" applyFill="1"/>
    <xf numFmtId="0" fontId="9" fillId="7" borderId="0" xfId="0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9" fillId="6" borderId="0" xfId="0" applyFont="1" applyFill="1"/>
    <xf numFmtId="0" fontId="2" fillId="8" borderId="6" xfId="0" applyFon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center"/>
    </xf>
    <xf numFmtId="3" fontId="2" fillId="8" borderId="0" xfId="0" applyNumberFormat="1" applyFont="1" applyFill="1" applyBorder="1" applyAlignment="1">
      <alignment horizontal="center" wrapText="1"/>
    </xf>
    <xf numFmtId="3" fontId="2" fillId="8" borderId="2" xfId="0" applyNumberFormat="1" applyFont="1" applyFill="1" applyBorder="1" applyAlignment="1">
      <alignment horizontal="center"/>
    </xf>
    <xf numFmtId="3" fontId="2" fillId="8" borderId="3" xfId="0" applyNumberFormat="1" applyFont="1" applyFill="1" applyBorder="1" applyAlignment="1">
      <alignment horizontal="center"/>
    </xf>
    <xf numFmtId="3" fontId="2" fillId="8" borderId="4" xfId="0" applyNumberFormat="1" applyFont="1" applyFill="1" applyBorder="1" applyAlignment="1">
      <alignment horizontal="center"/>
    </xf>
    <xf numFmtId="4" fontId="2" fillId="8" borderId="6" xfId="0" applyNumberFormat="1" applyFont="1" applyFill="1" applyBorder="1" applyAlignment="1">
      <alignment horizontal="right" indent="1"/>
    </xf>
    <xf numFmtId="3" fontId="2" fillId="8" borderId="16" xfId="0" applyNumberFormat="1" applyFont="1" applyFill="1" applyBorder="1" applyAlignment="1">
      <alignment horizontal="right" indent="1"/>
    </xf>
    <xf numFmtId="3" fontId="2" fillId="8" borderId="17" xfId="0" applyNumberFormat="1" applyFont="1" applyFill="1" applyBorder="1" applyAlignment="1">
      <alignment horizontal="right" indent="1"/>
    </xf>
    <xf numFmtId="3" fontId="2" fillId="8" borderId="21" xfId="0" applyNumberFormat="1" applyFont="1" applyFill="1" applyBorder="1" applyAlignment="1">
      <alignment horizontal="right" indent="1"/>
    </xf>
    <xf numFmtId="4" fontId="2" fillId="8" borderId="38" xfId="0" applyNumberFormat="1" applyFont="1" applyFill="1" applyBorder="1" applyAlignment="1">
      <alignment horizontal="right" indent="1"/>
    </xf>
    <xf numFmtId="3" fontId="2" fillId="8" borderId="24" xfId="0" applyNumberFormat="1" applyFont="1" applyFill="1" applyBorder="1" applyAlignment="1">
      <alignment horizontal="right" indent="1"/>
    </xf>
    <xf numFmtId="3" fontId="2" fillId="8" borderId="25" xfId="0" applyNumberFormat="1" applyFont="1" applyFill="1" applyBorder="1" applyAlignment="1">
      <alignment horizontal="right" indent="1"/>
    </xf>
    <xf numFmtId="3" fontId="2" fillId="8" borderId="26" xfId="0" applyNumberFormat="1" applyFont="1" applyFill="1" applyBorder="1" applyAlignment="1">
      <alignment horizontal="right" indent="1"/>
    </xf>
    <xf numFmtId="0" fontId="2" fillId="8" borderId="45" xfId="0" applyFont="1" applyFill="1" applyBorder="1" applyAlignment="1">
      <alignment horizontal="right"/>
    </xf>
    <xf numFmtId="0" fontId="3" fillId="0" borderId="39" xfId="0" applyFont="1" applyBorder="1"/>
    <xf numFmtId="0" fontId="2" fillId="0" borderId="46" xfId="0" applyFont="1" applyBorder="1"/>
    <xf numFmtId="0" fontId="3" fillId="0" borderId="45" xfId="0" applyFont="1" applyBorder="1" applyAlignment="1">
      <alignment horizontal="left" indent="1"/>
    </xf>
    <xf numFmtId="4" fontId="2" fillId="8" borderId="29" xfId="0" applyNumberFormat="1" applyFont="1" applyFill="1" applyBorder="1" applyAlignment="1">
      <alignment horizontal="right" indent="1"/>
    </xf>
    <xf numFmtId="3" fontId="2" fillId="8" borderId="22" xfId="0" applyNumberFormat="1" applyFont="1" applyFill="1" applyBorder="1" applyAlignment="1">
      <alignment horizontal="right" indent="1"/>
    </xf>
    <xf numFmtId="3" fontId="2" fillId="8" borderId="23" xfId="0" applyNumberFormat="1" applyFont="1" applyFill="1" applyBorder="1" applyAlignment="1">
      <alignment horizontal="right" indent="1"/>
    </xf>
    <xf numFmtId="4" fontId="3" fillId="0" borderId="47" xfId="0" applyNumberFormat="1" applyFont="1" applyFill="1" applyBorder="1" applyAlignment="1">
      <alignment horizontal="right" indent="1"/>
    </xf>
    <xf numFmtId="3" fontId="3" fillId="0" borderId="48" xfId="0" applyNumberFormat="1" applyFont="1" applyFill="1" applyBorder="1" applyAlignment="1">
      <alignment horizontal="right" indent="1"/>
    </xf>
    <xf numFmtId="3" fontId="3" fillId="0" borderId="49" xfId="0" applyNumberFormat="1" applyFont="1" applyFill="1" applyBorder="1" applyAlignment="1">
      <alignment horizontal="right" indent="1"/>
    </xf>
    <xf numFmtId="0" fontId="2" fillId="8" borderId="1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0" fontId="2" fillId="8" borderId="30" xfId="0" applyFont="1" applyFill="1" applyBorder="1" applyAlignment="1">
      <alignment horizontal="center"/>
    </xf>
    <xf numFmtId="0" fontId="3" fillId="8" borderId="8" xfId="0" applyFont="1" applyFill="1" applyBorder="1" applyAlignment="1"/>
    <xf numFmtId="0" fontId="2" fillId="8" borderId="31" xfId="0" applyFont="1" applyFill="1" applyBorder="1" applyAlignment="1">
      <alignment horizontal="center"/>
    </xf>
    <xf numFmtId="0" fontId="3" fillId="8" borderId="29" xfId="0" applyFont="1" applyFill="1" applyBorder="1" applyAlignment="1"/>
    <xf numFmtId="3" fontId="2" fillId="8" borderId="32" xfId="0" applyNumberFormat="1" applyFont="1" applyFill="1" applyBorder="1" applyAlignment="1">
      <alignment horizontal="center"/>
    </xf>
    <xf numFmtId="3" fontId="3" fillId="8" borderId="33" xfId="0" applyNumberFormat="1" applyFont="1" applyFill="1" applyBorder="1" applyAlignment="1">
      <alignment horizontal="center"/>
    </xf>
    <xf numFmtId="3" fontId="3" fillId="8" borderId="34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tabSelected="1" zoomScaleNormal="100" workbookViewId="0">
      <selection activeCell="C21" sqref="C21"/>
    </sheetView>
  </sheetViews>
  <sheetFormatPr defaultRowHeight="12.75" x14ac:dyDescent="0.2"/>
  <cols>
    <col min="1" max="1" width="5.85546875" customWidth="1"/>
    <col min="2" max="2" width="39.28515625" customWidth="1"/>
    <col min="3" max="3" width="43" customWidth="1"/>
    <col min="4" max="4" width="12.140625" customWidth="1"/>
    <col min="5" max="5" width="8.42578125" customWidth="1"/>
    <col min="6" max="6" width="8.7109375" customWidth="1"/>
    <col min="7" max="7" width="5.85546875" bestFit="1" customWidth="1"/>
    <col min="8" max="8" width="10.5703125" customWidth="1"/>
    <col min="9" max="9" width="5.5703125" style="92" customWidth="1"/>
    <col min="10" max="10" width="10.28515625" hidden="1" customWidth="1"/>
    <col min="11" max="11" width="12.7109375" hidden="1" customWidth="1"/>
    <col min="12" max="12" width="7.7109375" hidden="1" customWidth="1"/>
    <col min="13" max="15" width="8.85546875" hidden="1" customWidth="1"/>
    <col min="16" max="16" width="59" hidden="1" customWidth="1"/>
    <col min="17" max="17" width="5.85546875" customWidth="1"/>
    <col min="19" max="19" width="31.28515625" bestFit="1" customWidth="1"/>
    <col min="20" max="20" width="17.42578125" customWidth="1"/>
    <col min="21" max="21" width="24.42578125" bestFit="1" customWidth="1"/>
  </cols>
  <sheetData>
    <row r="1" spans="2:17" ht="24" customHeight="1" x14ac:dyDescent="0.2"/>
    <row r="2" spans="2:17" ht="21" x14ac:dyDescent="0.25">
      <c r="B2" s="135" t="s">
        <v>75</v>
      </c>
      <c r="C2" s="135"/>
      <c r="D2" s="135"/>
      <c r="E2" s="135"/>
      <c r="F2" s="135"/>
      <c r="G2" s="135"/>
      <c r="H2" s="135"/>
    </row>
    <row r="3" spans="2:17" ht="21" x14ac:dyDescent="0.25">
      <c r="B3" s="135" t="s">
        <v>70</v>
      </c>
      <c r="C3" s="135"/>
      <c r="D3" s="135"/>
      <c r="E3" s="135"/>
      <c r="F3" s="135"/>
      <c r="G3" s="135"/>
      <c r="H3" s="135"/>
    </row>
    <row r="4" spans="2:17" ht="15.75" thickBot="1" x14ac:dyDescent="0.25">
      <c r="B4" s="1"/>
      <c r="C4" s="1"/>
      <c r="D4" s="2"/>
      <c r="E4" s="3"/>
      <c r="F4" s="3"/>
      <c r="G4" s="3"/>
      <c r="H4" s="3"/>
    </row>
    <row r="5" spans="2:17" ht="15.75" thickTop="1" x14ac:dyDescent="0.25">
      <c r="B5" s="128" t="s">
        <v>31</v>
      </c>
      <c r="C5" s="130" t="s">
        <v>0</v>
      </c>
      <c r="D5" s="100" t="s">
        <v>54</v>
      </c>
      <c r="E5" s="132" t="s">
        <v>55</v>
      </c>
      <c r="F5" s="133"/>
      <c r="G5" s="133"/>
      <c r="H5" s="134"/>
      <c r="I5" s="93"/>
      <c r="J5" s="4"/>
    </row>
    <row r="6" spans="2:17" ht="39.75" customHeight="1" thickBot="1" x14ac:dyDescent="0.3">
      <c r="B6" s="129"/>
      <c r="C6" s="131"/>
      <c r="D6" s="101" t="s">
        <v>1</v>
      </c>
      <c r="E6" s="102" t="s">
        <v>2</v>
      </c>
      <c r="F6" s="103" t="s">
        <v>3</v>
      </c>
      <c r="G6" s="103" t="s">
        <v>4</v>
      </c>
      <c r="H6" s="104" t="s">
        <v>5</v>
      </c>
      <c r="I6" s="93"/>
      <c r="J6" s="34"/>
    </row>
    <row r="7" spans="2:17" ht="64.5" hidden="1" customHeight="1" x14ac:dyDescent="0.25">
      <c r="B7" s="62"/>
      <c r="C7" s="63"/>
      <c r="D7" s="5"/>
      <c r="E7" s="69"/>
      <c r="F7" s="70"/>
      <c r="G7" s="70"/>
      <c r="H7" s="71"/>
      <c r="I7" s="93"/>
      <c r="J7" s="34"/>
    </row>
    <row r="8" spans="2:17" ht="15" x14ac:dyDescent="0.25">
      <c r="B8" s="73" t="s">
        <v>52</v>
      </c>
      <c r="C8" s="74"/>
      <c r="D8" s="80"/>
      <c r="E8" s="75"/>
      <c r="F8" s="76"/>
      <c r="G8" s="76"/>
      <c r="H8" s="77"/>
      <c r="I8" s="93"/>
      <c r="J8" s="34"/>
      <c r="P8" s="82"/>
    </row>
    <row r="9" spans="2:17" ht="14.45" customHeight="1" x14ac:dyDescent="0.2">
      <c r="B9" s="64" t="s">
        <v>50</v>
      </c>
      <c r="C9" s="65" t="s">
        <v>99</v>
      </c>
      <c r="D9" s="66">
        <v>13.67</v>
      </c>
      <c r="E9" s="67">
        <v>193</v>
      </c>
      <c r="F9" s="33">
        <v>49</v>
      </c>
      <c r="G9" s="29" t="s">
        <v>34</v>
      </c>
      <c r="H9" s="72">
        <f>SUM(E9:G9)</f>
        <v>242</v>
      </c>
      <c r="I9" s="93"/>
      <c r="J9" s="34"/>
      <c r="L9" s="81"/>
      <c r="M9" s="81"/>
      <c r="N9" s="81"/>
      <c r="P9" s="88"/>
    </row>
    <row r="10" spans="2:17" ht="14.45" customHeight="1" x14ac:dyDescent="0.2">
      <c r="B10" s="64" t="s">
        <v>97</v>
      </c>
      <c r="C10" s="65" t="s">
        <v>100</v>
      </c>
      <c r="D10" s="66">
        <v>10</v>
      </c>
      <c r="E10" s="67">
        <v>317</v>
      </c>
      <c r="F10" s="33">
        <v>131</v>
      </c>
      <c r="G10" s="29" t="s">
        <v>34</v>
      </c>
      <c r="H10" s="72">
        <f>SUM(E10:G10)</f>
        <v>448</v>
      </c>
      <c r="I10" s="93"/>
      <c r="J10" s="34"/>
      <c r="P10" s="88"/>
    </row>
    <row r="11" spans="2:17" ht="14.45" customHeight="1" x14ac:dyDescent="0.2">
      <c r="B11" s="68" t="s">
        <v>51</v>
      </c>
      <c r="C11" s="39" t="s">
        <v>93</v>
      </c>
      <c r="D11" s="59">
        <v>8</v>
      </c>
      <c r="E11" s="61">
        <v>47</v>
      </c>
      <c r="F11" s="25">
        <v>87</v>
      </c>
      <c r="G11" s="29" t="s">
        <v>34</v>
      </c>
      <c r="H11" s="26">
        <f>SUM(E11:G11)</f>
        <v>134</v>
      </c>
      <c r="P11" s="88"/>
      <c r="Q11" s="35"/>
    </row>
    <row r="12" spans="2:17" ht="14.45" customHeight="1" x14ac:dyDescent="0.25">
      <c r="B12" s="79" t="s">
        <v>6</v>
      </c>
      <c r="C12" s="99" t="s">
        <v>76</v>
      </c>
      <c r="D12" s="105">
        <f>SUM(D9:D11)</f>
        <v>31.67</v>
      </c>
      <c r="E12" s="106">
        <f>SUM(E9:E11)</f>
        <v>557</v>
      </c>
      <c r="F12" s="106">
        <f>SUM(F9:F11)</f>
        <v>267</v>
      </c>
      <c r="G12" s="107" t="s">
        <v>34</v>
      </c>
      <c r="H12" s="108">
        <f>SUM(H9:H11)</f>
        <v>824</v>
      </c>
      <c r="P12" s="82"/>
      <c r="Q12" s="35"/>
    </row>
    <row r="13" spans="2:17" ht="14.45" customHeight="1" x14ac:dyDescent="0.25">
      <c r="B13" s="78" t="s">
        <v>7</v>
      </c>
      <c r="C13" s="41"/>
      <c r="D13" s="57"/>
      <c r="E13" s="13"/>
      <c r="F13" s="14"/>
      <c r="G13" s="14"/>
      <c r="H13" s="15"/>
      <c r="I13" s="93"/>
      <c r="J13" s="34"/>
      <c r="L13" s="35"/>
      <c r="M13" s="35"/>
      <c r="N13" s="35"/>
      <c r="O13" s="35"/>
      <c r="P13" s="88"/>
      <c r="Q13" s="35"/>
    </row>
    <row r="14" spans="2:17" ht="14.45" customHeight="1" x14ac:dyDescent="0.2">
      <c r="B14" s="6" t="s">
        <v>8</v>
      </c>
      <c r="C14" s="38" t="s">
        <v>25</v>
      </c>
      <c r="D14" s="55">
        <v>5</v>
      </c>
      <c r="E14" s="52" t="s">
        <v>34</v>
      </c>
      <c r="F14" s="30">
        <v>84</v>
      </c>
      <c r="G14" s="29" t="s">
        <v>34</v>
      </c>
      <c r="H14" s="26">
        <f>SUM(E14:G14)</f>
        <v>84</v>
      </c>
      <c r="P14" s="88"/>
      <c r="Q14" s="35"/>
    </row>
    <row r="15" spans="2:17" ht="14.45" customHeight="1" x14ac:dyDescent="0.2">
      <c r="B15" s="6" t="s">
        <v>9</v>
      </c>
      <c r="C15" s="38" t="s">
        <v>26</v>
      </c>
      <c r="D15" s="55">
        <v>4</v>
      </c>
      <c r="E15" s="31">
        <v>61</v>
      </c>
      <c r="F15" s="29" t="s">
        <v>34</v>
      </c>
      <c r="G15" s="29" t="s">
        <v>34</v>
      </c>
      <c r="H15" s="26">
        <f>SUM(E15:G15)</f>
        <v>61</v>
      </c>
      <c r="I15" s="93"/>
      <c r="J15" s="34"/>
      <c r="K15" s="35"/>
      <c r="L15" s="35"/>
      <c r="M15" s="35"/>
      <c r="N15" s="35"/>
      <c r="O15" s="35"/>
      <c r="P15" s="82"/>
      <c r="Q15" s="35"/>
    </row>
    <row r="16" spans="2:17" ht="14.45" customHeight="1" x14ac:dyDescent="0.2">
      <c r="B16" s="6" t="s">
        <v>94</v>
      </c>
      <c r="C16" s="38" t="s">
        <v>95</v>
      </c>
      <c r="D16" s="55">
        <v>9</v>
      </c>
      <c r="E16" s="61">
        <v>44</v>
      </c>
      <c r="F16" s="25">
        <v>87</v>
      </c>
      <c r="G16" s="25" t="s">
        <v>34</v>
      </c>
      <c r="H16" s="26">
        <f>SUM(E16:G16)</f>
        <v>131</v>
      </c>
      <c r="I16" s="93"/>
      <c r="J16" s="34"/>
      <c r="K16" s="35"/>
      <c r="L16" s="35"/>
      <c r="M16" s="35"/>
      <c r="N16" s="35"/>
      <c r="O16" s="35"/>
      <c r="P16" s="91"/>
      <c r="Q16" s="35"/>
    </row>
    <row r="17" spans="2:17" ht="14.45" customHeight="1" x14ac:dyDescent="0.25">
      <c r="B17" s="6"/>
      <c r="C17" s="99" t="s">
        <v>77</v>
      </c>
      <c r="D17" s="105">
        <f>SUM(D14:D16)</f>
        <v>18</v>
      </c>
      <c r="E17" s="106">
        <f>E15+E16</f>
        <v>105</v>
      </c>
      <c r="F17" s="107">
        <f>SUM(F14:F16)</f>
        <v>171</v>
      </c>
      <c r="G17" s="107" t="s">
        <v>34</v>
      </c>
      <c r="H17" s="108">
        <f>H14+H15+H16</f>
        <v>276</v>
      </c>
      <c r="I17" s="93"/>
      <c r="J17" s="34"/>
      <c r="K17" s="40"/>
      <c r="L17" s="35"/>
      <c r="M17" s="35"/>
      <c r="N17" s="35"/>
      <c r="O17" s="35"/>
      <c r="P17" s="89"/>
    </row>
    <row r="18" spans="2:17" ht="14.45" customHeight="1" x14ac:dyDescent="0.25">
      <c r="B18" s="7" t="s">
        <v>35</v>
      </c>
      <c r="C18" s="41"/>
      <c r="D18" s="57"/>
      <c r="E18" s="13"/>
      <c r="F18" s="14"/>
      <c r="G18" s="14"/>
      <c r="H18" s="15"/>
      <c r="P18" s="91"/>
    </row>
    <row r="19" spans="2:17" ht="14.45" customHeight="1" x14ac:dyDescent="0.2">
      <c r="B19" s="6" t="s">
        <v>10</v>
      </c>
      <c r="C19" s="38" t="s">
        <v>21</v>
      </c>
      <c r="D19" s="55">
        <v>1</v>
      </c>
      <c r="E19" s="53" t="s">
        <v>34</v>
      </c>
      <c r="F19" s="23" t="s">
        <v>34</v>
      </c>
      <c r="G19" s="23" t="s">
        <v>34</v>
      </c>
      <c r="H19" s="24" t="s">
        <v>34</v>
      </c>
      <c r="I19" s="93"/>
      <c r="J19" s="34"/>
      <c r="K19" s="35"/>
      <c r="L19" s="35"/>
      <c r="M19" s="35"/>
      <c r="N19" s="35"/>
      <c r="O19" s="35"/>
      <c r="P19" s="98"/>
      <c r="Q19" s="35"/>
    </row>
    <row r="20" spans="2:17" ht="14.45" customHeight="1" x14ac:dyDescent="0.2">
      <c r="B20" s="27" t="s">
        <v>42</v>
      </c>
      <c r="C20" s="38" t="s">
        <v>92</v>
      </c>
      <c r="D20" s="55">
        <v>10</v>
      </c>
      <c r="E20" s="31">
        <v>99</v>
      </c>
      <c r="F20" s="29">
        <v>2</v>
      </c>
      <c r="G20" s="29" t="s">
        <v>34</v>
      </c>
      <c r="H20" s="26">
        <f>SUM(E20:G20)</f>
        <v>101</v>
      </c>
      <c r="I20" s="93"/>
      <c r="J20" s="34"/>
      <c r="K20" s="83"/>
      <c r="L20" s="83"/>
      <c r="M20" s="83"/>
      <c r="N20" s="83"/>
      <c r="O20" s="35"/>
      <c r="P20" s="98"/>
      <c r="Q20" s="35"/>
    </row>
    <row r="21" spans="2:17" ht="14.45" customHeight="1" x14ac:dyDescent="0.2">
      <c r="B21" s="6" t="s">
        <v>87</v>
      </c>
      <c r="C21" s="18" t="s">
        <v>56</v>
      </c>
      <c r="D21" s="55">
        <v>11</v>
      </c>
      <c r="E21" s="52">
        <v>28</v>
      </c>
      <c r="F21" s="29" t="s">
        <v>34</v>
      </c>
      <c r="G21" s="29" t="s">
        <v>34</v>
      </c>
      <c r="H21" s="32">
        <f>E21</f>
        <v>28</v>
      </c>
      <c r="I21" s="93"/>
      <c r="J21" s="34"/>
      <c r="K21" s="35"/>
      <c r="L21" s="35"/>
      <c r="M21" s="35"/>
      <c r="N21" s="35"/>
      <c r="O21" s="35"/>
      <c r="P21" s="82"/>
      <c r="Q21" s="35"/>
    </row>
    <row r="22" spans="2:17" ht="14.45" customHeight="1" x14ac:dyDescent="0.2">
      <c r="B22" s="6" t="s">
        <v>11</v>
      </c>
      <c r="C22" s="38" t="s">
        <v>28</v>
      </c>
      <c r="D22" s="55">
        <v>7</v>
      </c>
      <c r="E22" s="31">
        <v>166</v>
      </c>
      <c r="F22" s="29">
        <v>0</v>
      </c>
      <c r="G22" s="29" t="s">
        <v>34</v>
      </c>
      <c r="H22" s="26">
        <f t="shared" ref="H22:H32" si="0">SUM(E22:G22)</f>
        <v>166</v>
      </c>
      <c r="I22" s="93"/>
      <c r="J22" s="34"/>
      <c r="K22" s="35"/>
      <c r="L22" s="35"/>
      <c r="M22" s="35"/>
      <c r="N22" s="35"/>
      <c r="O22" s="35"/>
      <c r="P22" s="85"/>
      <c r="Q22" s="35"/>
    </row>
    <row r="23" spans="2:17" ht="14.45" customHeight="1" x14ac:dyDescent="0.2">
      <c r="B23" s="6" t="s">
        <v>39</v>
      </c>
      <c r="C23" s="38" t="s">
        <v>40</v>
      </c>
      <c r="D23" s="55">
        <v>7</v>
      </c>
      <c r="E23" s="31">
        <v>46</v>
      </c>
      <c r="F23" s="29" t="s">
        <v>34</v>
      </c>
      <c r="G23" s="29" t="s">
        <v>34</v>
      </c>
      <c r="H23" s="26">
        <f t="shared" si="0"/>
        <v>46</v>
      </c>
      <c r="I23" s="93"/>
      <c r="J23" s="34"/>
      <c r="K23" s="35"/>
      <c r="L23" s="35"/>
      <c r="M23" s="35"/>
      <c r="N23" s="35"/>
      <c r="O23" s="35"/>
      <c r="P23" s="91"/>
      <c r="Q23" s="35"/>
    </row>
    <row r="24" spans="2:17" ht="14.45" customHeight="1" x14ac:dyDescent="0.2">
      <c r="B24" s="6" t="s">
        <v>12</v>
      </c>
      <c r="C24" s="38" t="s">
        <v>32</v>
      </c>
      <c r="D24" s="55">
        <v>8</v>
      </c>
      <c r="E24" s="31">
        <v>107</v>
      </c>
      <c r="F24" s="30">
        <v>14</v>
      </c>
      <c r="G24" s="29" t="s">
        <v>34</v>
      </c>
      <c r="H24" s="26">
        <f t="shared" si="0"/>
        <v>121</v>
      </c>
      <c r="P24" s="91"/>
    </row>
    <row r="25" spans="2:17" ht="14.45" customHeight="1" x14ac:dyDescent="0.2">
      <c r="B25" s="6" t="s">
        <v>36</v>
      </c>
      <c r="C25" s="38" t="s">
        <v>66</v>
      </c>
      <c r="D25" s="55">
        <v>14.5</v>
      </c>
      <c r="E25" s="31">
        <v>427</v>
      </c>
      <c r="F25" s="30">
        <v>264</v>
      </c>
      <c r="G25" s="29" t="s">
        <v>34</v>
      </c>
      <c r="H25" s="26">
        <f t="shared" si="0"/>
        <v>691</v>
      </c>
      <c r="I25" s="93"/>
      <c r="J25" s="36"/>
      <c r="K25" s="35"/>
      <c r="L25" s="35"/>
      <c r="M25" s="35"/>
      <c r="N25" s="35"/>
      <c r="O25" s="35"/>
      <c r="P25" s="82"/>
      <c r="Q25" s="35"/>
    </row>
    <row r="26" spans="2:17" ht="15" customHeight="1" x14ac:dyDescent="0.2">
      <c r="B26" s="6" t="s">
        <v>37</v>
      </c>
      <c r="C26" s="38" t="s">
        <v>41</v>
      </c>
      <c r="D26" s="55">
        <v>8</v>
      </c>
      <c r="E26" s="31">
        <v>62</v>
      </c>
      <c r="F26" s="30">
        <v>3</v>
      </c>
      <c r="G26" s="29" t="s">
        <v>34</v>
      </c>
      <c r="H26" s="26">
        <f t="shared" si="0"/>
        <v>65</v>
      </c>
      <c r="I26" s="93"/>
      <c r="J26" s="34"/>
      <c r="K26" s="35"/>
      <c r="L26" s="35"/>
      <c r="M26" s="35"/>
      <c r="N26" s="35"/>
      <c r="O26" s="35"/>
      <c r="P26" s="90"/>
      <c r="Q26" s="35"/>
    </row>
    <row r="27" spans="2:17" ht="14.45" customHeight="1" x14ac:dyDescent="0.2">
      <c r="B27" s="6" t="s">
        <v>13</v>
      </c>
      <c r="C27" s="38" t="s">
        <v>22</v>
      </c>
      <c r="D27" s="55">
        <v>10</v>
      </c>
      <c r="E27" s="31">
        <v>73</v>
      </c>
      <c r="F27" s="30">
        <v>22</v>
      </c>
      <c r="G27" s="29" t="s">
        <v>34</v>
      </c>
      <c r="H27" s="26">
        <f t="shared" si="0"/>
        <v>95</v>
      </c>
      <c r="I27" s="94"/>
      <c r="J27" s="36"/>
      <c r="K27" s="35"/>
      <c r="L27" s="35"/>
      <c r="M27" s="35"/>
      <c r="N27" s="35"/>
      <c r="O27" s="35"/>
      <c r="P27" s="82"/>
      <c r="Q27" s="35"/>
    </row>
    <row r="28" spans="2:17" ht="14.45" customHeight="1" x14ac:dyDescent="0.2">
      <c r="B28" s="6" t="s">
        <v>60</v>
      </c>
      <c r="C28" s="38" t="s">
        <v>22</v>
      </c>
      <c r="D28" s="55">
        <v>0</v>
      </c>
      <c r="E28" s="31">
        <v>45</v>
      </c>
      <c r="F28" s="30">
        <v>9</v>
      </c>
      <c r="G28" s="29" t="s">
        <v>34</v>
      </c>
      <c r="H28" s="26">
        <f t="shared" si="0"/>
        <v>54</v>
      </c>
      <c r="I28" s="93"/>
      <c r="J28" s="37"/>
      <c r="K28" s="35"/>
      <c r="L28" s="35"/>
      <c r="M28" s="35"/>
      <c r="N28" s="35"/>
      <c r="O28" s="35"/>
      <c r="P28" s="82"/>
      <c r="Q28" s="35"/>
    </row>
    <row r="29" spans="2:17" ht="14.45" customHeight="1" x14ac:dyDescent="0.2">
      <c r="B29" s="6" t="s">
        <v>58</v>
      </c>
      <c r="C29" s="38" t="s">
        <v>44</v>
      </c>
      <c r="D29" s="55">
        <v>7</v>
      </c>
      <c r="E29" s="31">
        <v>55</v>
      </c>
      <c r="F29" s="29">
        <v>51</v>
      </c>
      <c r="G29" s="29" t="s">
        <v>34</v>
      </c>
      <c r="H29" s="26">
        <f t="shared" si="0"/>
        <v>106</v>
      </c>
      <c r="I29" s="93"/>
      <c r="J29" s="34"/>
      <c r="K29" s="35"/>
      <c r="L29" s="35"/>
      <c r="M29" s="35"/>
      <c r="N29" s="35"/>
      <c r="O29" s="35"/>
      <c r="P29" s="88"/>
      <c r="Q29" s="35"/>
    </row>
    <row r="30" spans="2:17" ht="14.45" customHeight="1" x14ac:dyDescent="0.2">
      <c r="B30" s="6" t="s">
        <v>14</v>
      </c>
      <c r="C30" s="38" t="s">
        <v>23</v>
      </c>
      <c r="D30" s="55">
        <v>3</v>
      </c>
      <c r="E30" s="31">
        <v>24</v>
      </c>
      <c r="F30" s="29" t="s">
        <v>34</v>
      </c>
      <c r="G30" s="29" t="s">
        <v>34</v>
      </c>
      <c r="H30" s="26">
        <f t="shared" si="0"/>
        <v>24</v>
      </c>
      <c r="I30" s="93"/>
      <c r="J30" s="34"/>
      <c r="K30" s="35"/>
      <c r="L30" s="35"/>
      <c r="M30" s="35"/>
      <c r="N30" s="35"/>
      <c r="O30" s="35"/>
      <c r="P30" s="88"/>
      <c r="Q30" s="35"/>
    </row>
    <row r="31" spans="2:17" ht="14.45" customHeight="1" x14ac:dyDescent="0.2">
      <c r="B31" s="6" t="s">
        <v>15</v>
      </c>
      <c r="C31" s="38" t="s">
        <v>24</v>
      </c>
      <c r="D31" s="55">
        <v>7</v>
      </c>
      <c r="E31" s="31">
        <v>236</v>
      </c>
      <c r="F31" s="29" t="s">
        <v>34</v>
      </c>
      <c r="G31" s="29" t="s">
        <v>34</v>
      </c>
      <c r="H31" s="26">
        <f t="shared" si="0"/>
        <v>236</v>
      </c>
      <c r="I31" s="93"/>
      <c r="J31" s="34"/>
      <c r="K31" s="35"/>
      <c r="L31" s="35"/>
      <c r="M31" s="35"/>
      <c r="N31" s="35"/>
      <c r="O31" s="35"/>
      <c r="P31" s="88"/>
      <c r="Q31" s="35"/>
    </row>
    <row r="32" spans="2:17" ht="14.45" customHeight="1" x14ac:dyDescent="0.2">
      <c r="B32" s="6" t="s">
        <v>16</v>
      </c>
      <c r="C32" s="38" t="s">
        <v>56</v>
      </c>
      <c r="D32" s="55">
        <v>4.5</v>
      </c>
      <c r="E32" s="31">
        <v>15</v>
      </c>
      <c r="F32" s="29" t="s">
        <v>34</v>
      </c>
      <c r="G32" s="29" t="s">
        <v>34</v>
      </c>
      <c r="H32" s="26">
        <f t="shared" si="0"/>
        <v>15</v>
      </c>
      <c r="I32" s="93"/>
      <c r="J32" s="34"/>
      <c r="K32" s="35"/>
      <c r="L32" s="35"/>
      <c r="M32" s="35"/>
      <c r="N32" s="35"/>
      <c r="O32" s="35"/>
      <c r="P32" s="85"/>
      <c r="Q32" s="35"/>
    </row>
    <row r="33" spans="2:18" ht="14.45" customHeight="1" x14ac:dyDescent="0.2">
      <c r="B33" s="6" t="s">
        <v>29</v>
      </c>
      <c r="C33" s="38" t="s">
        <v>65</v>
      </c>
      <c r="D33" s="55">
        <v>1.5</v>
      </c>
      <c r="E33" s="53" t="s">
        <v>34</v>
      </c>
      <c r="F33" s="23" t="s">
        <v>34</v>
      </c>
      <c r="G33" s="23" t="s">
        <v>34</v>
      </c>
      <c r="H33" s="24" t="s">
        <v>34</v>
      </c>
      <c r="I33" s="93"/>
      <c r="J33" s="34"/>
      <c r="K33" s="35"/>
      <c r="L33" s="35"/>
      <c r="M33" s="35"/>
      <c r="N33" s="35"/>
      <c r="O33" s="35"/>
      <c r="P33" s="88"/>
      <c r="Q33" s="35"/>
    </row>
    <row r="34" spans="2:18" ht="14.45" customHeight="1" x14ac:dyDescent="0.25">
      <c r="B34" s="6"/>
      <c r="C34" s="99" t="s">
        <v>78</v>
      </c>
      <c r="D34" s="105">
        <f>SUM(D19:D33)</f>
        <v>99.5</v>
      </c>
      <c r="E34" s="106">
        <f>E22+E20+E23+E24+E25+E26+E27+E28+E29+E30+E31+E32+E21</f>
        <v>1383</v>
      </c>
      <c r="F34" s="107">
        <f>F20+F22+F24+F25+F26+F27+F28+F29</f>
        <v>365</v>
      </c>
      <c r="G34" s="107" t="s">
        <v>34</v>
      </c>
      <c r="H34" s="108">
        <f>+H22+H20+H23+H24+H25+H26+H27+H28+H29+H30+H31+H32+H21</f>
        <v>1748</v>
      </c>
      <c r="I34" s="94"/>
      <c r="J34" s="34"/>
      <c r="K34" s="35"/>
      <c r="L34" s="35"/>
      <c r="M34" s="35"/>
      <c r="N34" s="35"/>
      <c r="O34" s="35"/>
      <c r="P34" s="88"/>
      <c r="Q34" s="35"/>
    </row>
    <row r="35" spans="2:18" ht="14.45" hidden="1" customHeight="1" x14ac:dyDescent="0.25">
      <c r="B35" s="7" t="s">
        <v>17</v>
      </c>
      <c r="C35" s="8"/>
      <c r="D35" s="57"/>
      <c r="E35" s="13"/>
      <c r="F35" s="14"/>
      <c r="G35" s="14"/>
      <c r="H35" s="15"/>
      <c r="I35" s="93"/>
      <c r="J35" s="36"/>
      <c r="K35" s="35"/>
      <c r="L35" s="35"/>
      <c r="M35" s="35"/>
      <c r="N35" s="35"/>
      <c r="O35" s="35"/>
      <c r="P35" s="85"/>
      <c r="Q35" s="35"/>
    </row>
    <row r="36" spans="2:18" ht="14.45" hidden="1" customHeight="1" x14ac:dyDescent="0.25">
      <c r="B36" s="6"/>
      <c r="C36" s="99" t="s">
        <v>79</v>
      </c>
      <c r="D36" s="105">
        <f>D50</f>
        <v>5</v>
      </c>
      <c r="E36" s="106" t="s">
        <v>34</v>
      </c>
      <c r="F36" s="107" t="s">
        <v>34</v>
      </c>
      <c r="G36" s="107" t="s">
        <v>34</v>
      </c>
      <c r="H36" s="108" t="s">
        <v>34</v>
      </c>
      <c r="I36" s="93"/>
      <c r="J36" s="34"/>
      <c r="K36" s="35"/>
      <c r="L36" s="35"/>
      <c r="M36" s="35"/>
      <c r="N36" s="35"/>
      <c r="O36" s="35"/>
      <c r="P36" s="85"/>
      <c r="Q36" s="35"/>
    </row>
    <row r="37" spans="2:18" ht="14.45" customHeight="1" x14ac:dyDescent="0.25">
      <c r="B37" s="7" t="s">
        <v>18</v>
      </c>
      <c r="C37" s="8"/>
      <c r="D37" s="57"/>
      <c r="E37" s="54"/>
      <c r="F37" s="14"/>
      <c r="G37" s="14"/>
      <c r="H37" s="15"/>
      <c r="I37" s="93"/>
      <c r="J37" s="34"/>
      <c r="K37" s="84"/>
      <c r="L37" s="84"/>
      <c r="M37" s="84"/>
      <c r="N37" s="84"/>
      <c r="O37" s="35"/>
      <c r="P37" s="91"/>
      <c r="Q37" s="35"/>
    </row>
    <row r="38" spans="2:18" ht="14.45" customHeight="1" x14ac:dyDescent="0.2">
      <c r="B38" s="6" t="s">
        <v>38</v>
      </c>
      <c r="C38" s="38" t="s">
        <v>24</v>
      </c>
      <c r="D38" s="55">
        <v>4</v>
      </c>
      <c r="E38" s="28">
        <v>91</v>
      </c>
      <c r="F38" s="29" t="s">
        <v>34</v>
      </c>
      <c r="G38" s="29" t="s">
        <v>34</v>
      </c>
      <c r="H38" s="26">
        <f t="shared" ref="H38:H44" si="1">SUM(E38:G38)</f>
        <v>91</v>
      </c>
      <c r="I38" s="93"/>
      <c r="J38" s="34"/>
      <c r="K38" s="35"/>
      <c r="L38" s="35"/>
      <c r="M38" s="35"/>
      <c r="N38" s="35"/>
      <c r="O38" s="35"/>
      <c r="P38" s="82"/>
      <c r="Q38" s="35"/>
    </row>
    <row r="39" spans="2:18" ht="14.45" customHeight="1" x14ac:dyDescent="0.2">
      <c r="B39" s="6" t="s">
        <v>59</v>
      </c>
      <c r="C39" s="38" t="s">
        <v>64</v>
      </c>
      <c r="D39" s="55">
        <v>5</v>
      </c>
      <c r="E39" s="31">
        <v>35</v>
      </c>
      <c r="F39" s="30">
        <v>64</v>
      </c>
      <c r="G39" s="29" t="s">
        <v>34</v>
      </c>
      <c r="H39" s="26">
        <f t="shared" si="1"/>
        <v>99</v>
      </c>
      <c r="I39" s="93"/>
      <c r="J39" s="36"/>
      <c r="K39" s="35"/>
      <c r="L39" s="35"/>
      <c r="M39" s="35"/>
      <c r="N39" s="35"/>
      <c r="O39" s="35"/>
      <c r="P39" s="35"/>
      <c r="Q39" s="35"/>
    </row>
    <row r="40" spans="2:18" ht="14.45" customHeight="1" x14ac:dyDescent="0.2">
      <c r="B40" s="6" t="s">
        <v>19</v>
      </c>
      <c r="C40" s="38" t="s">
        <v>32</v>
      </c>
      <c r="D40" s="55">
        <v>3</v>
      </c>
      <c r="E40" s="31">
        <v>36</v>
      </c>
      <c r="F40" s="30">
        <v>71</v>
      </c>
      <c r="G40" s="29" t="s">
        <v>34</v>
      </c>
      <c r="H40" s="26">
        <f t="shared" si="1"/>
        <v>107</v>
      </c>
      <c r="P40" s="36"/>
    </row>
    <row r="41" spans="2:18" ht="14.45" customHeight="1" x14ac:dyDescent="0.2">
      <c r="B41" s="124" t="s">
        <v>89</v>
      </c>
      <c r="C41" s="38" t="s">
        <v>63</v>
      </c>
      <c r="D41" s="58">
        <v>7.67</v>
      </c>
      <c r="E41" s="31">
        <v>95</v>
      </c>
      <c r="F41" s="30">
        <v>97</v>
      </c>
      <c r="G41" s="29" t="s">
        <v>34</v>
      </c>
      <c r="H41" s="26">
        <f t="shared" si="1"/>
        <v>192</v>
      </c>
      <c r="I41" s="125"/>
      <c r="J41" s="35"/>
      <c r="K41" s="35"/>
      <c r="L41" s="35"/>
      <c r="M41" s="35"/>
      <c r="N41" s="35"/>
      <c r="O41" s="35"/>
      <c r="P41" s="36"/>
      <c r="Q41" s="35"/>
      <c r="R41" s="35"/>
    </row>
    <row r="42" spans="2:18" ht="14.45" customHeight="1" x14ac:dyDescent="0.2">
      <c r="B42" s="124" t="s">
        <v>91</v>
      </c>
      <c r="C42" s="38" t="s">
        <v>96</v>
      </c>
      <c r="D42" s="58">
        <v>12.84</v>
      </c>
      <c r="E42" s="52">
        <v>14</v>
      </c>
      <c r="F42" s="30">
        <f>39+167</f>
        <v>206</v>
      </c>
      <c r="G42" s="30">
        <v>39</v>
      </c>
      <c r="H42" s="26">
        <f t="shared" si="1"/>
        <v>259</v>
      </c>
      <c r="I42" s="126"/>
      <c r="J42" s="36"/>
      <c r="K42" s="35"/>
      <c r="L42" s="35"/>
      <c r="M42" s="35"/>
      <c r="N42" s="35"/>
      <c r="O42" s="35"/>
      <c r="P42" s="35"/>
      <c r="Q42" s="35"/>
      <c r="R42" s="35"/>
    </row>
    <row r="43" spans="2:18" ht="14.45" customHeight="1" x14ac:dyDescent="0.2">
      <c r="B43" s="6" t="s">
        <v>20</v>
      </c>
      <c r="C43" s="38" t="s">
        <v>25</v>
      </c>
      <c r="D43" s="55">
        <v>1</v>
      </c>
      <c r="E43" s="52" t="s">
        <v>34</v>
      </c>
      <c r="F43" s="30">
        <v>9</v>
      </c>
      <c r="G43" s="29" t="s">
        <v>34</v>
      </c>
      <c r="H43" s="26">
        <f t="shared" si="1"/>
        <v>9</v>
      </c>
      <c r="I43" s="93"/>
      <c r="J43" s="36"/>
      <c r="L43" s="85"/>
      <c r="M43" s="35"/>
      <c r="N43" s="35"/>
      <c r="O43" s="35"/>
      <c r="P43" s="91"/>
      <c r="Q43" s="35"/>
    </row>
    <row r="44" spans="2:18" ht="14.45" customHeight="1" x14ac:dyDescent="0.2">
      <c r="B44" s="6" t="s">
        <v>68</v>
      </c>
      <c r="C44" s="39" t="s">
        <v>62</v>
      </c>
      <c r="D44" s="56">
        <v>6</v>
      </c>
      <c r="E44" s="52" t="s">
        <v>34</v>
      </c>
      <c r="F44" s="25">
        <v>53</v>
      </c>
      <c r="G44" s="29" t="s">
        <v>34</v>
      </c>
      <c r="H44" s="26">
        <f t="shared" si="1"/>
        <v>53</v>
      </c>
      <c r="I44" s="93"/>
      <c r="J44" s="34"/>
      <c r="L44" s="86"/>
      <c r="M44" s="35"/>
      <c r="N44" s="35"/>
      <c r="O44" s="35"/>
      <c r="P44" s="88"/>
    </row>
    <row r="45" spans="2:18" ht="16.899999999999999" customHeight="1" x14ac:dyDescent="0.25">
      <c r="B45" s="6"/>
      <c r="C45" s="99" t="s">
        <v>80</v>
      </c>
      <c r="D45" s="105">
        <f>D38+D39+D40+D41+D42+D43+D44</f>
        <v>39.510000000000005</v>
      </c>
      <c r="E45" s="106">
        <f>E38+E39+E40+E41+E42</f>
        <v>271</v>
      </c>
      <c r="F45" s="107">
        <f>F39+F40+F41+F42+F43+F44</f>
        <v>500</v>
      </c>
      <c r="G45" s="107">
        <f>G42</f>
        <v>39</v>
      </c>
      <c r="H45" s="108">
        <f>H38+H39+H40+H41+H42+H43+H44</f>
        <v>810</v>
      </c>
      <c r="I45" s="93"/>
      <c r="J45" s="34"/>
      <c r="M45" s="35"/>
      <c r="N45" s="35"/>
      <c r="O45" s="35"/>
      <c r="P45" s="88"/>
    </row>
    <row r="46" spans="2:18" ht="18.600000000000001" hidden="1" customHeight="1" x14ac:dyDescent="0.25">
      <c r="B46" s="20" t="s">
        <v>82</v>
      </c>
      <c r="C46" s="19" t="s">
        <v>33</v>
      </c>
      <c r="D46" s="60" t="s">
        <v>33</v>
      </c>
      <c r="E46" s="16"/>
      <c r="F46" s="17"/>
      <c r="G46" s="17"/>
      <c r="H46" s="21"/>
      <c r="J46" s="36"/>
      <c r="P46" s="88"/>
      <c r="Q46" s="35"/>
    </row>
    <row r="47" spans="2:18" ht="14.45" customHeight="1" x14ac:dyDescent="0.25">
      <c r="B47" s="7" t="s">
        <v>83</v>
      </c>
      <c r="C47" s="18" t="s">
        <v>30</v>
      </c>
      <c r="D47" s="55">
        <v>2</v>
      </c>
      <c r="E47" s="11" t="s">
        <v>34</v>
      </c>
      <c r="F47" s="12" t="s">
        <v>34</v>
      </c>
      <c r="G47" s="12" t="s">
        <v>34</v>
      </c>
      <c r="H47" s="24" t="s">
        <v>34</v>
      </c>
    </row>
    <row r="48" spans="2:18" ht="27.6" hidden="1" customHeight="1" x14ac:dyDescent="0.25">
      <c r="B48" s="6"/>
      <c r="C48" s="99"/>
      <c r="D48" s="105" t="s">
        <v>33</v>
      </c>
      <c r="E48" s="106" t="s">
        <v>34</v>
      </c>
      <c r="F48" s="107" t="s">
        <v>34</v>
      </c>
      <c r="G48" s="107" t="s">
        <v>34</v>
      </c>
      <c r="H48" s="108" t="s">
        <v>34</v>
      </c>
      <c r="P48" s="87"/>
    </row>
    <row r="49" spans="2:18" ht="14.45" customHeight="1" x14ac:dyDescent="0.25">
      <c r="B49" s="22" t="s">
        <v>43</v>
      </c>
      <c r="C49" s="18" t="s">
        <v>61</v>
      </c>
      <c r="D49" s="55">
        <f>0.33+0.5+0.99</f>
        <v>1.82</v>
      </c>
      <c r="E49" s="53" t="s">
        <v>34</v>
      </c>
      <c r="F49" s="23" t="s">
        <v>34</v>
      </c>
      <c r="G49" s="23" t="s">
        <v>34</v>
      </c>
      <c r="H49" s="24" t="s">
        <v>34</v>
      </c>
      <c r="I49" s="93"/>
      <c r="J49" s="4"/>
      <c r="M49" s="35"/>
      <c r="N49" s="35"/>
      <c r="O49" s="35"/>
      <c r="Q49" s="35"/>
    </row>
    <row r="50" spans="2:18" ht="14.45" customHeight="1" x14ac:dyDescent="0.25">
      <c r="B50" s="7" t="s">
        <v>84</v>
      </c>
      <c r="C50" s="18" t="s">
        <v>27</v>
      </c>
      <c r="D50" s="58">
        <v>5</v>
      </c>
      <c r="E50" s="53" t="s">
        <v>34</v>
      </c>
      <c r="F50" s="23" t="s">
        <v>34</v>
      </c>
      <c r="G50" s="23" t="s">
        <v>34</v>
      </c>
      <c r="H50" s="24" t="s">
        <v>34</v>
      </c>
      <c r="I50" s="94"/>
      <c r="J50" s="34"/>
      <c r="K50" s="40"/>
      <c r="L50" s="35"/>
      <c r="M50" s="35"/>
      <c r="N50" s="35"/>
      <c r="O50" s="35"/>
      <c r="P50" s="98"/>
      <c r="Q50" s="35"/>
    </row>
    <row r="51" spans="2:18" ht="14.45" hidden="1" customHeight="1" x14ac:dyDescent="0.25">
      <c r="B51" s="6"/>
      <c r="C51" s="113"/>
      <c r="D51" s="117" t="s">
        <v>33</v>
      </c>
      <c r="E51" s="118" t="s">
        <v>34</v>
      </c>
      <c r="F51" s="119" t="s">
        <v>34</v>
      </c>
      <c r="G51" s="107" t="s">
        <v>34</v>
      </c>
      <c r="H51" s="108" t="s">
        <v>34</v>
      </c>
      <c r="I51" s="93"/>
      <c r="J51" s="4"/>
      <c r="M51" s="35"/>
      <c r="N51" s="35"/>
      <c r="O51" s="35"/>
      <c r="P51" s="35"/>
      <c r="Q51" s="35"/>
    </row>
    <row r="52" spans="2:18" ht="14.45" customHeight="1" x14ac:dyDescent="0.25">
      <c r="B52" s="115" t="s">
        <v>85</v>
      </c>
      <c r="C52" s="116" t="s">
        <v>73</v>
      </c>
      <c r="D52" s="120">
        <v>0</v>
      </c>
      <c r="E52" s="121">
        <v>187</v>
      </c>
      <c r="F52" s="122">
        <v>99</v>
      </c>
      <c r="G52" s="25">
        <v>0</v>
      </c>
      <c r="H52" s="26">
        <f>SUM(E52:G52)</f>
        <v>286</v>
      </c>
      <c r="I52" s="93"/>
      <c r="J52" s="4"/>
      <c r="M52" s="35"/>
      <c r="N52" s="35"/>
      <c r="O52" s="35"/>
      <c r="P52" s="35"/>
      <c r="Q52" s="35"/>
    </row>
    <row r="53" spans="2:18" ht="14.45" hidden="1" customHeight="1" x14ac:dyDescent="0.25">
      <c r="B53" s="114"/>
      <c r="C53" s="113" t="s">
        <v>81</v>
      </c>
      <c r="D53" s="105"/>
      <c r="E53" s="106"/>
      <c r="F53" s="107"/>
      <c r="G53" s="107"/>
      <c r="H53" s="108"/>
      <c r="I53" s="93"/>
      <c r="J53" s="4"/>
      <c r="M53" s="35"/>
      <c r="N53" s="35"/>
      <c r="O53" s="35"/>
      <c r="Q53" s="35"/>
    </row>
    <row r="54" spans="2:18" ht="14.45" customHeight="1" thickBot="1" x14ac:dyDescent="0.3">
      <c r="B54" s="9"/>
      <c r="C54" s="123" t="s">
        <v>88</v>
      </c>
      <c r="D54" s="109">
        <f>D49+D47+D45+D36+D34+D17+D12</f>
        <v>197.5</v>
      </c>
      <c r="E54" s="110">
        <f>E52+E45+E34+E17+E12</f>
        <v>2503</v>
      </c>
      <c r="F54" s="111">
        <f>F52+F45+F34+F17+F12</f>
        <v>1402</v>
      </c>
      <c r="G54" s="111">
        <f>G42</f>
        <v>39</v>
      </c>
      <c r="H54" s="112">
        <f>H52+H45+H34+H17+H12</f>
        <v>3944</v>
      </c>
      <c r="I54" s="95"/>
      <c r="J54" s="10"/>
      <c r="M54" s="35"/>
      <c r="N54" s="35"/>
      <c r="O54" s="35"/>
      <c r="P54" s="35"/>
      <c r="Q54" s="35"/>
    </row>
    <row r="55" spans="2:18" s="42" customFormat="1" ht="12" customHeight="1" thickTop="1" x14ac:dyDescent="0.2">
      <c r="B55" s="42" t="s">
        <v>72</v>
      </c>
      <c r="D55" s="43"/>
      <c r="E55" s="44"/>
      <c r="F55" s="44"/>
      <c r="G55" s="44"/>
      <c r="H55" s="44"/>
      <c r="I55" s="96"/>
      <c r="M55" s="45"/>
      <c r="N55" s="45"/>
      <c r="O55" s="45"/>
      <c r="P55" s="45"/>
      <c r="Q55" s="45"/>
    </row>
    <row r="56" spans="2:18" s="42" customFormat="1" ht="12" customHeight="1" x14ac:dyDescent="0.2">
      <c r="B56" s="42" t="s">
        <v>71</v>
      </c>
      <c r="D56" s="43"/>
      <c r="E56" s="44"/>
      <c r="F56" s="44"/>
      <c r="G56" s="44"/>
      <c r="H56" s="44"/>
      <c r="I56" s="96"/>
      <c r="M56" s="45"/>
      <c r="N56" s="45"/>
      <c r="O56" s="45"/>
      <c r="P56" s="45"/>
      <c r="Q56" s="45"/>
    </row>
    <row r="57" spans="2:18" s="42" customFormat="1" ht="12" customHeight="1" x14ac:dyDescent="0.2">
      <c r="B57" s="47" t="s">
        <v>45</v>
      </c>
      <c r="E57" s="48"/>
      <c r="F57" s="49"/>
      <c r="I57" s="96"/>
      <c r="M57" s="45"/>
      <c r="N57" s="45"/>
      <c r="O57" s="45"/>
      <c r="P57" s="45"/>
      <c r="Q57" s="45"/>
    </row>
    <row r="58" spans="2:18" s="42" customFormat="1" ht="12" customHeight="1" x14ac:dyDescent="0.2">
      <c r="B58" s="46" t="s">
        <v>46</v>
      </c>
      <c r="C58" s="45"/>
      <c r="E58" s="48"/>
      <c r="F58" s="49"/>
      <c r="I58" s="96"/>
      <c r="M58" s="45"/>
      <c r="N58" s="45"/>
      <c r="O58" s="45"/>
      <c r="P58" s="45"/>
      <c r="Q58" s="45"/>
    </row>
    <row r="59" spans="2:18" s="42" customFormat="1" ht="12" customHeight="1" x14ac:dyDescent="0.2">
      <c r="B59" s="50" t="s">
        <v>57</v>
      </c>
      <c r="C59" s="45"/>
      <c r="E59" s="48"/>
      <c r="F59" s="49"/>
      <c r="I59" s="96"/>
      <c r="M59" s="45"/>
      <c r="N59" s="45"/>
      <c r="O59" s="45"/>
      <c r="P59" s="45"/>
      <c r="Q59" s="45"/>
    </row>
    <row r="60" spans="2:18" s="42" customFormat="1" ht="12" customHeight="1" x14ac:dyDescent="0.2">
      <c r="B60" s="50" t="s">
        <v>47</v>
      </c>
      <c r="C60" s="45"/>
      <c r="D60" s="51"/>
      <c r="E60" s="136"/>
      <c r="F60" s="137"/>
      <c r="G60" s="137"/>
      <c r="H60" s="137"/>
      <c r="I60" s="96"/>
      <c r="M60" s="45"/>
      <c r="N60" s="45"/>
      <c r="O60" s="45"/>
      <c r="P60" s="45"/>
      <c r="Q60" s="45"/>
      <c r="R60" s="45"/>
    </row>
    <row r="61" spans="2:18" s="42" customFormat="1" ht="12" customHeight="1" x14ac:dyDescent="0.2">
      <c r="B61" s="50" t="s">
        <v>53</v>
      </c>
      <c r="C61" s="45"/>
      <c r="I61" s="96"/>
      <c r="M61" s="45"/>
      <c r="N61" s="45"/>
      <c r="O61" s="45"/>
      <c r="P61" s="45"/>
      <c r="Q61" s="45"/>
      <c r="R61" s="45"/>
    </row>
    <row r="62" spans="2:18" s="42" customFormat="1" ht="12" customHeight="1" x14ac:dyDescent="0.2">
      <c r="B62" s="50" t="s">
        <v>49</v>
      </c>
      <c r="C62" s="45"/>
      <c r="D62" s="45"/>
      <c r="E62" s="45"/>
      <c r="F62" s="45"/>
      <c r="G62" s="45"/>
      <c r="H62" s="45"/>
      <c r="I62" s="97"/>
      <c r="J62" s="45"/>
      <c r="M62" s="45"/>
      <c r="N62" s="45"/>
      <c r="O62" s="45"/>
      <c r="P62" s="45"/>
      <c r="Q62" s="45"/>
      <c r="R62" s="45"/>
    </row>
    <row r="63" spans="2:18" s="42" customFormat="1" ht="12" customHeight="1" x14ac:dyDescent="0.2">
      <c r="B63" s="50" t="s">
        <v>48</v>
      </c>
      <c r="C63" s="45"/>
      <c r="I63" s="96"/>
      <c r="Q63" s="45"/>
      <c r="R63" s="45"/>
    </row>
    <row r="64" spans="2:18" s="42" customFormat="1" ht="12" customHeight="1" x14ac:dyDescent="0.2">
      <c r="B64" s="50" t="s">
        <v>67</v>
      </c>
      <c r="C64" s="45"/>
      <c r="I64" s="96"/>
      <c r="Q64" s="45"/>
      <c r="R64" s="45"/>
    </row>
    <row r="65" spans="2:18" s="42" customFormat="1" ht="12" customHeight="1" x14ac:dyDescent="0.2">
      <c r="B65" s="50" t="s">
        <v>69</v>
      </c>
      <c r="C65" s="45"/>
      <c r="I65" s="96"/>
      <c r="Q65" s="45"/>
      <c r="R65" s="45"/>
    </row>
    <row r="66" spans="2:18" s="42" customFormat="1" ht="12" customHeight="1" x14ac:dyDescent="0.2">
      <c r="B66" s="50" t="s">
        <v>86</v>
      </c>
      <c r="C66" s="45"/>
      <c r="I66" s="96"/>
      <c r="Q66" s="45"/>
      <c r="R66" s="45"/>
    </row>
    <row r="67" spans="2:18" s="42" customFormat="1" ht="12" customHeight="1" x14ac:dyDescent="0.2">
      <c r="B67" s="50" t="s">
        <v>90</v>
      </c>
      <c r="C67" s="45"/>
      <c r="I67" s="96"/>
    </row>
    <row r="68" spans="2:18" s="42" customFormat="1" ht="12" customHeight="1" x14ac:dyDescent="0.2">
      <c r="B68" s="50" t="s">
        <v>98</v>
      </c>
      <c r="C68" s="45"/>
      <c r="I68" s="96"/>
    </row>
    <row r="69" spans="2:18" s="42" customFormat="1" ht="24.95" customHeight="1" x14ac:dyDescent="0.2">
      <c r="B69" s="127" t="s">
        <v>74</v>
      </c>
      <c r="C69" s="127"/>
      <c r="D69" s="127"/>
      <c r="E69" s="127"/>
      <c r="F69" s="127"/>
      <c r="G69" s="127"/>
      <c r="H69" s="127"/>
      <c r="I69" s="96"/>
    </row>
  </sheetData>
  <sortState ref="P21:P22">
    <sortCondition descending="1" ref="P21:P22"/>
  </sortState>
  <mergeCells count="7">
    <mergeCell ref="B69:H69"/>
    <mergeCell ref="B5:B6"/>
    <mergeCell ref="C5:C6"/>
    <mergeCell ref="E5:H5"/>
    <mergeCell ref="B2:H2"/>
    <mergeCell ref="B3:H3"/>
    <mergeCell ref="E60:H60"/>
  </mergeCells>
  <phoneticPr fontId="6" type="noConversion"/>
  <printOptions horizontalCentered="1"/>
  <pageMargins left="0.25" right="0" top="1" bottom="0" header="0.5" footer="0.25"/>
  <pageSetup scale="70" orientation="portrait" r:id="rId1"/>
  <headerFooter alignWithMargins="0">
    <oddFooter>&amp;R&amp;"Arial,Italic"&amp;8Office of Institutional Research</oddFooter>
  </headerFooter>
  <ignoredErrors>
    <ignoredError sqref="H9:H10" formulaRange="1"/>
    <ignoredError sqref="G54 H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2021-11-15T20:25:07Z</cp:lastPrinted>
  <dcterms:created xsi:type="dcterms:W3CDTF">2005-11-02T20:25:55Z</dcterms:created>
  <dcterms:modified xsi:type="dcterms:W3CDTF">2022-05-24T14:55:29Z</dcterms:modified>
</cp:coreProperties>
</file>