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grees Conferred\"/>
    </mc:Choice>
  </mc:AlternateContent>
  <xr:revisionPtr revIDLastSave="0" documentId="13_ncr:1_{276BB007-6ECC-4114-86FE-49F4DFA27EB5}" xr6:coauthVersionLast="36" xr6:coauthVersionMax="36" xr10:uidLastSave="{00000000-0000-0000-0000-000000000000}"/>
  <bookViews>
    <workbookView xWindow="0" yWindow="300" windowWidth="8190" windowHeight="3795" tabRatio="512" activeTab="4" xr2:uid="{00000000-000D-0000-FFFF-FFFF00000000}"/>
  </bookViews>
  <sheets>
    <sheet name="All Programs" sheetId="1" r:id="rId1"/>
    <sheet name="CBM" sheetId="2" r:id="rId2"/>
    <sheet name="EHS" sheetId="3" r:id="rId3"/>
    <sheet name="LAS" sheetId="4" r:id="rId4"/>
    <sheet name="PAA" sheetId="5" r:id="rId5"/>
    <sheet name="VCAA" sheetId="6" state="hidden" r:id="rId6"/>
  </sheets>
  <definedNames>
    <definedName name="_xlnm.Print_Area" localSheetId="0">'All Programs'!$A$1:$K$279</definedName>
    <definedName name="_xlnm.Print_Area" localSheetId="1">CBM!$A$1:$K$50</definedName>
    <definedName name="_xlnm.Print_Area" localSheetId="2">EHS!$A$1:$K$51</definedName>
    <definedName name="_xlnm.Print_Area" localSheetId="3">LAS!$A$1:$K$105</definedName>
    <definedName name="_xlnm.Print_Area" localSheetId="4">PAA!$A$1:$K$103</definedName>
    <definedName name="_xlnm.Print_Area" localSheetId="5">VCAA!$A$1:$K$12</definedName>
    <definedName name="_xlnm.Print_Titles" localSheetId="0">'All Programs'!$4:$4</definedName>
    <definedName name="_xlnm.Print_Titles" localSheetId="1">CBM!$4:$4</definedName>
    <definedName name="_xlnm.Print_Titles" localSheetId="2">EHS!$3:$3</definedName>
    <definedName name="_xlnm.Print_Titles" localSheetId="3">LAS!$3:$3</definedName>
    <definedName name="_xlnm.Print_Titles" localSheetId="4">PAA!$3:$3</definedName>
    <definedName name="_xlnm.Print_Titles" localSheetId="5">VCAA!$3:$3</definedName>
  </definedNames>
  <calcPr calcId="191029"/>
</workbook>
</file>

<file path=xl/calcChain.xml><?xml version="1.0" encoding="utf-8"?>
<calcChain xmlns="http://schemas.openxmlformats.org/spreadsheetml/2006/main">
  <c r="I27" i="5" l="1"/>
  <c r="I26" i="5"/>
  <c r="I25" i="5"/>
  <c r="I24" i="5"/>
  <c r="I23" i="5"/>
  <c r="D36" i="3" l="1"/>
  <c r="C36" i="3"/>
  <c r="B36" i="3"/>
  <c r="I23" i="3"/>
  <c r="H23" i="3"/>
  <c r="I22" i="3"/>
  <c r="H22" i="3"/>
  <c r="I21" i="3"/>
  <c r="H21" i="3"/>
  <c r="I19" i="3"/>
  <c r="H19" i="3"/>
  <c r="I20" i="3"/>
  <c r="I18" i="3"/>
  <c r="I17" i="3"/>
  <c r="D23" i="3"/>
  <c r="C23" i="3"/>
  <c r="B23" i="3"/>
  <c r="I222" i="1" l="1"/>
  <c r="H222" i="1"/>
  <c r="I110" i="1"/>
  <c r="I55" i="1"/>
  <c r="H55" i="1"/>
  <c r="I48" i="5"/>
  <c r="I81" i="4"/>
  <c r="I73" i="4"/>
  <c r="H73" i="4"/>
  <c r="I70" i="4"/>
  <c r="H70" i="4"/>
  <c r="I66" i="4"/>
  <c r="I18" i="4"/>
  <c r="I12" i="4"/>
  <c r="H12" i="4"/>
  <c r="I7" i="4"/>
  <c r="B21" i="5"/>
  <c r="B27" i="5" s="1"/>
  <c r="B76" i="5" s="1"/>
  <c r="C21" i="5"/>
  <c r="I21" i="5" s="1"/>
  <c r="D21" i="5"/>
  <c r="E21" i="5"/>
  <c r="F21" i="5"/>
  <c r="F27" i="5" s="1"/>
  <c r="G21" i="5"/>
  <c r="G27" i="5" s="1"/>
  <c r="B22" i="5"/>
  <c r="C22" i="5"/>
  <c r="D27" i="5"/>
  <c r="D76" i="5" s="1"/>
  <c r="E22" i="5"/>
  <c r="F22" i="5"/>
  <c r="G22" i="5"/>
  <c r="I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D41" i="4"/>
  <c r="C41" i="4"/>
  <c r="B41" i="4"/>
  <c r="D22" i="4"/>
  <c r="C22" i="4"/>
  <c r="B22" i="4"/>
  <c r="G22" i="4"/>
  <c r="F22" i="4"/>
  <c r="E22" i="4"/>
  <c r="G39" i="3"/>
  <c r="F39" i="3"/>
  <c r="E39" i="3"/>
  <c r="D39" i="3"/>
  <c r="C39" i="3"/>
  <c r="B39" i="3"/>
  <c r="D37" i="2"/>
  <c r="C37" i="2"/>
  <c r="B37" i="2"/>
  <c r="I36" i="2"/>
  <c r="G36" i="2"/>
  <c r="F36" i="2"/>
  <c r="E36" i="2"/>
  <c r="D36" i="2"/>
  <c r="C36" i="2"/>
  <c r="B36" i="2"/>
  <c r="D265" i="1"/>
  <c r="C265" i="1"/>
  <c r="B265" i="1"/>
  <c r="I264" i="1"/>
  <c r="I231" i="1"/>
  <c r="I201" i="1"/>
  <c r="C277" i="1"/>
  <c r="B277" i="1"/>
  <c r="D173" i="1"/>
  <c r="H173" i="1" s="1"/>
  <c r="C173" i="1"/>
  <c r="B173" i="1"/>
  <c r="I172" i="1"/>
  <c r="I39" i="3" l="1"/>
  <c r="C27" i="5"/>
  <c r="I22" i="4"/>
  <c r="I173" i="1"/>
  <c r="C76" i="5" l="1"/>
  <c r="C155" i="1"/>
  <c r="B155" i="1"/>
  <c r="I74" i="1"/>
  <c r="I114" i="1" l="1"/>
  <c r="I112" i="1"/>
  <c r="I33" i="1"/>
  <c r="H33" i="1"/>
  <c r="I88" i="1"/>
  <c r="I58" i="1" l="1"/>
  <c r="I38" i="1"/>
  <c r="H38" i="1"/>
  <c r="I18" i="1"/>
  <c r="I13" i="1"/>
  <c r="C273" i="1" l="1"/>
  <c r="C260" i="1"/>
  <c r="C254" i="1"/>
  <c r="C249" i="1"/>
  <c r="C242" i="1"/>
  <c r="C233" i="1"/>
  <c r="C227" i="1"/>
  <c r="C215" i="1"/>
  <c r="C208" i="1"/>
  <c r="C203" i="1"/>
  <c r="C199" i="1"/>
  <c r="C193" i="1"/>
  <c r="C189" i="1"/>
  <c r="C184" i="1"/>
  <c r="C180" i="1"/>
  <c r="C169" i="1"/>
  <c r="C165" i="1"/>
  <c r="C161" i="1"/>
  <c r="C153" i="1"/>
  <c r="C129" i="1"/>
  <c r="C110" i="1"/>
  <c r="C105" i="1"/>
  <c r="C101" i="1"/>
  <c r="C97" i="1"/>
  <c r="C91" i="1"/>
  <c r="C84" i="1"/>
  <c r="C78" i="1"/>
  <c r="C70" i="1"/>
  <c r="C64" i="1"/>
  <c r="C60" i="1"/>
  <c r="C56" i="1"/>
  <c r="C48" i="1"/>
  <c r="C42" i="1"/>
  <c r="C36" i="1"/>
  <c r="C21" i="1"/>
  <c r="C16" i="1"/>
  <c r="B273" i="1"/>
  <c r="B260" i="1"/>
  <c r="B254" i="1"/>
  <c r="B249" i="1"/>
  <c r="B242" i="1"/>
  <c r="B233" i="1"/>
  <c r="B227" i="1"/>
  <c r="B215" i="1"/>
  <c r="B208" i="1"/>
  <c r="B203" i="1"/>
  <c r="B199" i="1"/>
  <c r="B193" i="1"/>
  <c r="B189" i="1"/>
  <c r="B184" i="1"/>
  <c r="B180" i="1"/>
  <c r="B169" i="1"/>
  <c r="B165" i="1"/>
  <c r="B161" i="1"/>
  <c r="B153" i="1"/>
  <c r="B129" i="1"/>
  <c r="B110" i="1"/>
  <c r="B105" i="1"/>
  <c r="B101" i="1"/>
  <c r="B97" i="1"/>
  <c r="B91" i="1"/>
  <c r="B84" i="1"/>
  <c r="B78" i="1"/>
  <c r="B70" i="1"/>
  <c r="B64" i="1"/>
  <c r="B60" i="1"/>
  <c r="B56" i="1"/>
  <c r="B48" i="1"/>
  <c r="B42" i="1"/>
  <c r="B36" i="1"/>
  <c r="B21" i="1"/>
  <c r="B16" i="1"/>
  <c r="C279" i="1" l="1"/>
  <c r="B279" i="1"/>
  <c r="G93" i="4"/>
  <c r="F93" i="4"/>
  <c r="E93" i="4"/>
  <c r="D93" i="4"/>
  <c r="C93" i="4"/>
  <c r="B93" i="4"/>
  <c r="I251" i="1"/>
  <c r="I252" i="1"/>
  <c r="H252" i="1"/>
  <c r="I93" i="4" l="1"/>
  <c r="H93" i="4"/>
  <c r="I219" i="1"/>
  <c r="H219" i="1"/>
  <c r="I217" i="1"/>
  <c r="H217" i="1"/>
  <c r="I87" i="1"/>
  <c r="H87" i="1"/>
  <c r="I213" i="1"/>
  <c r="I212" i="1"/>
  <c r="I214" i="1"/>
  <c r="H214" i="1"/>
  <c r="I207" i="1"/>
  <c r="I178" i="1"/>
  <c r="I127" i="1" l="1"/>
  <c r="H127" i="1"/>
  <c r="I93" i="1"/>
  <c r="I77" i="1"/>
  <c r="I59" i="1"/>
  <c r="H59" i="1"/>
  <c r="I32" i="1"/>
  <c r="I31" i="1"/>
  <c r="H31" i="1"/>
  <c r="I30" i="1"/>
  <c r="H30" i="1"/>
  <c r="I29" i="1"/>
  <c r="H29" i="1"/>
  <c r="I20" i="1"/>
  <c r="I35" i="1"/>
  <c r="J38" i="1"/>
  <c r="H39" i="1"/>
  <c r="I39" i="1"/>
  <c r="J39" i="1"/>
  <c r="I40" i="1"/>
  <c r="J40" i="1"/>
  <c r="H41" i="1"/>
  <c r="I41" i="1"/>
  <c r="J41" i="1"/>
  <c r="I44" i="1"/>
  <c r="J44" i="1"/>
  <c r="H45" i="1"/>
  <c r="I45" i="1"/>
  <c r="H46" i="1"/>
  <c r="I46" i="1"/>
  <c r="H47" i="1"/>
  <c r="I47" i="1"/>
  <c r="I50" i="1"/>
  <c r="J50" i="1"/>
  <c r="I51" i="1"/>
  <c r="J51" i="1"/>
  <c r="H52" i="1"/>
  <c r="I52" i="1"/>
  <c r="J52" i="1"/>
  <c r="H53" i="1"/>
  <c r="I53" i="1"/>
  <c r="J53" i="1"/>
  <c r="H54" i="1"/>
  <c r="I54" i="1"/>
  <c r="J54" i="1"/>
  <c r="J55" i="1"/>
  <c r="J58" i="1"/>
  <c r="J59" i="1"/>
  <c r="I62" i="1"/>
  <c r="J62" i="1"/>
  <c r="H63" i="1"/>
  <c r="I63" i="1"/>
  <c r="J63" i="1"/>
  <c r="H66" i="1"/>
  <c r="I66" i="1"/>
  <c r="J66" i="1"/>
  <c r="H67" i="1"/>
  <c r="I67" i="1"/>
  <c r="I68" i="1"/>
  <c r="J68" i="1"/>
  <c r="I69" i="1"/>
  <c r="J69" i="1"/>
  <c r="H72" i="1"/>
  <c r="I72" i="1"/>
  <c r="J72" i="1"/>
  <c r="H76" i="1"/>
  <c r="I76" i="1"/>
  <c r="J76" i="1"/>
  <c r="J77" i="1"/>
  <c r="I104" i="1" l="1"/>
  <c r="H104" i="1"/>
  <c r="I103" i="1"/>
  <c r="H103" i="1"/>
  <c r="I160" i="1"/>
  <c r="H160" i="1"/>
  <c r="I164" i="1"/>
  <c r="H164" i="1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I15" i="5" l="1"/>
  <c r="H13" i="5"/>
  <c r="I13" i="5"/>
  <c r="I14" i="5"/>
  <c r="H14" i="5"/>
  <c r="I12" i="5"/>
  <c r="H12" i="5"/>
  <c r="H16" i="5"/>
  <c r="I16" i="5"/>
  <c r="I10" i="5"/>
  <c r="I9" i="5"/>
  <c r="I11" i="5"/>
  <c r="I28" i="1"/>
  <c r="I27" i="1"/>
  <c r="I26" i="1"/>
  <c r="G17" i="5"/>
  <c r="F17" i="5"/>
  <c r="E17" i="5"/>
  <c r="D36" i="1"/>
  <c r="I36" i="1" l="1"/>
  <c r="H36" i="1"/>
  <c r="I17" i="5"/>
  <c r="I18" i="5"/>
  <c r="I34" i="1"/>
  <c r="G13" i="5"/>
  <c r="F13" i="5"/>
  <c r="E13" i="5"/>
  <c r="D92" i="5"/>
  <c r="C92" i="5"/>
  <c r="B92" i="5"/>
  <c r="G92" i="5"/>
  <c r="F92" i="5"/>
  <c r="E92" i="5"/>
  <c r="I239" i="1"/>
  <c r="H239" i="1"/>
  <c r="I253" i="1"/>
  <c r="H253" i="1"/>
  <c r="H92" i="5" l="1"/>
  <c r="I92" i="5"/>
  <c r="G97" i="5"/>
  <c r="F97" i="5"/>
  <c r="E97" i="5"/>
  <c r="D97" i="5"/>
  <c r="C97" i="5"/>
  <c r="B97" i="5"/>
  <c r="I195" i="1"/>
  <c r="G62" i="5"/>
  <c r="F62" i="5"/>
  <c r="E62" i="5"/>
  <c r="D62" i="5"/>
  <c r="C62" i="5"/>
  <c r="B62" i="5"/>
  <c r="I121" i="1"/>
  <c r="H121" i="1"/>
  <c r="I117" i="1"/>
  <c r="I116" i="1"/>
  <c r="H116" i="1"/>
  <c r="I107" i="1"/>
  <c r="G47" i="5"/>
  <c r="F47" i="5"/>
  <c r="E47" i="5"/>
  <c r="D47" i="5"/>
  <c r="C47" i="5"/>
  <c r="B47" i="5"/>
  <c r="I97" i="5" l="1"/>
  <c r="I47" i="5"/>
  <c r="H47" i="5"/>
  <c r="I62" i="5"/>
  <c r="H62" i="5"/>
  <c r="I5" i="1"/>
  <c r="H5" i="1"/>
  <c r="I248" i="1" l="1"/>
  <c r="I123" i="1"/>
  <c r="H123" i="1"/>
  <c r="I113" i="1"/>
  <c r="I109" i="1"/>
  <c r="I15" i="1"/>
  <c r="H15" i="1"/>
  <c r="C32" i="4"/>
  <c r="B32" i="4"/>
  <c r="D31" i="4"/>
  <c r="C31" i="4"/>
  <c r="B31" i="4"/>
  <c r="D30" i="4"/>
  <c r="C30" i="4"/>
  <c r="B30" i="4"/>
  <c r="D105" i="1"/>
  <c r="G92" i="4"/>
  <c r="F92" i="4"/>
  <c r="E92" i="4"/>
  <c r="D92" i="4"/>
  <c r="C92" i="4"/>
  <c r="B92" i="4"/>
  <c r="G94" i="4"/>
  <c r="F94" i="4"/>
  <c r="E94" i="4"/>
  <c r="D94" i="4"/>
  <c r="C94" i="4"/>
  <c r="B94" i="4"/>
  <c r="D254" i="1"/>
  <c r="G81" i="4"/>
  <c r="F81" i="4"/>
  <c r="E81" i="4"/>
  <c r="D81" i="4"/>
  <c r="C81" i="4"/>
  <c r="B81" i="4"/>
  <c r="G82" i="4"/>
  <c r="F82" i="4"/>
  <c r="E82" i="4"/>
  <c r="D82" i="4"/>
  <c r="C82" i="4"/>
  <c r="B82" i="4"/>
  <c r="D233" i="1"/>
  <c r="I232" i="1"/>
  <c r="H232" i="1"/>
  <c r="G88" i="5"/>
  <c r="F88" i="5"/>
  <c r="E88" i="5"/>
  <c r="D88" i="5"/>
  <c r="C88" i="5"/>
  <c r="B88" i="5"/>
  <c r="I206" i="1"/>
  <c r="G96" i="5"/>
  <c r="F96" i="5"/>
  <c r="E96" i="5"/>
  <c r="D96" i="5"/>
  <c r="C96" i="5"/>
  <c r="B96" i="5"/>
  <c r="G98" i="5"/>
  <c r="F98" i="5"/>
  <c r="E98" i="5"/>
  <c r="D98" i="5"/>
  <c r="C98" i="5"/>
  <c r="B98" i="5"/>
  <c r="D215" i="1"/>
  <c r="G43" i="4"/>
  <c r="F43" i="4"/>
  <c r="E43" i="4"/>
  <c r="D43" i="4"/>
  <c r="C43" i="4"/>
  <c r="B43" i="4"/>
  <c r="G44" i="4"/>
  <c r="F44" i="4"/>
  <c r="E44" i="4"/>
  <c r="D44" i="4"/>
  <c r="C44" i="4"/>
  <c r="B44" i="4"/>
  <c r="I159" i="1"/>
  <c r="H159" i="1"/>
  <c r="D161" i="1"/>
  <c r="G78" i="5"/>
  <c r="F78" i="5"/>
  <c r="E78" i="5"/>
  <c r="D78" i="5"/>
  <c r="C78" i="5"/>
  <c r="B78" i="5"/>
  <c r="G79" i="5"/>
  <c r="F79" i="5"/>
  <c r="E79" i="5"/>
  <c r="D79" i="5"/>
  <c r="C79" i="5"/>
  <c r="B79" i="5"/>
  <c r="I163" i="1"/>
  <c r="H163" i="1"/>
  <c r="D165" i="1"/>
  <c r="I96" i="5" l="1"/>
  <c r="I92" i="4"/>
  <c r="H98" i="5"/>
  <c r="I98" i="5"/>
  <c r="I94" i="4"/>
  <c r="H94" i="4"/>
  <c r="I30" i="4"/>
  <c r="H30" i="4"/>
  <c r="I44" i="4"/>
  <c r="H44" i="4"/>
  <c r="I79" i="5"/>
  <c r="H79" i="5"/>
  <c r="I31" i="4"/>
  <c r="H31" i="4"/>
  <c r="I105" i="1"/>
  <c r="H105" i="1"/>
  <c r="D32" i="4"/>
  <c r="I82" i="4"/>
  <c r="H82" i="4"/>
  <c r="I88" i="5"/>
  <c r="I43" i="4"/>
  <c r="H43" i="4"/>
  <c r="I78" i="5"/>
  <c r="H78" i="5"/>
  <c r="I32" i="4" l="1"/>
  <c r="H32" i="4"/>
  <c r="G43" i="2"/>
  <c r="F43" i="2"/>
  <c r="E43" i="2"/>
  <c r="D43" i="2"/>
  <c r="C43" i="2"/>
  <c r="B43" i="2"/>
  <c r="G56" i="5"/>
  <c r="F56" i="5"/>
  <c r="E56" i="5"/>
  <c r="D56" i="5"/>
  <c r="C56" i="5"/>
  <c r="B56" i="5"/>
  <c r="I56" i="5" l="1"/>
  <c r="H56" i="5"/>
  <c r="I43" i="2"/>
  <c r="H43" i="2"/>
  <c r="H263" i="1"/>
  <c r="H247" i="1"/>
  <c r="H238" i="1"/>
  <c r="H225" i="1"/>
  <c r="H171" i="1"/>
  <c r="H108" i="1"/>
  <c r="H19" i="1"/>
  <c r="I14" i="1"/>
  <c r="G12" i="3" l="1"/>
  <c r="F12" i="3"/>
  <c r="E12" i="3"/>
  <c r="D12" i="3"/>
  <c r="C12" i="3"/>
  <c r="B12" i="3"/>
  <c r="G31" i="3"/>
  <c r="F31" i="3"/>
  <c r="E31" i="3"/>
  <c r="D31" i="3"/>
  <c r="C31" i="3"/>
  <c r="B31" i="3"/>
  <c r="I12" i="3" l="1"/>
  <c r="H12" i="3"/>
  <c r="I31" i="3"/>
  <c r="H31" i="3"/>
  <c r="D16" i="1"/>
  <c r="G8" i="3" l="1"/>
  <c r="F8" i="3"/>
  <c r="E8" i="3"/>
  <c r="D8" i="3"/>
  <c r="C8" i="3"/>
  <c r="G16" i="1"/>
  <c r="F16" i="1"/>
  <c r="E16" i="1"/>
  <c r="I8" i="3" l="1"/>
  <c r="H8" i="3"/>
  <c r="I16" i="1"/>
  <c r="H16" i="1"/>
  <c r="I188" i="1"/>
  <c r="I259" i="1" l="1"/>
  <c r="H259" i="1"/>
  <c r="I236" i="1"/>
  <c r="H236" i="1"/>
  <c r="I122" i="1"/>
  <c r="I128" i="1"/>
  <c r="D38" i="3" l="1"/>
  <c r="D40" i="3" s="1"/>
  <c r="C38" i="3"/>
  <c r="C40" i="3" s="1"/>
  <c r="B38" i="3"/>
  <c r="B40" i="3" s="1"/>
  <c r="I171" i="1"/>
  <c r="H40" i="3" l="1"/>
  <c r="I40" i="3"/>
  <c r="H38" i="3"/>
  <c r="I38" i="3"/>
  <c r="G9" i="4"/>
  <c r="F9" i="4"/>
  <c r="E9" i="4"/>
  <c r="D9" i="4"/>
  <c r="C9" i="4"/>
  <c r="B9" i="4"/>
  <c r="G8" i="4"/>
  <c r="F8" i="4"/>
  <c r="E8" i="4"/>
  <c r="D8" i="4"/>
  <c r="C8" i="4"/>
  <c r="B8" i="4"/>
  <c r="D21" i="1"/>
  <c r="I19" i="1"/>
  <c r="I9" i="4" l="1"/>
  <c r="H21" i="1"/>
  <c r="H8" i="4"/>
  <c r="I21" i="1"/>
  <c r="I8" i="4"/>
  <c r="G88" i="4"/>
  <c r="F88" i="4"/>
  <c r="E88" i="4"/>
  <c r="D88" i="4"/>
  <c r="C88" i="4"/>
  <c r="B88" i="4"/>
  <c r="I247" i="1"/>
  <c r="G42" i="2"/>
  <c r="F42" i="2"/>
  <c r="E42" i="2"/>
  <c r="D42" i="2"/>
  <c r="C42" i="2"/>
  <c r="B42" i="2"/>
  <c r="I238" i="1"/>
  <c r="G76" i="4"/>
  <c r="F76" i="4"/>
  <c r="E76" i="4"/>
  <c r="D76" i="4"/>
  <c r="C76" i="4"/>
  <c r="B76" i="4"/>
  <c r="G75" i="4"/>
  <c r="F75" i="4"/>
  <c r="E75" i="4"/>
  <c r="D75" i="4"/>
  <c r="C75" i="4"/>
  <c r="B75" i="4"/>
  <c r="I225" i="1"/>
  <c r="I224" i="1"/>
  <c r="H224" i="1"/>
  <c r="G89" i="5"/>
  <c r="F89" i="5"/>
  <c r="E89" i="5"/>
  <c r="D89" i="5"/>
  <c r="C89" i="5"/>
  <c r="B89" i="5"/>
  <c r="D208" i="1"/>
  <c r="G208" i="1"/>
  <c r="F208" i="1"/>
  <c r="E208" i="1"/>
  <c r="I89" i="5" l="1"/>
  <c r="H42" i="2"/>
  <c r="H76" i="4"/>
  <c r="H88" i="4"/>
  <c r="I42" i="2"/>
  <c r="I88" i="4"/>
  <c r="I76" i="4"/>
  <c r="H75" i="4"/>
  <c r="I75" i="4"/>
  <c r="I208" i="1"/>
  <c r="H208" i="1"/>
  <c r="I115" i="1" l="1"/>
  <c r="H115" i="1"/>
  <c r="H257" i="1"/>
  <c r="I241" i="1"/>
  <c r="H241" i="1"/>
  <c r="G13" i="3" l="1"/>
  <c r="F13" i="3"/>
  <c r="E13" i="3"/>
  <c r="D13" i="3"/>
  <c r="C13" i="3"/>
  <c r="B13" i="3"/>
  <c r="G33" i="5"/>
  <c r="F33" i="5"/>
  <c r="E33" i="5"/>
  <c r="D33" i="5"/>
  <c r="C33" i="5"/>
  <c r="B33" i="5"/>
  <c r="G61" i="5"/>
  <c r="F61" i="5"/>
  <c r="E61" i="5"/>
  <c r="D61" i="5"/>
  <c r="C61" i="5"/>
  <c r="B61" i="5"/>
  <c r="I126" i="1"/>
  <c r="G99" i="4"/>
  <c r="F99" i="4"/>
  <c r="E99" i="4"/>
  <c r="D99" i="4"/>
  <c r="C99" i="4"/>
  <c r="B99" i="4"/>
  <c r="H120" i="1"/>
  <c r="H13" i="3" l="1"/>
  <c r="I13" i="3"/>
  <c r="H33" i="5"/>
  <c r="I33" i="5"/>
  <c r="I99" i="4"/>
  <c r="H99" i="4"/>
  <c r="I61" i="5"/>
  <c r="H237" i="1"/>
  <c r="H210" i="1"/>
  <c r="H119" i="1"/>
  <c r="G55" i="5" l="1"/>
  <c r="F55" i="5"/>
  <c r="E55" i="5"/>
  <c r="D55" i="5"/>
  <c r="C55" i="5"/>
  <c r="B55" i="5"/>
  <c r="I55" i="5" l="1"/>
  <c r="H55" i="5"/>
  <c r="G98" i="4"/>
  <c r="F98" i="4"/>
  <c r="E98" i="4"/>
  <c r="D98" i="4"/>
  <c r="C98" i="4"/>
  <c r="B98" i="4"/>
  <c r="I257" i="1"/>
  <c r="I98" i="4" l="1"/>
  <c r="H98" i="4"/>
  <c r="G59" i="5"/>
  <c r="F59" i="5"/>
  <c r="E59" i="5"/>
  <c r="D59" i="5"/>
  <c r="C59" i="5"/>
  <c r="B59" i="5"/>
  <c r="I59" i="5" l="1"/>
  <c r="H59" i="5"/>
  <c r="G273" i="1"/>
  <c r="G265" i="1"/>
  <c r="G38" i="3" s="1"/>
  <c r="G260" i="1"/>
  <c r="G249" i="1"/>
  <c r="G242" i="1"/>
  <c r="G227" i="1"/>
  <c r="G203" i="1"/>
  <c r="G199" i="1"/>
  <c r="G193" i="1"/>
  <c r="G189" i="1"/>
  <c r="G184" i="1"/>
  <c r="G180" i="1"/>
  <c r="G169" i="1"/>
  <c r="G153" i="1"/>
  <c r="G129" i="1"/>
  <c r="G110" i="1"/>
  <c r="G101" i="1"/>
  <c r="G97" i="1"/>
  <c r="G91" i="1"/>
  <c r="G84" i="1"/>
  <c r="G78" i="1"/>
  <c r="G70" i="1"/>
  <c r="G64" i="1"/>
  <c r="G60" i="1"/>
  <c r="G56" i="1"/>
  <c r="G48" i="1"/>
  <c r="G42" i="1"/>
  <c r="G36" i="1"/>
  <c r="F273" i="1"/>
  <c r="F265" i="1"/>
  <c r="F38" i="3" s="1"/>
  <c r="F260" i="1"/>
  <c r="F249" i="1"/>
  <c r="F242" i="1"/>
  <c r="F227" i="1"/>
  <c r="F203" i="1"/>
  <c r="F199" i="1"/>
  <c r="F193" i="1"/>
  <c r="F189" i="1"/>
  <c r="F184" i="1"/>
  <c r="F180" i="1"/>
  <c r="F169" i="1"/>
  <c r="F153" i="1"/>
  <c r="F129" i="1"/>
  <c r="F110" i="1"/>
  <c r="F101" i="1"/>
  <c r="F97" i="1"/>
  <c r="F91" i="1"/>
  <c r="F84" i="1"/>
  <c r="F78" i="1"/>
  <c r="F70" i="1"/>
  <c r="F64" i="1"/>
  <c r="F60" i="1"/>
  <c r="F56" i="1"/>
  <c r="F48" i="1"/>
  <c r="F42" i="1"/>
  <c r="F36" i="1"/>
  <c r="F18" i="5" s="1"/>
  <c r="J48" i="1" l="1"/>
  <c r="J70" i="1"/>
  <c r="J78" i="1"/>
  <c r="J60" i="1"/>
  <c r="J56" i="1"/>
  <c r="G18" i="5"/>
  <c r="J36" i="1"/>
  <c r="J42" i="1"/>
  <c r="J64" i="1"/>
  <c r="G277" i="1"/>
  <c r="F277" i="1"/>
  <c r="G155" i="1"/>
  <c r="F155" i="1"/>
  <c r="K151" i="1"/>
  <c r="J151" i="1"/>
  <c r="I151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39" i="1"/>
  <c r="J139" i="1"/>
  <c r="I139" i="1"/>
  <c r="K119" i="1"/>
  <c r="J119" i="1"/>
  <c r="I119" i="1"/>
  <c r="K124" i="1"/>
  <c r="J124" i="1"/>
  <c r="I124" i="1"/>
  <c r="K122" i="1"/>
  <c r="J122" i="1"/>
  <c r="K113" i="1"/>
  <c r="J113" i="1"/>
  <c r="G279" i="1" l="1"/>
  <c r="F279" i="1"/>
  <c r="K210" i="1"/>
  <c r="I210" i="1"/>
  <c r="K177" i="1"/>
  <c r="I177" i="1"/>
  <c r="K168" i="1"/>
  <c r="I168" i="1"/>
  <c r="K138" i="1"/>
  <c r="I138" i="1"/>
  <c r="K134" i="1"/>
  <c r="I134" i="1"/>
  <c r="K114" i="1"/>
  <c r="K120" i="1"/>
  <c r="I120" i="1"/>
  <c r="K117" i="1"/>
  <c r="K108" i="1"/>
  <c r="I108" i="1"/>
  <c r="K27" i="1"/>
  <c r="K24" i="1"/>
  <c r="I24" i="1"/>
  <c r="G35" i="2"/>
  <c r="F35" i="2"/>
  <c r="E35" i="2"/>
  <c r="D35" i="2"/>
  <c r="C35" i="2"/>
  <c r="B35" i="2"/>
  <c r="G34" i="2"/>
  <c r="F34" i="2"/>
  <c r="E34" i="2"/>
  <c r="D34" i="2"/>
  <c r="C34" i="2"/>
  <c r="B34" i="2"/>
  <c r="K265" i="1"/>
  <c r="J265" i="1"/>
  <c r="E265" i="1"/>
  <c r="E38" i="3" s="1"/>
  <c r="K263" i="1"/>
  <c r="I263" i="1"/>
  <c r="K262" i="1"/>
  <c r="J262" i="1"/>
  <c r="I262" i="1"/>
  <c r="H262" i="1"/>
  <c r="G45" i="2"/>
  <c r="F45" i="2"/>
  <c r="E45" i="2"/>
  <c r="D45" i="2"/>
  <c r="C45" i="2"/>
  <c r="B45" i="2"/>
  <c r="G44" i="2"/>
  <c r="F44" i="2"/>
  <c r="E44" i="2"/>
  <c r="D44" i="2"/>
  <c r="C44" i="2"/>
  <c r="B44" i="2"/>
  <c r="G41" i="2"/>
  <c r="F41" i="2"/>
  <c r="E41" i="2"/>
  <c r="D41" i="2"/>
  <c r="C41" i="2"/>
  <c r="B41" i="2"/>
  <c r="G40" i="2"/>
  <c r="F40" i="2"/>
  <c r="E40" i="2"/>
  <c r="D40" i="2"/>
  <c r="C40" i="2"/>
  <c r="B40" i="2"/>
  <c r="K240" i="1"/>
  <c r="J240" i="1"/>
  <c r="I240" i="1"/>
  <c r="H240" i="1"/>
  <c r="K237" i="1"/>
  <c r="I237" i="1"/>
  <c r="K236" i="1"/>
  <c r="K241" i="1"/>
  <c r="H35" i="2" l="1"/>
  <c r="I40" i="2"/>
  <c r="H40" i="2"/>
  <c r="I45" i="2"/>
  <c r="H45" i="2"/>
  <c r="K40" i="2"/>
  <c r="H41" i="2"/>
  <c r="I35" i="2"/>
  <c r="H265" i="1"/>
  <c r="I265" i="1"/>
  <c r="I44" i="2"/>
  <c r="K35" i="2"/>
  <c r="G37" i="2"/>
  <c r="F37" i="2"/>
  <c r="E37" i="2"/>
  <c r="I41" i="2"/>
  <c r="J44" i="2"/>
  <c r="K44" i="2"/>
  <c r="K45" i="2"/>
  <c r="K41" i="2"/>
  <c r="H44" i="2"/>
  <c r="G94" i="5"/>
  <c r="F94" i="5"/>
  <c r="E94" i="5"/>
  <c r="D94" i="5"/>
  <c r="C94" i="5"/>
  <c r="B94" i="5"/>
  <c r="H94" i="5" l="1"/>
  <c r="K37" i="2"/>
  <c r="I37" i="2"/>
  <c r="J37" i="2"/>
  <c r="I94" i="5"/>
  <c r="H37" i="2"/>
  <c r="K94" i="5"/>
  <c r="G19" i="2"/>
  <c r="F19" i="2"/>
  <c r="E19" i="2"/>
  <c r="D19" i="2"/>
  <c r="C19" i="2"/>
  <c r="B19" i="2"/>
  <c r="G10" i="5"/>
  <c r="F10" i="5"/>
  <c r="E10" i="5"/>
  <c r="G54" i="5"/>
  <c r="F54" i="5"/>
  <c r="E54" i="5"/>
  <c r="D54" i="5"/>
  <c r="C54" i="5"/>
  <c r="B54" i="5"/>
  <c r="G26" i="3"/>
  <c r="F26" i="3"/>
  <c r="E26" i="3"/>
  <c r="D26" i="3"/>
  <c r="C26" i="3"/>
  <c r="B26" i="3"/>
  <c r="I54" i="5" l="1"/>
  <c r="K26" i="3"/>
  <c r="K10" i="5"/>
  <c r="I26" i="3"/>
  <c r="K54" i="5"/>
  <c r="I19" i="2"/>
  <c r="K19" i="2"/>
  <c r="E273" i="1" l="1"/>
  <c r="E260" i="1"/>
  <c r="E249" i="1"/>
  <c r="E242" i="1"/>
  <c r="E227" i="1"/>
  <c r="E203" i="1"/>
  <c r="E199" i="1"/>
  <c r="E193" i="1"/>
  <c r="E189" i="1"/>
  <c r="E184" i="1"/>
  <c r="E180" i="1"/>
  <c r="E169" i="1"/>
  <c r="E153" i="1"/>
  <c r="E129" i="1"/>
  <c r="E110" i="1"/>
  <c r="E101" i="1"/>
  <c r="E97" i="1"/>
  <c r="E91" i="1"/>
  <c r="E84" i="1"/>
  <c r="E78" i="1"/>
  <c r="E70" i="1"/>
  <c r="E64" i="1"/>
  <c r="E60" i="1"/>
  <c r="E56" i="1"/>
  <c r="E48" i="1"/>
  <c r="E42" i="1"/>
  <c r="E36" i="1"/>
  <c r="E18" i="5" s="1"/>
  <c r="E277" i="1" l="1"/>
  <c r="E155" i="1"/>
  <c r="K178" i="1"/>
  <c r="J178" i="1"/>
  <c r="K89" i="1"/>
  <c r="J89" i="1"/>
  <c r="I89" i="1"/>
  <c r="H89" i="1"/>
  <c r="D42" i="1"/>
  <c r="G18" i="2"/>
  <c r="F18" i="2"/>
  <c r="E18" i="2"/>
  <c r="D18" i="2"/>
  <c r="C18" i="2"/>
  <c r="B18" i="2"/>
  <c r="G72" i="5"/>
  <c r="F72" i="5"/>
  <c r="E72" i="5"/>
  <c r="D72" i="5"/>
  <c r="C72" i="5"/>
  <c r="B72" i="5"/>
  <c r="G71" i="5"/>
  <c r="F71" i="5"/>
  <c r="E71" i="5"/>
  <c r="D71" i="5"/>
  <c r="C71" i="5"/>
  <c r="B71" i="5"/>
  <c r="K150" i="1"/>
  <c r="J150" i="1"/>
  <c r="I150" i="1"/>
  <c r="G32" i="3"/>
  <c r="F32" i="3"/>
  <c r="E32" i="3"/>
  <c r="D32" i="3"/>
  <c r="C32" i="3"/>
  <c r="B32" i="3"/>
  <c r="G64" i="5"/>
  <c r="F64" i="5"/>
  <c r="E64" i="5"/>
  <c r="D64" i="5"/>
  <c r="C64" i="5"/>
  <c r="B64" i="5"/>
  <c r="G63" i="5"/>
  <c r="F63" i="5"/>
  <c r="E63" i="5"/>
  <c r="D63" i="5"/>
  <c r="C63" i="5"/>
  <c r="B63" i="5"/>
  <c r="H42" i="1" l="1"/>
  <c r="I42" i="1"/>
  <c r="H64" i="5"/>
  <c r="I32" i="3"/>
  <c r="I71" i="5"/>
  <c r="H71" i="5"/>
  <c r="K72" i="5"/>
  <c r="J72" i="5"/>
  <c r="I64" i="5"/>
  <c r="K32" i="3"/>
  <c r="J32" i="3"/>
  <c r="K71" i="5"/>
  <c r="J71" i="5"/>
  <c r="I18" i="2"/>
  <c r="H18" i="2"/>
  <c r="K64" i="5"/>
  <c r="J64" i="5"/>
  <c r="I72" i="5"/>
  <c r="H72" i="5"/>
  <c r="K18" i="2"/>
  <c r="J18" i="2"/>
  <c r="E279" i="1"/>
  <c r="H63" i="5"/>
  <c r="K63" i="5"/>
  <c r="I63" i="5"/>
  <c r="J63" i="5"/>
  <c r="G34" i="4"/>
  <c r="F34" i="4"/>
  <c r="E34" i="4"/>
  <c r="D34" i="4"/>
  <c r="C34" i="4"/>
  <c r="B34" i="4"/>
  <c r="G38" i="4"/>
  <c r="F38" i="4"/>
  <c r="E38" i="4"/>
  <c r="D38" i="4"/>
  <c r="C38" i="4"/>
  <c r="B38" i="4"/>
  <c r="G70" i="5"/>
  <c r="F70" i="5"/>
  <c r="E70" i="5"/>
  <c r="D70" i="5"/>
  <c r="C70" i="5"/>
  <c r="B70" i="5"/>
  <c r="G69" i="5"/>
  <c r="F69" i="5"/>
  <c r="E69" i="5"/>
  <c r="D69" i="5"/>
  <c r="C69" i="5"/>
  <c r="B69" i="5"/>
  <c r="G58" i="5"/>
  <c r="F58" i="5"/>
  <c r="E58" i="5"/>
  <c r="D58" i="5"/>
  <c r="C58" i="5"/>
  <c r="B58" i="5"/>
  <c r="G50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9" i="5"/>
  <c r="F49" i="5"/>
  <c r="E49" i="5"/>
  <c r="D49" i="5"/>
  <c r="C49" i="5"/>
  <c r="B49" i="5"/>
  <c r="G14" i="4"/>
  <c r="F14" i="4"/>
  <c r="E14" i="4"/>
  <c r="D14" i="4"/>
  <c r="C14" i="4"/>
  <c r="B14" i="4"/>
  <c r="I50" i="4" l="1"/>
  <c r="I14" i="4"/>
  <c r="I34" i="4"/>
  <c r="H58" i="5"/>
  <c r="I58" i="5"/>
  <c r="I69" i="5"/>
  <c r="I49" i="4"/>
  <c r="K70" i="5"/>
  <c r="J70" i="5"/>
  <c r="K69" i="5"/>
  <c r="K58" i="5"/>
  <c r="K34" i="4"/>
  <c r="J34" i="4"/>
  <c r="I70" i="5"/>
  <c r="H70" i="5"/>
  <c r="K49" i="4"/>
  <c r="K50" i="4"/>
  <c r="J50" i="4"/>
  <c r="H49" i="5"/>
  <c r="I49" i="5"/>
  <c r="K49" i="5"/>
  <c r="J49" i="5"/>
  <c r="K38" i="4"/>
  <c r="J38" i="4"/>
  <c r="I38" i="4"/>
  <c r="H38" i="4"/>
  <c r="K34" i="2"/>
  <c r="J34" i="2"/>
  <c r="I48" i="4"/>
  <c r="K48" i="4"/>
  <c r="I34" i="2"/>
  <c r="H34" i="2"/>
  <c r="J48" i="4"/>
  <c r="K14" i="4"/>
  <c r="J14" i="4"/>
  <c r="K226" i="1"/>
  <c r="I226" i="1"/>
  <c r="K215" i="1"/>
  <c r="J215" i="1"/>
  <c r="I215" i="1"/>
  <c r="H215" i="1"/>
  <c r="K136" i="1"/>
  <c r="J136" i="1"/>
  <c r="I136" i="1"/>
  <c r="K112" i="1"/>
  <c r="J112" i="1"/>
  <c r="K69" i="1"/>
  <c r="K68" i="1"/>
  <c r="K59" i="1"/>
  <c r="K39" i="1"/>
  <c r="J28" i="1"/>
  <c r="J26" i="1"/>
  <c r="K40" i="1" l="1"/>
  <c r="J176" i="1"/>
  <c r="K176" i="1"/>
  <c r="K54" i="1"/>
  <c r="I176" i="1"/>
  <c r="C99" i="5" l="1"/>
  <c r="D99" i="5"/>
  <c r="E99" i="5"/>
  <c r="F99" i="5"/>
  <c r="G99" i="5"/>
  <c r="B99" i="5"/>
  <c r="J33" i="1"/>
  <c r="J248" i="1"/>
  <c r="J187" i="1"/>
  <c r="J188" i="1"/>
  <c r="J152" i="1"/>
  <c r="J125" i="1"/>
  <c r="H125" i="1"/>
  <c r="K131" i="1"/>
  <c r="K132" i="1"/>
  <c r="K133" i="1"/>
  <c r="K135" i="1"/>
  <c r="K137" i="1"/>
  <c r="J133" i="1"/>
  <c r="G80" i="5"/>
  <c r="G82" i="5"/>
  <c r="G84" i="5"/>
  <c r="G83" i="5"/>
  <c r="G87" i="5"/>
  <c r="K169" i="1"/>
  <c r="J180" i="1"/>
  <c r="K184" i="1"/>
  <c r="K189" i="1"/>
  <c r="K193" i="1"/>
  <c r="J203" i="1"/>
  <c r="K249" i="1"/>
  <c r="K273" i="1"/>
  <c r="C21" i="2"/>
  <c r="D21" i="2"/>
  <c r="E21" i="2"/>
  <c r="F21" i="2"/>
  <c r="G21" i="2"/>
  <c r="B21" i="2"/>
  <c r="C20" i="2"/>
  <c r="D20" i="2"/>
  <c r="E20" i="2"/>
  <c r="F20" i="2"/>
  <c r="G20" i="2"/>
  <c r="B20" i="2"/>
  <c r="I135" i="1"/>
  <c r="C16" i="2"/>
  <c r="D16" i="2"/>
  <c r="E16" i="2"/>
  <c r="F16" i="2"/>
  <c r="G16" i="2"/>
  <c r="B16" i="2"/>
  <c r="I132" i="1"/>
  <c r="G34" i="5"/>
  <c r="F34" i="5"/>
  <c r="D34" i="5"/>
  <c r="C34" i="5"/>
  <c r="E34" i="5"/>
  <c r="B34" i="5"/>
  <c r="G5" i="5"/>
  <c r="G7" i="5"/>
  <c r="G8" i="5"/>
  <c r="G9" i="5"/>
  <c r="G11" i="5"/>
  <c r="G12" i="5"/>
  <c r="G14" i="5"/>
  <c r="G29" i="5"/>
  <c r="G32" i="5"/>
  <c r="G35" i="5"/>
  <c r="G38" i="5"/>
  <c r="G40" i="5"/>
  <c r="G41" i="5"/>
  <c r="G42" i="5"/>
  <c r="G43" i="5"/>
  <c r="G46" i="5"/>
  <c r="G48" i="5"/>
  <c r="G50" i="5"/>
  <c r="G53" i="5"/>
  <c r="G57" i="5"/>
  <c r="G60" i="5"/>
  <c r="G67" i="5"/>
  <c r="G68" i="5"/>
  <c r="G73" i="5"/>
  <c r="F5" i="5"/>
  <c r="F7" i="5"/>
  <c r="F8" i="5"/>
  <c r="F9" i="5"/>
  <c r="F11" i="5"/>
  <c r="F12" i="5"/>
  <c r="F14" i="5"/>
  <c r="F29" i="5"/>
  <c r="F32" i="5"/>
  <c r="F35" i="5"/>
  <c r="F38" i="5"/>
  <c r="F40" i="5"/>
  <c r="F41" i="5"/>
  <c r="F42" i="5"/>
  <c r="F43" i="5"/>
  <c r="F46" i="5"/>
  <c r="F48" i="5"/>
  <c r="F50" i="5"/>
  <c r="F53" i="5"/>
  <c r="F57" i="5"/>
  <c r="F60" i="5"/>
  <c r="F67" i="5"/>
  <c r="F68" i="5"/>
  <c r="F73" i="5"/>
  <c r="E5" i="5"/>
  <c r="E7" i="5"/>
  <c r="E8" i="5"/>
  <c r="E9" i="5"/>
  <c r="E11" i="5"/>
  <c r="E12" i="5"/>
  <c r="E14" i="5"/>
  <c r="E29" i="5"/>
  <c r="E32" i="5"/>
  <c r="E35" i="5"/>
  <c r="E38" i="5"/>
  <c r="E40" i="5"/>
  <c r="E41" i="5"/>
  <c r="E42" i="5"/>
  <c r="E43" i="5"/>
  <c r="E46" i="5"/>
  <c r="E48" i="5"/>
  <c r="E50" i="5"/>
  <c r="E53" i="5"/>
  <c r="E57" i="5"/>
  <c r="E60" i="5"/>
  <c r="E67" i="5"/>
  <c r="E68" i="5"/>
  <c r="E73" i="5"/>
  <c r="D5" i="5"/>
  <c r="D7" i="5"/>
  <c r="D8" i="5"/>
  <c r="D29" i="5"/>
  <c r="D32" i="5"/>
  <c r="D35" i="5"/>
  <c r="D38" i="5"/>
  <c r="D40" i="5"/>
  <c r="D41" i="5"/>
  <c r="D42" i="5"/>
  <c r="D43" i="5"/>
  <c r="D46" i="5"/>
  <c r="D48" i="5"/>
  <c r="D50" i="5"/>
  <c r="D53" i="5"/>
  <c r="D57" i="5"/>
  <c r="D60" i="5"/>
  <c r="D67" i="5"/>
  <c r="D68" i="5"/>
  <c r="D73" i="5"/>
  <c r="C5" i="5"/>
  <c r="C7" i="5"/>
  <c r="C8" i="5"/>
  <c r="C29" i="5"/>
  <c r="C32" i="5"/>
  <c r="C35" i="5"/>
  <c r="C38" i="5"/>
  <c r="C40" i="5"/>
  <c r="C41" i="5"/>
  <c r="C42" i="5"/>
  <c r="C43" i="5"/>
  <c r="C46" i="5"/>
  <c r="C48" i="5"/>
  <c r="C50" i="5"/>
  <c r="C53" i="5"/>
  <c r="C57" i="5"/>
  <c r="C60" i="5"/>
  <c r="C67" i="5"/>
  <c r="C68" i="5"/>
  <c r="C73" i="5"/>
  <c r="B5" i="5"/>
  <c r="B7" i="5"/>
  <c r="B8" i="5"/>
  <c r="B29" i="5"/>
  <c r="B32" i="5"/>
  <c r="B35" i="5"/>
  <c r="B38" i="5"/>
  <c r="B40" i="5"/>
  <c r="B41" i="5"/>
  <c r="B42" i="5"/>
  <c r="B43" i="5"/>
  <c r="B46" i="5"/>
  <c r="B48" i="5"/>
  <c r="B50" i="5"/>
  <c r="B53" i="5"/>
  <c r="B57" i="5"/>
  <c r="B60" i="5"/>
  <c r="B67" i="5"/>
  <c r="B68" i="5"/>
  <c r="B73" i="5"/>
  <c r="J110" i="1"/>
  <c r="K56" i="1"/>
  <c r="J84" i="1"/>
  <c r="J97" i="1"/>
  <c r="K101" i="1"/>
  <c r="J153" i="1"/>
  <c r="D70" i="1"/>
  <c r="D78" i="1"/>
  <c r="D84" i="1"/>
  <c r="H84" i="1" s="1"/>
  <c r="D91" i="1"/>
  <c r="D97" i="1"/>
  <c r="I97" i="1" s="1"/>
  <c r="D101" i="1"/>
  <c r="I101" i="1" s="1"/>
  <c r="D110" i="1"/>
  <c r="D129" i="1"/>
  <c r="D153" i="1"/>
  <c r="D48" i="1"/>
  <c r="G5" i="4"/>
  <c r="G7" i="4"/>
  <c r="G18" i="4"/>
  <c r="G19" i="4"/>
  <c r="G24" i="4"/>
  <c r="G26" i="4"/>
  <c r="G27" i="4"/>
  <c r="G36" i="4"/>
  <c r="G37" i="4"/>
  <c r="G12" i="4"/>
  <c r="G13" i="4"/>
  <c r="G15" i="4"/>
  <c r="F5" i="4"/>
  <c r="F7" i="4"/>
  <c r="F18" i="4"/>
  <c r="F19" i="4"/>
  <c r="F24" i="4"/>
  <c r="F26" i="4"/>
  <c r="F27" i="4"/>
  <c r="F36" i="4"/>
  <c r="F37" i="4"/>
  <c r="F12" i="4"/>
  <c r="F13" i="4"/>
  <c r="F15" i="4"/>
  <c r="E5" i="4"/>
  <c r="E7" i="4"/>
  <c r="E18" i="4"/>
  <c r="E19" i="4"/>
  <c r="E24" i="4"/>
  <c r="E26" i="4"/>
  <c r="E27" i="4"/>
  <c r="E36" i="4"/>
  <c r="E37" i="4"/>
  <c r="E12" i="4"/>
  <c r="E13" i="4"/>
  <c r="E15" i="4"/>
  <c r="D5" i="4"/>
  <c r="D7" i="4"/>
  <c r="D18" i="4"/>
  <c r="D19" i="4"/>
  <c r="D24" i="4"/>
  <c r="D26" i="4"/>
  <c r="D27" i="4"/>
  <c r="D36" i="4"/>
  <c r="D37" i="4"/>
  <c r="D12" i="4"/>
  <c r="D13" i="4"/>
  <c r="D15" i="4"/>
  <c r="C5" i="4"/>
  <c r="C7" i="4"/>
  <c r="C10" i="4" s="1"/>
  <c r="C18" i="4"/>
  <c r="C19" i="4"/>
  <c r="C24" i="4"/>
  <c r="C26" i="4"/>
  <c r="C27" i="4"/>
  <c r="C36" i="4"/>
  <c r="C37" i="4"/>
  <c r="C12" i="4"/>
  <c r="C13" i="4"/>
  <c r="C15" i="4"/>
  <c r="B5" i="4"/>
  <c r="B7" i="4"/>
  <c r="B10" i="4" s="1"/>
  <c r="B18" i="4"/>
  <c r="B19" i="4"/>
  <c r="B24" i="4"/>
  <c r="B26" i="4"/>
  <c r="B27" i="4"/>
  <c r="B36" i="4"/>
  <c r="B37" i="4"/>
  <c r="B12" i="4"/>
  <c r="B13" i="4"/>
  <c r="B15" i="4"/>
  <c r="D60" i="1"/>
  <c r="K28" i="1"/>
  <c r="K26" i="1"/>
  <c r="C5" i="3"/>
  <c r="C11" i="3"/>
  <c r="C14" i="3"/>
  <c r="C25" i="3"/>
  <c r="C27" i="3"/>
  <c r="C30" i="3"/>
  <c r="C33" i="3"/>
  <c r="C7" i="3"/>
  <c r="C9" i="3" s="1"/>
  <c r="D5" i="3"/>
  <c r="D11" i="3"/>
  <c r="I11" i="3" s="1"/>
  <c r="D14" i="3"/>
  <c r="D25" i="3"/>
  <c r="I25" i="3" s="1"/>
  <c r="D27" i="3"/>
  <c r="I27" i="3" s="1"/>
  <c r="D30" i="3"/>
  <c r="I30" i="3" s="1"/>
  <c r="D33" i="3"/>
  <c r="D7" i="3"/>
  <c r="E5" i="3"/>
  <c r="E11" i="3"/>
  <c r="E14" i="3"/>
  <c r="E25" i="3"/>
  <c r="E27" i="3"/>
  <c r="E30" i="3"/>
  <c r="E33" i="3"/>
  <c r="E7" i="3"/>
  <c r="E9" i="3" s="1"/>
  <c r="F5" i="3"/>
  <c r="F11" i="3"/>
  <c r="F14" i="3"/>
  <c r="F25" i="3"/>
  <c r="F27" i="3"/>
  <c r="F30" i="3"/>
  <c r="F33" i="3"/>
  <c r="F7" i="3"/>
  <c r="F9" i="3" s="1"/>
  <c r="G5" i="3"/>
  <c r="G11" i="3"/>
  <c r="G14" i="3"/>
  <c r="G25" i="3"/>
  <c r="G27" i="3"/>
  <c r="G30" i="3"/>
  <c r="G33" i="3"/>
  <c r="G7" i="3"/>
  <c r="G9" i="3" s="1"/>
  <c r="B5" i="3"/>
  <c r="B11" i="3"/>
  <c r="B14" i="3"/>
  <c r="B25" i="3"/>
  <c r="B27" i="3"/>
  <c r="B30" i="3"/>
  <c r="B33" i="3"/>
  <c r="B7" i="3"/>
  <c r="B9" i="3" s="1"/>
  <c r="D56" i="1"/>
  <c r="D155" i="1" s="1"/>
  <c r="D64" i="1"/>
  <c r="K13" i="1"/>
  <c r="J13" i="1"/>
  <c r="D169" i="1"/>
  <c r="D180" i="1"/>
  <c r="D184" i="1"/>
  <c r="I184" i="1" s="1"/>
  <c r="D189" i="1"/>
  <c r="I189" i="1" s="1"/>
  <c r="D193" i="1"/>
  <c r="H193" i="1" s="1"/>
  <c r="D199" i="1"/>
  <c r="I199" i="1" s="1"/>
  <c r="D203" i="1"/>
  <c r="D227" i="1"/>
  <c r="D242" i="1"/>
  <c r="D249" i="1"/>
  <c r="I249" i="1" s="1"/>
  <c r="D260" i="1"/>
  <c r="D273" i="1"/>
  <c r="I273" i="1" s="1"/>
  <c r="K199" i="1"/>
  <c r="C47" i="4"/>
  <c r="C51" i="4"/>
  <c r="C54" i="4"/>
  <c r="C55" i="4"/>
  <c r="C58" i="4"/>
  <c r="C59" i="4"/>
  <c r="C62" i="4"/>
  <c r="C63" i="4"/>
  <c r="C66" i="4"/>
  <c r="C67" i="4"/>
  <c r="C70" i="4"/>
  <c r="C71" i="4"/>
  <c r="C72" i="4"/>
  <c r="C73" i="4"/>
  <c r="C74" i="4"/>
  <c r="C79" i="4"/>
  <c r="C83" i="4"/>
  <c r="C85" i="4"/>
  <c r="C87" i="4"/>
  <c r="C89" i="4"/>
  <c r="C95" i="4"/>
  <c r="C97" i="4"/>
  <c r="C100" i="4"/>
  <c r="C45" i="4"/>
  <c r="D47" i="4"/>
  <c r="D51" i="4"/>
  <c r="D54" i="4"/>
  <c r="D55" i="4"/>
  <c r="D58" i="4"/>
  <c r="D59" i="4"/>
  <c r="D62" i="4"/>
  <c r="D63" i="4"/>
  <c r="D66" i="4"/>
  <c r="D67" i="4"/>
  <c r="D70" i="4"/>
  <c r="D71" i="4"/>
  <c r="D72" i="4"/>
  <c r="D73" i="4"/>
  <c r="D74" i="4"/>
  <c r="D79" i="4"/>
  <c r="D83" i="4"/>
  <c r="D85" i="4"/>
  <c r="D87" i="4"/>
  <c r="D89" i="4"/>
  <c r="I89" i="4" s="1"/>
  <c r="D95" i="4"/>
  <c r="D97" i="4"/>
  <c r="D100" i="4"/>
  <c r="D45" i="4"/>
  <c r="E47" i="4"/>
  <c r="E51" i="4"/>
  <c r="E54" i="4"/>
  <c r="E55" i="4"/>
  <c r="E58" i="4"/>
  <c r="E59" i="4"/>
  <c r="E62" i="4"/>
  <c r="E63" i="4"/>
  <c r="E66" i="4"/>
  <c r="E67" i="4"/>
  <c r="E70" i="4"/>
  <c r="E71" i="4"/>
  <c r="E72" i="4"/>
  <c r="E73" i="4"/>
  <c r="E74" i="4"/>
  <c r="E79" i="4"/>
  <c r="E83" i="4"/>
  <c r="E85" i="4"/>
  <c r="E87" i="4"/>
  <c r="E89" i="4"/>
  <c r="E95" i="4"/>
  <c r="E97" i="4"/>
  <c r="E100" i="4"/>
  <c r="E45" i="4"/>
  <c r="F47" i="4"/>
  <c r="F51" i="4"/>
  <c r="F54" i="4"/>
  <c r="F55" i="4"/>
  <c r="F58" i="4"/>
  <c r="F59" i="4"/>
  <c r="F62" i="4"/>
  <c r="F63" i="4"/>
  <c r="F66" i="4"/>
  <c r="F67" i="4"/>
  <c r="F70" i="4"/>
  <c r="F71" i="4"/>
  <c r="F72" i="4"/>
  <c r="F73" i="4"/>
  <c r="F74" i="4"/>
  <c r="F79" i="4"/>
  <c r="F83" i="4"/>
  <c r="F85" i="4"/>
  <c r="F87" i="4"/>
  <c r="F89" i="4"/>
  <c r="F95" i="4"/>
  <c r="F97" i="4"/>
  <c r="F100" i="4"/>
  <c r="F45" i="4"/>
  <c r="G47" i="4"/>
  <c r="G51" i="4"/>
  <c r="G54" i="4"/>
  <c r="G55" i="4"/>
  <c r="G58" i="4"/>
  <c r="G59" i="4"/>
  <c r="G62" i="4"/>
  <c r="G63" i="4"/>
  <c r="G66" i="4"/>
  <c r="G67" i="4"/>
  <c r="G70" i="4"/>
  <c r="G71" i="4"/>
  <c r="G72" i="4"/>
  <c r="G73" i="4"/>
  <c r="G74" i="4"/>
  <c r="G79" i="4"/>
  <c r="G83" i="4"/>
  <c r="G85" i="4"/>
  <c r="G87" i="4"/>
  <c r="G89" i="4"/>
  <c r="G95" i="4"/>
  <c r="G97" i="4"/>
  <c r="G100" i="4"/>
  <c r="G45" i="4"/>
  <c r="B47" i="4"/>
  <c r="B51" i="4"/>
  <c r="B54" i="4"/>
  <c r="B55" i="4"/>
  <c r="B58" i="4"/>
  <c r="B59" i="4"/>
  <c r="B62" i="4"/>
  <c r="B63" i="4"/>
  <c r="B66" i="4"/>
  <c r="B67" i="4"/>
  <c r="B70" i="4"/>
  <c r="B71" i="4"/>
  <c r="B72" i="4"/>
  <c r="B73" i="4"/>
  <c r="B74" i="4"/>
  <c r="B79" i="4"/>
  <c r="B83" i="4"/>
  <c r="B85" i="4"/>
  <c r="B87" i="4"/>
  <c r="B89" i="4"/>
  <c r="B95" i="4"/>
  <c r="B97" i="4"/>
  <c r="B100" i="4"/>
  <c r="B45" i="4"/>
  <c r="C80" i="5"/>
  <c r="C82" i="5"/>
  <c r="C83" i="5"/>
  <c r="C84" i="5"/>
  <c r="C87" i="5"/>
  <c r="C90" i="5" s="1"/>
  <c r="D80" i="5"/>
  <c r="D82" i="5"/>
  <c r="D83" i="5"/>
  <c r="D84" i="5"/>
  <c r="D87" i="5"/>
  <c r="D90" i="5" s="1"/>
  <c r="E80" i="5"/>
  <c r="E82" i="5"/>
  <c r="E83" i="5"/>
  <c r="E84" i="5"/>
  <c r="E87" i="5"/>
  <c r="F80" i="5"/>
  <c r="F82" i="5"/>
  <c r="F83" i="5"/>
  <c r="F84" i="5"/>
  <c r="F87" i="5"/>
  <c r="B80" i="5"/>
  <c r="B82" i="5"/>
  <c r="B83" i="5"/>
  <c r="B84" i="5"/>
  <c r="B87" i="5"/>
  <c r="B90" i="5" s="1"/>
  <c r="K41" i="1"/>
  <c r="K125" i="1"/>
  <c r="K188" i="1"/>
  <c r="K187" i="1"/>
  <c r="K248" i="1"/>
  <c r="K148" i="1"/>
  <c r="K33" i="1"/>
  <c r="I187" i="1"/>
  <c r="I148" i="1"/>
  <c r="I125" i="1"/>
  <c r="G17" i="2"/>
  <c r="F17" i="2"/>
  <c r="G15" i="2"/>
  <c r="F15" i="2"/>
  <c r="D17" i="2"/>
  <c r="C17" i="2"/>
  <c r="D15" i="2"/>
  <c r="C15" i="2"/>
  <c r="K7" i="1"/>
  <c r="K9" i="1"/>
  <c r="K11" i="1"/>
  <c r="K18" i="1"/>
  <c r="K23" i="1"/>
  <c r="K25" i="1"/>
  <c r="K38" i="1"/>
  <c r="K44" i="1"/>
  <c r="K47" i="1"/>
  <c r="K50" i="1"/>
  <c r="K51" i="1"/>
  <c r="K52" i="1"/>
  <c r="K53" i="1"/>
  <c r="K55" i="1"/>
  <c r="K58" i="1"/>
  <c r="K62" i="1"/>
  <c r="K63" i="1"/>
  <c r="K66" i="1"/>
  <c r="K72" i="1"/>
  <c r="K76" i="1"/>
  <c r="K77" i="1"/>
  <c r="K80" i="1"/>
  <c r="K81" i="1"/>
  <c r="K82" i="1"/>
  <c r="K83" i="1"/>
  <c r="K86" i="1"/>
  <c r="K88" i="1"/>
  <c r="K90" i="1"/>
  <c r="K93" i="1"/>
  <c r="K95" i="1"/>
  <c r="K96" i="1"/>
  <c r="K99" i="1"/>
  <c r="K100" i="1"/>
  <c r="K107" i="1"/>
  <c r="K109" i="1"/>
  <c r="K118" i="1"/>
  <c r="K128" i="1"/>
  <c r="K140" i="1"/>
  <c r="K147" i="1"/>
  <c r="K149" i="1"/>
  <c r="K152" i="1"/>
  <c r="J7" i="1"/>
  <c r="J9" i="1"/>
  <c r="J11" i="1"/>
  <c r="J18" i="1"/>
  <c r="J80" i="1"/>
  <c r="J81" i="1"/>
  <c r="J86" i="1"/>
  <c r="J88" i="1"/>
  <c r="J90" i="1"/>
  <c r="J93" i="1"/>
  <c r="J95" i="1"/>
  <c r="J96" i="1"/>
  <c r="J99" i="1"/>
  <c r="J100" i="1"/>
  <c r="J107" i="1"/>
  <c r="J109" i="1"/>
  <c r="J118" i="1"/>
  <c r="J128" i="1"/>
  <c r="J140" i="1"/>
  <c r="I7" i="1"/>
  <c r="I9" i="1"/>
  <c r="I11" i="1"/>
  <c r="I23" i="1"/>
  <c r="I25" i="1"/>
  <c r="I80" i="1"/>
  <c r="I81" i="1"/>
  <c r="I82" i="1"/>
  <c r="I83" i="1"/>
  <c r="I86" i="1"/>
  <c r="I90" i="1"/>
  <c r="I95" i="1"/>
  <c r="I96" i="1"/>
  <c r="I99" i="1"/>
  <c r="I100" i="1"/>
  <c r="I118" i="1"/>
  <c r="I131" i="1"/>
  <c r="I133" i="1"/>
  <c r="I137" i="1"/>
  <c r="I140" i="1"/>
  <c r="I147" i="1"/>
  <c r="I149" i="1"/>
  <c r="I152" i="1"/>
  <c r="H7" i="1"/>
  <c r="H9" i="1"/>
  <c r="H11" i="1"/>
  <c r="H80" i="1"/>
  <c r="H81" i="1"/>
  <c r="H86" i="1"/>
  <c r="H90" i="1"/>
  <c r="H95" i="1"/>
  <c r="H96" i="1"/>
  <c r="H99" i="1"/>
  <c r="H100" i="1"/>
  <c r="H118" i="1"/>
  <c r="C42" i="3"/>
  <c r="C44" i="3"/>
  <c r="C45" i="3"/>
  <c r="C46" i="3"/>
  <c r="D42" i="3"/>
  <c r="D44" i="3"/>
  <c r="D45" i="3"/>
  <c r="D46" i="3"/>
  <c r="E42" i="3"/>
  <c r="E44" i="3"/>
  <c r="E45" i="3"/>
  <c r="E46" i="3"/>
  <c r="F42" i="3"/>
  <c r="F44" i="3"/>
  <c r="F45" i="3"/>
  <c r="F46" i="3"/>
  <c r="G42" i="3"/>
  <c r="G44" i="3"/>
  <c r="G45" i="3"/>
  <c r="G46" i="3"/>
  <c r="B42" i="3"/>
  <c r="B44" i="3"/>
  <c r="B45" i="3"/>
  <c r="B46" i="3"/>
  <c r="B26" i="2"/>
  <c r="B28" i="2"/>
  <c r="B29" i="2"/>
  <c r="B32" i="2"/>
  <c r="B39" i="2"/>
  <c r="B5" i="2"/>
  <c r="B7" i="2"/>
  <c r="B8" i="2"/>
  <c r="B11" i="2"/>
  <c r="B12" i="2"/>
  <c r="B15" i="2"/>
  <c r="B17" i="2"/>
  <c r="C26" i="2"/>
  <c r="C28" i="2"/>
  <c r="C29" i="2"/>
  <c r="C32" i="2"/>
  <c r="C39" i="2"/>
  <c r="D26" i="2"/>
  <c r="D28" i="2"/>
  <c r="D29" i="2"/>
  <c r="D32" i="2"/>
  <c r="I32" i="2" s="1"/>
  <c r="D39" i="2"/>
  <c r="E26" i="2"/>
  <c r="E28" i="2"/>
  <c r="E29" i="2"/>
  <c r="E32" i="2"/>
  <c r="E39" i="2"/>
  <c r="F26" i="2"/>
  <c r="F28" i="2"/>
  <c r="F29" i="2"/>
  <c r="F32" i="2"/>
  <c r="F39" i="2"/>
  <c r="G26" i="2"/>
  <c r="G28" i="2"/>
  <c r="G29" i="2"/>
  <c r="G32" i="2"/>
  <c r="G39" i="2"/>
  <c r="C5" i="2"/>
  <c r="C7" i="2"/>
  <c r="C8" i="2"/>
  <c r="C11" i="2"/>
  <c r="C12" i="2"/>
  <c r="D5" i="2"/>
  <c r="D7" i="2"/>
  <c r="D8" i="2"/>
  <c r="I8" i="2" s="1"/>
  <c r="D11" i="2"/>
  <c r="D12" i="2"/>
  <c r="E5" i="2"/>
  <c r="E7" i="2"/>
  <c r="E8" i="2"/>
  <c r="E11" i="2"/>
  <c r="E12" i="2"/>
  <c r="E15" i="2"/>
  <c r="E17" i="2"/>
  <c r="F5" i="2"/>
  <c r="F7" i="2"/>
  <c r="F8" i="2"/>
  <c r="F11" i="2"/>
  <c r="F12" i="2"/>
  <c r="G5" i="2"/>
  <c r="G7" i="2"/>
  <c r="G8" i="2"/>
  <c r="G11" i="2"/>
  <c r="G12" i="2"/>
  <c r="C9" i="6"/>
  <c r="D9" i="6"/>
  <c r="E9" i="6"/>
  <c r="F9" i="6"/>
  <c r="G9" i="6"/>
  <c r="B9" i="6"/>
  <c r="C8" i="6"/>
  <c r="D8" i="6"/>
  <c r="E8" i="6"/>
  <c r="F8" i="6"/>
  <c r="G8" i="6"/>
  <c r="B8" i="6"/>
  <c r="C5" i="6"/>
  <c r="D5" i="6"/>
  <c r="D6" i="6" s="1"/>
  <c r="E5" i="6"/>
  <c r="E6" i="6" s="1"/>
  <c r="F5" i="6"/>
  <c r="F6" i="6" s="1"/>
  <c r="G5" i="6"/>
  <c r="B5" i="6"/>
  <c r="B6" i="6" s="1"/>
  <c r="K161" i="1"/>
  <c r="K165" i="1"/>
  <c r="K167" i="1"/>
  <c r="K175" i="1"/>
  <c r="K179" i="1"/>
  <c r="K182" i="1"/>
  <c r="K183" i="1"/>
  <c r="K186" i="1"/>
  <c r="K191" i="1"/>
  <c r="K192" i="1"/>
  <c r="K195" i="1"/>
  <c r="K197" i="1"/>
  <c r="K198" i="1"/>
  <c r="K201" i="1"/>
  <c r="K202" i="1"/>
  <c r="K205" i="1"/>
  <c r="K219" i="1"/>
  <c r="K220" i="1"/>
  <c r="K221" i="1"/>
  <c r="K222" i="1"/>
  <c r="K223" i="1"/>
  <c r="K225" i="1"/>
  <c r="K229" i="1"/>
  <c r="K233" i="1"/>
  <c r="K235" i="1"/>
  <c r="K244" i="1"/>
  <c r="K246" i="1"/>
  <c r="K254" i="1"/>
  <c r="K256" i="1"/>
  <c r="K259" i="1"/>
  <c r="K267" i="1"/>
  <c r="K269" i="1"/>
  <c r="K270" i="1"/>
  <c r="K271" i="1"/>
  <c r="K272" i="1"/>
  <c r="K275" i="1"/>
  <c r="K157" i="1"/>
  <c r="J161" i="1"/>
  <c r="J165" i="1"/>
  <c r="J167" i="1"/>
  <c r="J175" i="1"/>
  <c r="J179" i="1"/>
  <c r="J182" i="1"/>
  <c r="J183" i="1"/>
  <c r="J186" i="1"/>
  <c r="J191" i="1"/>
  <c r="J192" i="1"/>
  <c r="J195" i="1"/>
  <c r="J197" i="1"/>
  <c r="J198" i="1"/>
  <c r="J201" i="1"/>
  <c r="J202" i="1"/>
  <c r="J205" i="1"/>
  <c r="J219" i="1"/>
  <c r="J220" i="1"/>
  <c r="J221" i="1"/>
  <c r="J222" i="1"/>
  <c r="J223" i="1"/>
  <c r="J225" i="1"/>
  <c r="J229" i="1"/>
  <c r="J233" i="1"/>
  <c r="J235" i="1"/>
  <c r="J244" i="1"/>
  <c r="J246" i="1"/>
  <c r="J254" i="1"/>
  <c r="J256" i="1"/>
  <c r="J259" i="1"/>
  <c r="J267" i="1"/>
  <c r="J269" i="1"/>
  <c r="J270" i="1"/>
  <c r="J271" i="1"/>
  <c r="J272" i="1"/>
  <c r="J275" i="1"/>
  <c r="J157" i="1"/>
  <c r="I161" i="1"/>
  <c r="I165" i="1"/>
  <c r="I167" i="1"/>
  <c r="I175" i="1"/>
  <c r="I179" i="1"/>
  <c r="I182" i="1"/>
  <c r="I183" i="1"/>
  <c r="I186" i="1"/>
  <c r="I191" i="1"/>
  <c r="I192" i="1"/>
  <c r="I197" i="1"/>
  <c r="I198" i="1"/>
  <c r="I202" i="1"/>
  <c r="I205" i="1"/>
  <c r="I220" i="1"/>
  <c r="I221" i="1"/>
  <c r="I223" i="1"/>
  <c r="I229" i="1"/>
  <c r="I233" i="1"/>
  <c r="I235" i="1"/>
  <c r="I244" i="1"/>
  <c r="I246" i="1"/>
  <c r="I254" i="1"/>
  <c r="I256" i="1"/>
  <c r="I258" i="1"/>
  <c r="I267" i="1"/>
  <c r="I269" i="1"/>
  <c r="I270" i="1"/>
  <c r="I271" i="1"/>
  <c r="I272" i="1"/>
  <c r="I275" i="1"/>
  <c r="I157" i="1"/>
  <c r="H161" i="1"/>
  <c r="H165" i="1"/>
  <c r="H167" i="1"/>
  <c r="H175" i="1"/>
  <c r="H179" i="1"/>
  <c r="H182" i="1"/>
  <c r="H183" i="1"/>
  <c r="H186" i="1"/>
  <c r="H191" i="1"/>
  <c r="H192" i="1"/>
  <c r="H197" i="1"/>
  <c r="H198" i="1"/>
  <c r="H202" i="1"/>
  <c r="H205" i="1"/>
  <c r="H220" i="1"/>
  <c r="H221" i="1"/>
  <c r="H229" i="1"/>
  <c r="H233" i="1"/>
  <c r="H235" i="1"/>
  <c r="H244" i="1"/>
  <c r="H246" i="1"/>
  <c r="H254" i="1"/>
  <c r="H256" i="1"/>
  <c r="H258" i="1"/>
  <c r="H275" i="1"/>
  <c r="H157" i="1"/>
  <c r="K5" i="1"/>
  <c r="J5" i="1"/>
  <c r="D9" i="3" l="1"/>
  <c r="I9" i="3" s="1"/>
  <c r="I7" i="3"/>
  <c r="I33" i="3"/>
  <c r="D277" i="1"/>
  <c r="I60" i="1"/>
  <c r="H60" i="1"/>
  <c r="H19" i="4"/>
  <c r="I19" i="4"/>
  <c r="I24" i="4"/>
  <c r="I78" i="1"/>
  <c r="H78" i="1"/>
  <c r="I70" i="1"/>
  <c r="H70" i="1"/>
  <c r="I64" i="1"/>
  <c r="H64" i="1"/>
  <c r="I56" i="1"/>
  <c r="H56" i="1"/>
  <c r="I48" i="1"/>
  <c r="H48" i="1"/>
  <c r="I15" i="4"/>
  <c r="H15" i="4"/>
  <c r="B19" i="5"/>
  <c r="D19" i="5"/>
  <c r="C19" i="5"/>
  <c r="I57" i="5"/>
  <c r="I53" i="5"/>
  <c r="I5" i="5"/>
  <c r="H5" i="5"/>
  <c r="H9" i="3"/>
  <c r="I180" i="1"/>
  <c r="I84" i="5"/>
  <c r="H100" i="4"/>
  <c r="I100" i="4"/>
  <c r="I14" i="3"/>
  <c r="H14" i="3"/>
  <c r="D10" i="4"/>
  <c r="I90" i="5"/>
  <c r="H90" i="5"/>
  <c r="E19" i="5"/>
  <c r="G19" i="5"/>
  <c r="F19" i="5"/>
  <c r="I35" i="5"/>
  <c r="K29" i="2"/>
  <c r="K11" i="5"/>
  <c r="K57" i="5"/>
  <c r="K36" i="4"/>
  <c r="J36" i="4"/>
  <c r="I36" i="4"/>
  <c r="H36" i="4"/>
  <c r="I29" i="2"/>
  <c r="K53" i="5"/>
  <c r="J53" i="5"/>
  <c r="K227" i="1"/>
  <c r="I227" i="1"/>
  <c r="I242" i="1"/>
  <c r="K58" i="4"/>
  <c r="H83" i="4"/>
  <c r="I54" i="4"/>
  <c r="K20" i="2"/>
  <c r="I20" i="2"/>
  <c r="K83" i="5"/>
  <c r="I45" i="3"/>
  <c r="J47" i="4"/>
  <c r="K44" i="3"/>
  <c r="K73" i="5"/>
  <c r="I85" i="4"/>
  <c r="I71" i="4"/>
  <c r="H55" i="4"/>
  <c r="C39" i="4"/>
  <c r="G39" i="4"/>
  <c r="I73" i="5"/>
  <c r="J45" i="3"/>
  <c r="J45" i="4"/>
  <c r="J79" i="4"/>
  <c r="J67" i="4"/>
  <c r="J51" i="4"/>
  <c r="D39" i="4"/>
  <c r="F39" i="4"/>
  <c r="K15" i="4"/>
  <c r="J42" i="3"/>
  <c r="K47" i="4"/>
  <c r="H39" i="2"/>
  <c r="K97" i="4"/>
  <c r="K75" i="4"/>
  <c r="K63" i="4"/>
  <c r="I28" i="2"/>
  <c r="J74" i="4"/>
  <c r="J62" i="4"/>
  <c r="I87" i="4"/>
  <c r="I72" i="4"/>
  <c r="I58" i="4"/>
  <c r="H44" i="3"/>
  <c r="K46" i="3"/>
  <c r="K85" i="4"/>
  <c r="K71" i="4"/>
  <c r="J55" i="4"/>
  <c r="I45" i="4"/>
  <c r="I79" i="4"/>
  <c r="I67" i="4"/>
  <c r="I51" i="4"/>
  <c r="H42" i="3"/>
  <c r="J70" i="4"/>
  <c r="K54" i="4"/>
  <c r="K14" i="3"/>
  <c r="J193" i="1"/>
  <c r="J32" i="2"/>
  <c r="J54" i="4"/>
  <c r="J101" i="1"/>
  <c r="K97" i="1"/>
  <c r="K64" i="1"/>
  <c r="K36" i="1"/>
  <c r="D10" i="6"/>
  <c r="D12" i="6" s="1"/>
  <c r="H46" i="3"/>
  <c r="H249" i="1"/>
  <c r="I32" i="5"/>
  <c r="F10" i="6"/>
  <c r="F12" i="6" s="1"/>
  <c r="K21" i="2"/>
  <c r="J21" i="2"/>
  <c r="K30" i="3"/>
  <c r="J30" i="3"/>
  <c r="J39" i="2"/>
  <c r="J73" i="4"/>
  <c r="K59" i="4"/>
  <c r="K32" i="2"/>
  <c r="K26" i="2"/>
  <c r="J87" i="4"/>
  <c r="J72" i="4"/>
  <c r="J58" i="4"/>
  <c r="I47" i="4"/>
  <c r="I63" i="4"/>
  <c r="H95" i="4"/>
  <c r="I74" i="4"/>
  <c r="I62" i="4"/>
  <c r="H26" i="2"/>
  <c r="I46" i="3"/>
  <c r="I21" i="2"/>
  <c r="H21" i="2"/>
  <c r="E10" i="6"/>
  <c r="E12" i="6" s="1"/>
  <c r="E39" i="4"/>
  <c r="B39" i="4"/>
  <c r="B10" i="6"/>
  <c r="B12" i="6" s="1"/>
  <c r="J18" i="4"/>
  <c r="J85" i="4"/>
  <c r="K82" i="5"/>
  <c r="I68" i="5"/>
  <c r="I40" i="5"/>
  <c r="K68" i="5"/>
  <c r="J50" i="5"/>
  <c r="J35" i="5"/>
  <c r="K35" i="5"/>
  <c r="K29" i="5"/>
  <c r="J12" i="5"/>
  <c r="K12" i="5"/>
  <c r="I34" i="5"/>
  <c r="J34" i="5"/>
  <c r="K34" i="5"/>
  <c r="J99" i="5"/>
  <c r="K99" i="5"/>
  <c r="I67" i="5"/>
  <c r="I7" i="5"/>
  <c r="K67" i="5"/>
  <c r="J9" i="5"/>
  <c r="K9" i="5"/>
  <c r="K7" i="5"/>
  <c r="H99" i="5"/>
  <c r="I99" i="5"/>
  <c r="J82" i="5"/>
  <c r="H45" i="3"/>
  <c r="K19" i="4"/>
  <c r="J19" i="4"/>
  <c r="I13" i="4"/>
  <c r="H13" i="4"/>
  <c r="K13" i="4"/>
  <c r="J13" i="4"/>
  <c r="H184" i="1"/>
  <c r="K203" i="1"/>
  <c r="H97" i="1"/>
  <c r="K84" i="1"/>
  <c r="H169" i="1"/>
  <c r="K48" i="1"/>
  <c r="K260" i="1"/>
  <c r="J242" i="1"/>
  <c r="J260" i="1"/>
  <c r="K242" i="1"/>
  <c r="J199" i="1"/>
  <c r="J189" i="1"/>
  <c r="J184" i="1"/>
  <c r="K180" i="1"/>
  <c r="K129" i="1"/>
  <c r="K60" i="1"/>
  <c r="K42" i="1"/>
  <c r="J33" i="3"/>
  <c r="I5" i="3"/>
  <c r="K153" i="1"/>
  <c r="J5" i="2"/>
  <c r="H11" i="2"/>
  <c r="B60" i="4"/>
  <c r="I153" i="1"/>
  <c r="J129" i="1"/>
  <c r="K26" i="4"/>
  <c r="K73" i="4"/>
  <c r="J169" i="1"/>
  <c r="K110" i="1"/>
  <c r="K91" i="1"/>
  <c r="K78" i="1"/>
  <c r="I129" i="1"/>
  <c r="H101" i="1"/>
  <c r="I84" i="1"/>
  <c r="I91" i="1"/>
  <c r="K70" i="1"/>
  <c r="I39" i="2"/>
  <c r="J26" i="2"/>
  <c r="K46" i="5"/>
  <c r="K42" i="5"/>
  <c r="K39" i="2"/>
  <c r="J71" i="4"/>
  <c r="H63" i="4"/>
  <c r="I55" i="4"/>
  <c r="K51" i="4"/>
  <c r="I12" i="2"/>
  <c r="I87" i="5"/>
  <c r="J91" i="1"/>
  <c r="H91" i="1"/>
  <c r="H26" i="4"/>
  <c r="K12" i="4"/>
  <c r="J26" i="4"/>
  <c r="K7" i="4"/>
  <c r="I50" i="5"/>
  <c r="I29" i="5"/>
  <c r="K50" i="5"/>
  <c r="J46" i="5"/>
  <c r="K40" i="5"/>
  <c r="K8" i="5"/>
  <c r="K5" i="5"/>
  <c r="J46" i="3"/>
  <c r="I44" i="3"/>
  <c r="J97" i="4"/>
  <c r="K79" i="4"/>
  <c r="J75" i="4"/>
  <c r="K67" i="4"/>
  <c r="J63" i="4"/>
  <c r="J59" i="4"/>
  <c r="K55" i="4"/>
  <c r="K45" i="4"/>
  <c r="I26" i="4"/>
  <c r="J12" i="4"/>
  <c r="J7" i="4"/>
  <c r="J5" i="5"/>
  <c r="J11" i="2"/>
  <c r="K7" i="2"/>
  <c r="J12" i="2"/>
  <c r="K8" i="2"/>
  <c r="H12" i="2"/>
  <c r="I5" i="2"/>
  <c r="F22" i="2"/>
  <c r="H87" i="5"/>
  <c r="H80" i="5"/>
  <c r="I82" i="5"/>
  <c r="B90" i="4"/>
  <c r="B68" i="4"/>
  <c r="B64" i="4"/>
  <c r="G101" i="4"/>
  <c r="F101" i="4"/>
  <c r="K33" i="3"/>
  <c r="K27" i="3"/>
  <c r="J11" i="3"/>
  <c r="J5" i="3"/>
  <c r="J25" i="3"/>
  <c r="H7" i="2"/>
  <c r="H5" i="3"/>
  <c r="H227" i="1"/>
  <c r="H199" i="1"/>
  <c r="H189" i="1"/>
  <c r="H180" i="1"/>
  <c r="I260" i="1"/>
  <c r="H242" i="1"/>
  <c r="I203" i="1"/>
  <c r="I193" i="1"/>
  <c r="I169" i="1"/>
  <c r="I27" i="4"/>
  <c r="J5" i="4"/>
  <c r="K38" i="5"/>
  <c r="K12" i="2"/>
  <c r="K11" i="2"/>
  <c r="J8" i="2"/>
  <c r="J7" i="2"/>
  <c r="K45" i="3"/>
  <c r="I42" i="3"/>
  <c r="J27" i="3"/>
  <c r="K87" i="4"/>
  <c r="I83" i="4"/>
  <c r="K74" i="4"/>
  <c r="H72" i="4"/>
  <c r="K70" i="4"/>
  <c r="I80" i="5"/>
  <c r="K42" i="3"/>
  <c r="K60" i="5"/>
  <c r="K43" i="5"/>
  <c r="G47" i="3"/>
  <c r="G49" i="3" s="1"/>
  <c r="J95" i="4"/>
  <c r="K95" i="4"/>
  <c r="J83" i="4"/>
  <c r="K83" i="4"/>
  <c r="K76" i="4"/>
  <c r="J66" i="4"/>
  <c r="K66" i="4"/>
  <c r="H87" i="4"/>
  <c r="H62" i="4"/>
  <c r="H58" i="4"/>
  <c r="H54" i="4"/>
  <c r="H47" i="4"/>
  <c r="I37" i="4"/>
  <c r="I5" i="4"/>
  <c r="K37" i="4"/>
  <c r="G28" i="4"/>
  <c r="K27" i="4"/>
  <c r="K24" i="4"/>
  <c r="K18" i="4"/>
  <c r="K5" i="4"/>
  <c r="I43" i="5"/>
  <c r="H41" i="5"/>
  <c r="I38" i="5"/>
  <c r="H32" i="5"/>
  <c r="G74" i="5"/>
  <c r="G44" i="5"/>
  <c r="K41" i="5"/>
  <c r="K32" i="5"/>
  <c r="K87" i="5"/>
  <c r="K80" i="5"/>
  <c r="J44" i="3"/>
  <c r="K25" i="3"/>
  <c r="K11" i="3"/>
  <c r="K5" i="3"/>
  <c r="K100" i="4"/>
  <c r="I95" i="4"/>
  <c r="K72" i="4"/>
  <c r="K62" i="4"/>
  <c r="H5" i="4"/>
  <c r="H82" i="5"/>
  <c r="I41" i="5"/>
  <c r="H38" i="5"/>
  <c r="J28" i="2"/>
  <c r="K28" i="2"/>
  <c r="J9" i="6"/>
  <c r="G13" i="2"/>
  <c r="G9" i="2"/>
  <c r="E13" i="2"/>
  <c r="G30" i="2"/>
  <c r="E30" i="2"/>
  <c r="F52" i="4"/>
  <c r="D60" i="4"/>
  <c r="D52" i="4"/>
  <c r="I97" i="4"/>
  <c r="C68" i="4"/>
  <c r="C64" i="4"/>
  <c r="I59" i="4"/>
  <c r="B28" i="3"/>
  <c r="F28" i="3"/>
  <c r="D28" i="3"/>
  <c r="G51" i="5"/>
  <c r="C47" i="3"/>
  <c r="C49" i="3" s="1"/>
  <c r="H260" i="1"/>
  <c r="H203" i="1"/>
  <c r="I26" i="2"/>
  <c r="H45" i="4"/>
  <c r="H97" i="4"/>
  <c r="H85" i="4"/>
  <c r="H79" i="4"/>
  <c r="H71" i="4"/>
  <c r="J24" i="4"/>
  <c r="C44" i="5"/>
  <c r="J5" i="6"/>
  <c r="I5" i="6"/>
  <c r="J8" i="6"/>
  <c r="K9" i="6"/>
  <c r="I9" i="6"/>
  <c r="I11" i="2"/>
  <c r="I7" i="2"/>
  <c r="I83" i="5"/>
  <c r="G56" i="4"/>
  <c r="F90" i="4"/>
  <c r="F68" i="4"/>
  <c r="F60" i="4"/>
  <c r="F56" i="4"/>
  <c r="E101" i="4"/>
  <c r="D101" i="4"/>
  <c r="B34" i="3"/>
  <c r="B15" i="3"/>
  <c r="F34" i="3"/>
  <c r="F15" i="3"/>
  <c r="D34" i="3"/>
  <c r="D15" i="3"/>
  <c r="B30" i="5"/>
  <c r="I8" i="5"/>
  <c r="E36" i="5"/>
  <c r="J41" i="5"/>
  <c r="J38" i="5"/>
  <c r="J32" i="5"/>
  <c r="J27" i="5"/>
  <c r="G65" i="5"/>
  <c r="J40" i="5"/>
  <c r="G36" i="5"/>
  <c r="G30" i="5"/>
  <c r="K14" i="5"/>
  <c r="K16" i="2"/>
  <c r="J87" i="5"/>
  <c r="K84" i="5"/>
  <c r="J80" i="5"/>
  <c r="C30" i="2"/>
  <c r="H129" i="1"/>
  <c r="I60" i="5"/>
  <c r="C13" i="2"/>
  <c r="C28" i="4"/>
  <c r="C51" i="5"/>
  <c r="H50" i="5"/>
  <c r="H46" i="5"/>
  <c r="I46" i="5"/>
  <c r="I42" i="5"/>
  <c r="H40" i="5"/>
  <c r="C9" i="2"/>
  <c r="C20" i="4"/>
  <c r="H8" i="6"/>
  <c r="C10" i="6"/>
  <c r="I8" i="6"/>
  <c r="F77" i="4"/>
  <c r="C90" i="4"/>
  <c r="D30" i="5"/>
  <c r="H29" i="5"/>
  <c r="E65" i="5"/>
  <c r="K48" i="5"/>
  <c r="J48" i="5"/>
  <c r="J100" i="4"/>
  <c r="H67" i="4"/>
  <c r="H59" i="4"/>
  <c r="H51" i="4"/>
  <c r="J27" i="4"/>
  <c r="H27" i="4"/>
  <c r="J29" i="5"/>
  <c r="K27" i="5"/>
  <c r="K5" i="6"/>
  <c r="G6" i="6"/>
  <c r="J6" i="6" s="1"/>
  <c r="E47" i="3"/>
  <c r="E49" i="3" s="1"/>
  <c r="J84" i="5"/>
  <c r="D77" i="4"/>
  <c r="B16" i="4"/>
  <c r="D16" i="4"/>
  <c r="F16" i="4"/>
  <c r="G20" i="4"/>
  <c r="C65" i="5"/>
  <c r="C36" i="5"/>
  <c r="F13" i="2"/>
  <c r="F9" i="2"/>
  <c r="D13" i="2"/>
  <c r="D9" i="2"/>
  <c r="G46" i="2"/>
  <c r="E46" i="2"/>
  <c r="C46" i="2"/>
  <c r="B9" i="2"/>
  <c r="B30" i="2"/>
  <c r="C22" i="2"/>
  <c r="J89" i="4"/>
  <c r="G64" i="4"/>
  <c r="G60" i="4"/>
  <c r="E56" i="4"/>
  <c r="D90" i="4"/>
  <c r="D68" i="4"/>
  <c r="D64" i="4"/>
  <c r="C56" i="4"/>
  <c r="C52" i="4"/>
  <c r="G28" i="3"/>
  <c r="E28" i="3"/>
  <c r="C28" i="3"/>
  <c r="D28" i="4"/>
  <c r="E28" i="4"/>
  <c r="F28" i="4"/>
  <c r="C74" i="5"/>
  <c r="H60" i="5"/>
  <c r="E74" i="5"/>
  <c r="F30" i="5"/>
  <c r="H9" i="6"/>
  <c r="F46" i="2"/>
  <c r="D46" i="2"/>
  <c r="H28" i="2"/>
  <c r="B13" i="2"/>
  <c r="F47" i="3"/>
  <c r="F49" i="3" s="1"/>
  <c r="K5" i="2"/>
  <c r="H5" i="2"/>
  <c r="B47" i="3"/>
  <c r="B49" i="3" s="1"/>
  <c r="D47" i="3"/>
  <c r="D49" i="3" s="1"/>
  <c r="C85" i="5"/>
  <c r="C101" i="5" s="1"/>
  <c r="B101" i="4"/>
  <c r="B77" i="4"/>
  <c r="B52" i="4"/>
  <c r="G68" i="4"/>
  <c r="G52" i="4"/>
  <c r="F64" i="4"/>
  <c r="E64" i="4"/>
  <c r="E60" i="4"/>
  <c r="D56" i="4"/>
  <c r="C101" i="4"/>
  <c r="C77" i="4"/>
  <c r="C60" i="4"/>
  <c r="K7" i="3"/>
  <c r="G34" i="3"/>
  <c r="G15" i="3"/>
  <c r="E34" i="3"/>
  <c r="E15" i="3"/>
  <c r="C34" i="3"/>
  <c r="C15" i="3"/>
  <c r="B20" i="4"/>
  <c r="D20" i="4"/>
  <c r="E20" i="4"/>
  <c r="F20" i="4"/>
  <c r="J15" i="4"/>
  <c r="C30" i="5"/>
  <c r="E51" i="5"/>
  <c r="E30" i="5"/>
  <c r="J60" i="5"/>
  <c r="J14" i="5"/>
  <c r="I16" i="2"/>
  <c r="F85" i="5"/>
  <c r="F101" i="5" s="1"/>
  <c r="D85" i="5"/>
  <c r="D101" i="5" s="1"/>
  <c r="G77" i="4"/>
  <c r="E44" i="5"/>
  <c r="E77" i="4"/>
  <c r="E9" i="2"/>
  <c r="E85" i="5"/>
  <c r="E101" i="5" s="1"/>
  <c r="E90" i="4"/>
  <c r="E68" i="4"/>
  <c r="E52" i="4"/>
  <c r="B22" i="2"/>
  <c r="B46" i="2"/>
  <c r="B85" i="5"/>
  <c r="B101" i="5" s="1"/>
  <c r="B56" i="4"/>
  <c r="B28" i="4"/>
  <c r="F30" i="2"/>
  <c r="C6" i="6"/>
  <c r="I6" i="6" s="1"/>
  <c r="H5" i="6"/>
  <c r="G10" i="6"/>
  <c r="K8" i="6"/>
  <c r="D30" i="2"/>
  <c r="E22" i="2"/>
  <c r="D22" i="2"/>
  <c r="I15" i="2"/>
  <c r="H17" i="2"/>
  <c r="I17" i="2"/>
  <c r="G22" i="2"/>
  <c r="K15" i="2"/>
  <c r="K17" i="2"/>
  <c r="J17" i="2"/>
  <c r="K89" i="4"/>
  <c r="G90" i="4"/>
  <c r="J227" i="1"/>
  <c r="J249" i="1"/>
  <c r="J273" i="1"/>
  <c r="J7" i="3"/>
  <c r="C16" i="4"/>
  <c r="G16" i="4"/>
  <c r="B65" i="5"/>
  <c r="B44" i="5"/>
  <c r="D74" i="5"/>
  <c r="D51" i="5"/>
  <c r="F65" i="5"/>
  <c r="F44" i="5"/>
  <c r="F36" i="5"/>
  <c r="J83" i="5"/>
  <c r="G85" i="5"/>
  <c r="G101" i="5" s="1"/>
  <c r="E16" i="4"/>
  <c r="B74" i="5"/>
  <c r="B51" i="5"/>
  <c r="D65" i="5"/>
  <c r="D44" i="5"/>
  <c r="F74" i="5"/>
  <c r="F51" i="5"/>
  <c r="B36" i="5"/>
  <c r="D36" i="5"/>
  <c r="I20" i="4" l="1"/>
  <c r="H20" i="4"/>
  <c r="I28" i="3"/>
  <c r="B103" i="5"/>
  <c r="B51" i="3"/>
  <c r="C51" i="3"/>
  <c r="D51" i="3"/>
  <c r="I10" i="4"/>
  <c r="H10" i="4"/>
  <c r="H19" i="5"/>
  <c r="I19" i="5"/>
  <c r="D48" i="2"/>
  <c r="C48" i="2"/>
  <c r="B48" i="2"/>
  <c r="F48" i="2"/>
  <c r="E48" i="2"/>
  <c r="G48" i="2"/>
  <c r="K39" i="4"/>
  <c r="J39" i="4"/>
  <c r="I39" i="4"/>
  <c r="H39" i="4"/>
  <c r="F41" i="4"/>
  <c r="J68" i="4"/>
  <c r="J56" i="4"/>
  <c r="E41" i="4"/>
  <c r="I68" i="4"/>
  <c r="K101" i="4"/>
  <c r="H10" i="6"/>
  <c r="K68" i="4"/>
  <c r="G41" i="4"/>
  <c r="I60" i="4"/>
  <c r="H90" i="4"/>
  <c r="K52" i="4"/>
  <c r="I56" i="4"/>
  <c r="I30" i="5"/>
  <c r="J30" i="5"/>
  <c r="J20" i="4"/>
  <c r="K36" i="5"/>
  <c r="K60" i="4"/>
  <c r="C24" i="2"/>
  <c r="H101" i="4"/>
  <c r="K46" i="2"/>
  <c r="K6" i="6"/>
  <c r="J101" i="4"/>
  <c r="E76" i="5"/>
  <c r="E103" i="5" s="1"/>
  <c r="H13" i="2"/>
  <c r="J30" i="2"/>
  <c r="J47" i="3"/>
  <c r="K47" i="3"/>
  <c r="K28" i="4"/>
  <c r="H52" i="4"/>
  <c r="I77" i="4"/>
  <c r="K77" i="4"/>
  <c r="F103" i="4"/>
  <c r="I64" i="4"/>
  <c r="J13" i="2"/>
  <c r="I10" i="6"/>
  <c r="J77" i="4"/>
  <c r="H60" i="4"/>
  <c r="K64" i="4"/>
  <c r="H64" i="4"/>
  <c r="J60" i="4"/>
  <c r="I13" i="2"/>
  <c r="K13" i="2"/>
  <c r="G76" i="5"/>
  <c r="B103" i="4"/>
  <c r="H85" i="5"/>
  <c r="E36" i="3"/>
  <c r="E51" i="3" s="1"/>
  <c r="I101" i="4"/>
  <c r="K56" i="4"/>
  <c r="I52" i="4"/>
  <c r="K74" i="5"/>
  <c r="H101" i="5"/>
  <c r="D24" i="2"/>
  <c r="I90" i="4"/>
  <c r="D103" i="4"/>
  <c r="J52" i="4"/>
  <c r="H68" i="4"/>
  <c r="H9" i="2"/>
  <c r="K9" i="2"/>
  <c r="I85" i="5"/>
  <c r="G36" i="3"/>
  <c r="G51" i="3" s="1"/>
  <c r="J64" i="4"/>
  <c r="K20" i="4"/>
  <c r="H77" i="4"/>
  <c r="J28" i="4"/>
  <c r="C103" i="4"/>
  <c r="H28" i="4"/>
  <c r="I28" i="4"/>
  <c r="K28" i="3"/>
  <c r="J28" i="3"/>
  <c r="J9" i="2"/>
  <c r="F36" i="3"/>
  <c r="F51" i="3" s="1"/>
  <c r="G103" i="4"/>
  <c r="F24" i="2"/>
  <c r="H56" i="4"/>
  <c r="J46" i="2"/>
  <c r="B24" i="2"/>
  <c r="I9" i="2"/>
  <c r="K30" i="5"/>
  <c r="E103" i="4"/>
  <c r="I34" i="3"/>
  <c r="H34" i="3"/>
  <c r="K34" i="3"/>
  <c r="J34" i="3"/>
  <c r="I49" i="3"/>
  <c r="H49" i="3"/>
  <c r="H30" i="5"/>
  <c r="H47" i="3"/>
  <c r="I47" i="3"/>
  <c r="H46" i="2"/>
  <c r="I46" i="2"/>
  <c r="H15" i="3"/>
  <c r="I15" i="3"/>
  <c r="J15" i="3"/>
  <c r="K15" i="3"/>
  <c r="J49" i="3"/>
  <c r="K49" i="3"/>
  <c r="E24" i="2"/>
  <c r="H155" i="1"/>
  <c r="I155" i="1"/>
  <c r="I36" i="5"/>
  <c r="H36" i="5"/>
  <c r="I44" i="5"/>
  <c r="H44" i="5"/>
  <c r="J85" i="5"/>
  <c r="K85" i="5"/>
  <c r="J36" i="5"/>
  <c r="F76" i="5"/>
  <c r="K19" i="5"/>
  <c r="J19" i="5"/>
  <c r="K65" i="5"/>
  <c r="J65" i="5"/>
  <c r="I51" i="5"/>
  <c r="H51" i="5"/>
  <c r="J16" i="4"/>
  <c r="K16" i="4"/>
  <c r="I16" i="4"/>
  <c r="H16" i="4"/>
  <c r="K277" i="1"/>
  <c r="J277" i="1"/>
  <c r="J74" i="5"/>
  <c r="J22" i="2"/>
  <c r="K22" i="2"/>
  <c r="K51" i="5"/>
  <c r="J51" i="5"/>
  <c r="I65" i="5"/>
  <c r="H65" i="5"/>
  <c r="K155" i="1"/>
  <c r="J155" i="1"/>
  <c r="K44" i="5"/>
  <c r="J44" i="5"/>
  <c r="H74" i="5"/>
  <c r="I74" i="5"/>
  <c r="I277" i="1"/>
  <c r="H277" i="1"/>
  <c r="D279" i="1"/>
  <c r="K90" i="4"/>
  <c r="J90" i="4"/>
  <c r="I22" i="2"/>
  <c r="H22" i="2"/>
  <c r="H30" i="2"/>
  <c r="I30" i="2"/>
  <c r="G24" i="2"/>
  <c r="J10" i="6"/>
  <c r="G12" i="6"/>
  <c r="K10" i="6"/>
  <c r="C12" i="6"/>
  <c r="K30" i="2"/>
  <c r="H6" i="6"/>
  <c r="E50" i="2" l="1"/>
  <c r="B50" i="2"/>
  <c r="E105" i="4"/>
  <c r="H24" i="2"/>
  <c r="D105" i="4"/>
  <c r="K103" i="4"/>
  <c r="F105" i="4"/>
  <c r="C50" i="2"/>
  <c r="H41" i="4"/>
  <c r="I24" i="2"/>
  <c r="G50" i="2"/>
  <c r="K76" i="5"/>
  <c r="H36" i="3"/>
  <c r="I101" i="5"/>
  <c r="J103" i="4"/>
  <c r="I51" i="3"/>
  <c r="J36" i="3"/>
  <c r="B105" i="4"/>
  <c r="F50" i="2"/>
  <c r="C103" i="5"/>
  <c r="I36" i="3"/>
  <c r="C105" i="4"/>
  <c r="H103" i="4"/>
  <c r="I103" i="4"/>
  <c r="J48" i="2"/>
  <c r="H51" i="3"/>
  <c r="I41" i="4"/>
  <c r="K48" i="2"/>
  <c r="K36" i="3"/>
  <c r="F103" i="5"/>
  <c r="I76" i="5"/>
  <c r="H76" i="5"/>
  <c r="J279" i="1"/>
  <c r="K279" i="1"/>
  <c r="J41" i="4"/>
  <c r="K41" i="4"/>
  <c r="G103" i="5"/>
  <c r="J101" i="5"/>
  <c r="K101" i="5"/>
  <c r="J76" i="5"/>
  <c r="I12" i="6"/>
  <c r="H12" i="6"/>
  <c r="J12" i="6"/>
  <c r="K12" i="6"/>
  <c r="J24" i="2"/>
  <c r="K24" i="2"/>
  <c r="D50" i="2"/>
  <c r="H48" i="2"/>
  <c r="I48" i="2"/>
  <c r="K51" i="3"/>
  <c r="J51" i="3"/>
  <c r="I279" i="1"/>
  <c r="H279" i="1"/>
  <c r="D103" i="5"/>
  <c r="G105" i="4"/>
  <c r="K50" i="2" l="1"/>
  <c r="J50" i="2"/>
  <c r="I105" i="4"/>
  <c r="H105" i="4"/>
  <c r="H103" i="5"/>
  <c r="I103" i="5"/>
  <c r="K105" i="4"/>
  <c r="J105" i="4"/>
  <c r="I50" i="2"/>
  <c r="H50" i="2"/>
  <c r="J103" i="5"/>
  <c r="K103" i="5"/>
</calcChain>
</file>

<file path=xl/sharedStrings.xml><?xml version="1.0" encoding="utf-8"?>
<sst xmlns="http://schemas.openxmlformats.org/spreadsheetml/2006/main" count="760" uniqueCount="259">
  <si>
    <t>Graduate Subtotal:</t>
  </si>
  <si>
    <t>Undergraduate Subtotal:</t>
  </si>
  <si>
    <t>Campus Total:</t>
  </si>
  <si>
    <t xml:space="preserve">BA:Accountancy -UIS             </t>
  </si>
  <si>
    <t xml:space="preserve">MA:Accountancy -UIS             </t>
  </si>
  <si>
    <t xml:space="preserve">BA:Economics -UIS               </t>
  </si>
  <si>
    <t xml:space="preserve">BA:Online Economics -UIS        </t>
  </si>
  <si>
    <t xml:space="preserve">BA:Management - UIS             </t>
  </si>
  <si>
    <t xml:space="preserve">BBA:Business Admin -UIS         </t>
  </si>
  <si>
    <t xml:space="preserve">BBA:Online Business Admin -UIS  </t>
  </si>
  <si>
    <t xml:space="preserve">MBA:Business Admin -UIS         </t>
  </si>
  <si>
    <t xml:space="preserve">MBA:Bus Admin Accel Peoria-UIS  </t>
  </si>
  <si>
    <t xml:space="preserve">MS:Mgmt Information Sys -UIS    </t>
  </si>
  <si>
    <t xml:space="preserve">MS:Online Mgmt Inf Sys -UIS     </t>
  </si>
  <si>
    <t xml:space="preserve">NDEG: Online IT Project Mgmt. </t>
  </si>
  <si>
    <t>NDEG: Online Digital Orgs.</t>
  </si>
  <si>
    <t xml:space="preserve">BSW:Social Work -UIS            </t>
  </si>
  <si>
    <t xml:space="preserve">MA:Human Devel Counseling -UIS  </t>
  </si>
  <si>
    <t xml:space="preserve">MA:Online Teach Leadership-UIS  </t>
  </si>
  <si>
    <t xml:space="preserve">MA:Educational Leadership -UIS  </t>
  </si>
  <si>
    <t xml:space="preserve">MA:HS-Alcohol&amp;Subst Abuse -UIS  </t>
  </si>
  <si>
    <t xml:space="preserve">MA:HS-Child&amp;Family Studies-UIS  </t>
  </si>
  <si>
    <t xml:space="preserve">MA:HS:Gerontology -UIS          </t>
  </si>
  <si>
    <t xml:space="preserve">MA:Online HS-Soc Serv Admn-UIS  </t>
  </si>
  <si>
    <t xml:space="preserve">MA:Human Services -UIS          </t>
  </si>
  <si>
    <t xml:space="preserve">CAS:EdL-Superintendnt Cert-UIS  </t>
  </si>
  <si>
    <t xml:space="preserve">CAS:Online EdL-ChfSchBusOf-UIS  </t>
  </si>
  <si>
    <t xml:space="preserve">NDEG:Online Career Spec -UIS    </t>
  </si>
  <si>
    <t xml:space="preserve">CERT:Alchol &amp; Subst Abuse-UIS   </t>
  </si>
  <si>
    <t xml:space="preserve">NDEG:School Counselor -UIS      </t>
  </si>
  <si>
    <t xml:space="preserve">CERT:Online Legl Asp of Ed-UIS  </t>
  </si>
  <si>
    <t xml:space="preserve">NDEG:Teacher Educ - Elem -UIS   </t>
  </si>
  <si>
    <t xml:space="preserve">NDEG:Teacher Educ - Sec -UIS    </t>
  </si>
  <si>
    <t xml:space="preserve">NDEG:Online Teach Ed-Sec -UIS   </t>
  </si>
  <si>
    <t xml:space="preserve">NDEG:Gen Administration -UIS    </t>
  </si>
  <si>
    <t xml:space="preserve">BS:Computer Science -UIS        </t>
  </si>
  <si>
    <t xml:space="preserve">BS:Online Computer Science-UIS  </t>
  </si>
  <si>
    <t xml:space="preserve">MS:Computer Science -UIS        </t>
  </si>
  <si>
    <t xml:space="preserve">MS:Online Computer Science-UIS  </t>
  </si>
  <si>
    <t xml:space="preserve">BA:English -UIS                 </t>
  </si>
  <si>
    <t xml:space="preserve">BA:Online English -UIS          </t>
  </si>
  <si>
    <t xml:space="preserve">MA:English -UIS                 </t>
  </si>
  <si>
    <t xml:space="preserve">BS:Biology -UIS                 </t>
  </si>
  <si>
    <t xml:space="preserve">MS:Biology -UIS                 </t>
  </si>
  <si>
    <t xml:space="preserve">BA:Philosophy -UIS              </t>
  </si>
  <si>
    <t xml:space="preserve">BA:Online Philosophy -UIS       </t>
  </si>
  <si>
    <t xml:space="preserve">BS:Chemistry -UIS               </t>
  </si>
  <si>
    <t xml:space="preserve">BA:History -UIS                 </t>
  </si>
  <si>
    <t xml:space="preserve">BA:Online History -UIS          </t>
  </si>
  <si>
    <t xml:space="preserve">MA:History -UIS                 </t>
  </si>
  <si>
    <t xml:space="preserve">BA:Liberal Studies -UIS         </t>
  </si>
  <si>
    <t xml:space="preserve">BA:Online Liberal Studies -UIS  </t>
  </si>
  <si>
    <t xml:space="preserve">BA:Psychology -UIS              </t>
  </si>
  <si>
    <t xml:space="preserve">BA:PSY-Clinical/Counsel-UIS     </t>
  </si>
  <si>
    <t xml:space="preserve">BA:PSY-Developmental -UIS       </t>
  </si>
  <si>
    <t xml:space="preserve">BA:PSY-Educational -UIS         </t>
  </si>
  <si>
    <t xml:space="preserve">BA:PSY-Experimental -UIS        </t>
  </si>
  <si>
    <t xml:space="preserve">BA:PSY-Individual Conc -UIS     </t>
  </si>
  <si>
    <t>BA:PSY-Personal/Transper -UIS</t>
  </si>
  <si>
    <t xml:space="preserve">BA:Mathematical Sciences -UIS   </t>
  </si>
  <si>
    <t xml:space="preserve">BA:Online Mathematical Sci-UIS  </t>
  </si>
  <si>
    <t xml:space="preserve">BA:Sociology/Anthropology -UIS  </t>
  </si>
  <si>
    <t xml:space="preserve">BA:Visual Arts -UIS             </t>
  </si>
  <si>
    <t xml:space="preserve">BS:Clinical Laboratory Sc -UIS  </t>
  </si>
  <si>
    <t xml:space="preserve">BA:Communication -UIS           </t>
  </si>
  <si>
    <t xml:space="preserve">MA:Communication -UIS           </t>
  </si>
  <si>
    <t xml:space="preserve">NDEG:Online Sys Security -UIS   </t>
  </si>
  <si>
    <t xml:space="preserve">NDEG:Online Info Assurance-UIS  </t>
  </si>
  <si>
    <t xml:space="preserve">DPA:Public Administration -UIS  </t>
  </si>
  <si>
    <t xml:space="preserve">MPA:PA-Criminal Justice -UIS    </t>
  </si>
  <si>
    <t xml:space="preserve">MPA:Community Arts Mgmt -UIS    </t>
  </si>
  <si>
    <t xml:space="preserve">MPA:Public Administration -UIS  </t>
  </si>
  <si>
    <t xml:space="preserve">MPA:Online Public Admin -UIS    </t>
  </si>
  <si>
    <t xml:space="preserve">BA:Criminal Justice -UIS        </t>
  </si>
  <si>
    <t xml:space="preserve">BA:Legal Studies -UIS           </t>
  </si>
  <si>
    <t xml:space="preserve">MA:Legal Studies -UIS           </t>
  </si>
  <si>
    <t xml:space="preserve">MA:Online Legal Studies -UIS    </t>
  </si>
  <si>
    <t xml:space="preserve">MA:Public Affairs Repting -UIS  </t>
  </si>
  <si>
    <t xml:space="preserve">MPH:Public Health -UIS          </t>
  </si>
  <si>
    <t>MPH:PH- Env Health -UIS</t>
  </si>
  <si>
    <t>MPH:Online PH- Env Health -UIS</t>
  </si>
  <si>
    <t xml:space="preserve">MS:ESC - General  -UIS          </t>
  </si>
  <si>
    <t xml:space="preserve">MA:Environmental Studies -UIS   </t>
  </si>
  <si>
    <t xml:space="preserve">CERT:Mgmt of Non Prft Org -UIS  </t>
  </si>
  <si>
    <t xml:space="preserve">NDEG:Law for Hum Srv &amp; Swk-UIS  </t>
  </si>
  <si>
    <t xml:space="preserve">CERT:Emer Prep &amp; Home Sec-UIS   </t>
  </si>
  <si>
    <t xml:space="preserve">NDEG:Envrn Risk Assessmnt -UIS  </t>
  </si>
  <si>
    <t xml:space="preserve">NDEG: Undergrad Non-Deg-UIS     </t>
  </si>
  <si>
    <t xml:space="preserve">NDEG: Graduate-Non Degree- UIS  </t>
  </si>
  <si>
    <t xml:space="preserve">NONE:Undergrad Undecided -UIS   </t>
  </si>
  <si>
    <t xml:space="preserve"> </t>
  </si>
  <si>
    <t>All Programs</t>
  </si>
  <si>
    <t>College of Business and Management</t>
  </si>
  <si>
    <t>College of Education and Human Services</t>
  </si>
  <si>
    <t>College of Liberal Arts and Sciences</t>
  </si>
  <si>
    <t>College of Public Affairs and Administration</t>
  </si>
  <si>
    <t>VCAA</t>
  </si>
  <si>
    <t>CBM Total:</t>
  </si>
  <si>
    <t>EHS Total:</t>
  </si>
  <si>
    <t>LAS Total:</t>
  </si>
  <si>
    <t>PAA Total:</t>
  </si>
  <si>
    <t>VCAA Total:</t>
  </si>
  <si>
    <t>MBA Total</t>
  </si>
  <si>
    <t>MIS Total</t>
  </si>
  <si>
    <t>NDEG Total</t>
  </si>
  <si>
    <t>ECO Total</t>
  </si>
  <si>
    <t>BBA Total</t>
  </si>
  <si>
    <t>HDC Total</t>
  </si>
  <si>
    <t>HMS Total</t>
  </si>
  <si>
    <t>CAS Total</t>
  </si>
  <si>
    <t>CERT Total</t>
  </si>
  <si>
    <t>CSC Total</t>
  </si>
  <si>
    <t>ENG Total</t>
  </si>
  <si>
    <t>HIS Total</t>
  </si>
  <si>
    <t>LIS Total</t>
  </si>
  <si>
    <t>MAT Total</t>
  </si>
  <si>
    <t>PHI Total</t>
  </si>
  <si>
    <t>PSY Total</t>
  </si>
  <si>
    <t>ENS Total</t>
  </si>
  <si>
    <t>LES Total</t>
  </si>
  <si>
    <t>MPA Total</t>
  </si>
  <si>
    <t>MPH Total</t>
  </si>
  <si>
    <t>CERT:Online Emer Prep &amp; Hom-UIS</t>
  </si>
  <si>
    <t>MA:History-American His-UIS</t>
  </si>
  <si>
    <t>NDEG:Pub Sector-Labor Rel-UIS</t>
  </si>
  <si>
    <t>BA:LS-General Legal Stud-UIS</t>
  </si>
  <si>
    <t>BA:LS-Legal Assistant-UIS</t>
  </si>
  <si>
    <t>BS:CHE-Biochemistry-UIS</t>
  </si>
  <si>
    <t>CERT:Commun Health Ed-UIS</t>
  </si>
  <si>
    <t>CHE Total</t>
  </si>
  <si>
    <t>Program Name</t>
  </si>
  <si>
    <t>BUS Total</t>
  </si>
  <si>
    <t>MA:HIS-Public History-UIS</t>
  </si>
  <si>
    <t xml:space="preserve">MA:Libril&amp;Integratve Studies -UIS       </t>
  </si>
  <si>
    <t>MA:ES-Sust Devmt &amp; Policy -UIS</t>
  </si>
  <si>
    <t>MA:ES-Env Planning &amp; Mgmt -UIS</t>
  </si>
  <si>
    <t>MA:Online ES-SusDvl&amp;Polcy -UIS</t>
  </si>
  <si>
    <t xml:space="preserve">MA:ES-Env Plcy, Plng &amp;Admn -UIS  </t>
  </si>
  <si>
    <t>MA:ES-Env Humanities -UIS</t>
  </si>
  <si>
    <t>MA:Online Librl&amp;Intg Studies -UIS</t>
  </si>
  <si>
    <t>LNT Total</t>
  </si>
  <si>
    <t xml:space="preserve">MA:Political Science -UIS       </t>
  </si>
  <si>
    <t>MA:PSC-Academic Politics -UIS</t>
  </si>
  <si>
    <t>PSC Total</t>
  </si>
  <si>
    <t xml:space="preserve">MA:Liberl&amp;Integratve Studies -UIS       </t>
  </si>
  <si>
    <t>MA:PSC-Practical Politics -UIS</t>
  </si>
  <si>
    <t>NDEG: IT Profect Mgmt. -UIS</t>
  </si>
  <si>
    <t>NDEG: Bus Process Mgmt. -UIS</t>
  </si>
  <si>
    <t>NDEG: Online Bus Proc Mgmt. -UIS</t>
  </si>
  <si>
    <t xml:space="preserve">BA:Political Science -UIS       </t>
  </si>
  <si>
    <t>BA:Global Studies -UIS</t>
  </si>
  <si>
    <t>2012 Hrs</t>
  </si>
  <si>
    <t>MA:History-Euro&amp; World Hist-UIS</t>
  </si>
  <si>
    <t xml:space="preserve">MA:HS-Social Service Admin-UIS  </t>
  </si>
  <si>
    <t xml:space="preserve">BA:ENG-Education -UIS                 </t>
  </si>
  <si>
    <t xml:space="preserve">BS:Mgmt Information Sys -UIS                 </t>
  </si>
  <si>
    <t xml:space="preserve">MPH:Online Public Health -UIS          </t>
  </si>
  <si>
    <t>CERT:Epidemiology -UIS</t>
  </si>
  <si>
    <t>CERT:Teaching English -UIS</t>
  </si>
  <si>
    <t xml:space="preserve">NDEG:Online Env Health -UIS  </t>
  </si>
  <si>
    <t xml:space="preserve">NDEG:Online Env Risk Assess -UIS  </t>
  </si>
  <si>
    <t xml:space="preserve">NDEG:Women &amp; Gender Studies -UIS  </t>
  </si>
  <si>
    <t xml:space="preserve">BA:ENG-Literary Studies -UIS                 </t>
  </si>
  <si>
    <t xml:space="preserve">BA:ENG-Writing,Rhet,&amp;Lang-UIS                 </t>
  </si>
  <si>
    <t>--</t>
  </si>
  <si>
    <t>2013 Hrs</t>
  </si>
  <si>
    <t>NDEG: IT Project Mgmt. -UIS</t>
  </si>
  <si>
    <t xml:space="preserve">CERT:OnlineMgmtofNonPrftOrg -UIS  </t>
  </si>
  <si>
    <t>CERT:OnlineEngAsSecondLang-UIS</t>
  </si>
  <si>
    <t xml:space="preserve">NDEG:General Supervisory- UIS  </t>
  </si>
  <si>
    <t xml:space="preserve">NDEG:GeographicInfoSystems -UIS    </t>
  </si>
  <si>
    <t xml:space="preserve">NDEG:OnlineGeoInfoSystems -UIS    </t>
  </si>
  <si>
    <t xml:space="preserve">NDEG:Online HR Mangment -UIS    </t>
  </si>
  <si>
    <t>2014 Hrs</t>
  </si>
  <si>
    <t>% Hrs Change 2013-2014</t>
  </si>
  <si>
    <t xml:space="preserve"> Hrs Change 2013-2014</t>
  </si>
  <si>
    <t xml:space="preserve">CAS:Educational Leadership-UIS  </t>
  </si>
  <si>
    <t>CERT:Online Comm Hlth Ed-UIS</t>
  </si>
  <si>
    <t>MA:ES-Online Env Pln &amp; Mgt -UIS</t>
  </si>
  <si>
    <t>NDEG: Online Bus Intelligence -UIS</t>
  </si>
  <si>
    <t>BA: Environmental Studies - UIS</t>
  </si>
  <si>
    <t xml:space="preserve">BBA:Bus Admin Management -UIS         </t>
  </si>
  <si>
    <t xml:space="preserve">BBA:Business Admin Mrktng -UIS         </t>
  </si>
  <si>
    <t xml:space="preserve">BBA:Online Bus Admin Mgmt -UIS  </t>
  </si>
  <si>
    <t xml:space="preserve">BS:Online Mgmt Inf Sys -UIS                 </t>
  </si>
  <si>
    <t>FY12 HC</t>
  </si>
  <si>
    <t>FY13 HC</t>
  </si>
  <si>
    <t>FY14 HC</t>
  </si>
  <si>
    <t>% HC Change FY13-FY14</t>
  </si>
  <si>
    <t>HC Change FY13-FY14</t>
  </si>
  <si>
    <t>Number of Degrees Conferred by Program Code: FY12 - FY14</t>
  </si>
  <si>
    <t>HIDE</t>
  </si>
  <si>
    <t>CERT:Online Epidemiology -UIS</t>
  </si>
  <si>
    <t xml:space="preserve">BS:Info Syst Sec -UIS        </t>
  </si>
  <si>
    <t>CERT:Community Planning -UIS</t>
  </si>
  <si>
    <t>CERT:OnlineEmrPrepHomeSec-UIS</t>
  </si>
  <si>
    <t xml:space="preserve">BS:Online Info Syst Sec -UIS        </t>
  </si>
  <si>
    <t>CERT:OnlinePubAdmIntntPer-UIS</t>
  </si>
  <si>
    <t xml:space="preserve">MA:Online PoliticalScience -UIS       </t>
  </si>
  <si>
    <t xml:space="preserve">MS:ESC - Online General - UIS          </t>
  </si>
  <si>
    <t xml:space="preserve">MA:HDC-School Counseling- UIS  </t>
  </si>
  <si>
    <t xml:space="preserve">MA:HDC-Mar Cple Fam Consl-UIS  </t>
  </si>
  <si>
    <t>MA:HIS-Euro&amp; World Hist-UIS</t>
  </si>
  <si>
    <t>MA:HIS-American History-UIS</t>
  </si>
  <si>
    <t xml:space="preserve">BA:Online Political Sci -UIS       </t>
  </si>
  <si>
    <t>POS Total</t>
  </si>
  <si>
    <t xml:space="preserve">BA:Online PSY-Indivi Conc -UIS     </t>
  </si>
  <si>
    <t xml:space="preserve">BBA:Business Admin Fin - UIS         </t>
  </si>
  <si>
    <t xml:space="preserve">BS:Biochemistry -UIS               </t>
  </si>
  <si>
    <t xml:space="preserve">MA:English -Digital Pedag -UIS                 </t>
  </si>
  <si>
    <t xml:space="preserve">MA:English -Digital Pub -UIS                 </t>
  </si>
  <si>
    <t>BA:Elementary Education- UIS</t>
  </si>
  <si>
    <t xml:space="preserve">MA:Education-UIS    </t>
  </si>
  <si>
    <t>MTL Total</t>
  </si>
  <si>
    <t>CERT:Community Health Ed-UIS</t>
  </si>
  <si>
    <t>CERT:OnlineEduc Technology-UIS</t>
  </si>
  <si>
    <t xml:space="preserve">MA:HDC-Clin Mtl Hlth - UIS  </t>
  </si>
  <si>
    <t xml:space="preserve">MA:Online Education-UIS    </t>
  </si>
  <si>
    <t xml:space="preserve">MBA:Business Admin Peoria-UIS  </t>
  </si>
  <si>
    <t>CERT:Online Comm Plan -UIS</t>
  </si>
  <si>
    <t xml:space="preserve">BBA:Bus Admin Sport Mgt - UIS         </t>
  </si>
  <si>
    <t xml:space="preserve">BA:Criminology &amp; Crim Just -UIS        </t>
  </si>
  <si>
    <t>CCJ Total</t>
  </si>
  <si>
    <t xml:space="preserve">BA:Online Communication -UIS           </t>
  </si>
  <si>
    <t>COM Total</t>
  </si>
  <si>
    <t xml:space="preserve">BA:GS-Globalization -UIS       </t>
  </si>
  <si>
    <t>GBL Total</t>
  </si>
  <si>
    <t>BA:Public Policy-UIS</t>
  </si>
  <si>
    <t xml:space="preserve">BA:Theatre -UIS             </t>
  </si>
  <si>
    <t>AMT Total</t>
  </si>
  <si>
    <t>BS:Exercise Science -UIS</t>
  </si>
  <si>
    <t>ALH Total</t>
  </si>
  <si>
    <t xml:space="preserve">MS:Data Analytics -UIS    </t>
  </si>
  <si>
    <t xml:space="preserve">MS:Online Data Analytics -UIS     </t>
  </si>
  <si>
    <t>FY20</t>
  </si>
  <si>
    <t xml:space="preserve">MPH:Environmental Health -UIS          </t>
  </si>
  <si>
    <t>CERT:OnlinePublicProMgt-UIS</t>
  </si>
  <si>
    <t xml:space="preserve">BA:GS-Politics Diplom -UIS       </t>
  </si>
  <si>
    <t xml:space="preserve">BA:Public Administration-UIS              </t>
  </si>
  <si>
    <t>MS:ESC-EnvPlanning &amp; Mgmt -UIS</t>
  </si>
  <si>
    <t>MS:ESC-Online EnvPln &amp; Mgt -UIS</t>
  </si>
  <si>
    <t>MS:ESC-SustDevmt &amp; Policy -UIS</t>
  </si>
  <si>
    <t>MS:Online ESC-SusDvl&amp;Polcy -UIS</t>
  </si>
  <si>
    <t>FY21</t>
  </si>
  <si>
    <t>BS:Medical Laboratory Sc -UIS</t>
  </si>
  <si>
    <t>Number of Degrees &amp;  Approved Certificates Conferred by Program Code: FY20 - FY22</t>
  </si>
  <si>
    <t>FY22</t>
  </si>
  <si>
    <t>Percent Change   FY21-FY22</t>
  </si>
  <si>
    <t>Number Change   FY21-FY22</t>
  </si>
  <si>
    <t>Number of Degrees Conferred by Program Code: FY20 - FY22</t>
  </si>
  <si>
    <t>Percent Change FY21-FY22</t>
  </si>
  <si>
    <t>Number Change FY21-FY22</t>
  </si>
  <si>
    <t>MATR:Athletic Training -UIS</t>
  </si>
  <si>
    <t>BA:Middle Grades Ed -UIS</t>
  </si>
  <si>
    <t>EED Total</t>
  </si>
  <si>
    <t>BS:MIS Health Care Info -UIS</t>
  </si>
  <si>
    <t xml:space="preserve">The data displayed reflect changes made in Phase 1 and Phase 2 of the reorganization.  </t>
  </si>
  <si>
    <t>The reorganization includes all Human Services programs in the College of Education and Human Services through Summer 2021.</t>
  </si>
  <si>
    <t>The reorganization includes all Human Services programs in the College of Public Affairs and Administration beginning in Fall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</si>
</sst>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73">
    <xf numFmtId="0" fontId="0" fillId="0" borderId="0" xfId="0"/>
    <xf numFmtId="4" fontId="2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horizontal="right"/>
    </xf>
    <xf numFmtId="0" fontId="3" fillId="0" borderId="0" xfId="1" applyFont="1"/>
    <xf numFmtId="4" fontId="4" fillId="0" borderId="1" xfId="1" applyNumberFormat="1" applyFont="1" applyFill="1" applyBorder="1" applyAlignment="1">
      <alignment horizontal="center" wrapText="1"/>
    </xf>
    <xf numFmtId="9" fontId="3" fillId="0" borderId="0" xfId="1" applyNumberFormat="1" applyFont="1" applyBorder="1" applyAlignment="1">
      <alignment horizontal="right" indent="1"/>
    </xf>
    <xf numFmtId="0" fontId="3" fillId="0" borderId="0" xfId="1" applyFont="1" applyAlignment="1">
      <alignment horizontal="right" indent="1"/>
    </xf>
    <xf numFmtId="4" fontId="4" fillId="0" borderId="2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right" indent="1"/>
    </xf>
    <xf numFmtId="0" fontId="5" fillId="0" borderId="0" xfId="1" applyFont="1" applyBorder="1" applyAlignment="1">
      <alignment horizontal="right" indent="1"/>
    </xf>
    <xf numFmtId="0" fontId="5" fillId="0" borderId="0" xfId="1" applyFont="1" applyFill="1" applyBorder="1" applyAlignment="1">
      <alignment horizontal="right" indent="1"/>
    </xf>
    <xf numFmtId="3" fontId="3" fillId="0" borderId="3" xfId="1" applyNumberFormat="1" applyFont="1" applyFill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4" fontId="2" fillId="0" borderId="1" xfId="1" applyNumberFormat="1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4" fontId="5" fillId="0" borderId="0" xfId="1" applyNumberFormat="1" applyFont="1" applyBorder="1"/>
    <xf numFmtId="0" fontId="5" fillId="0" borderId="0" xfId="1" applyNumberFormat="1" applyFont="1" applyBorder="1" applyAlignment="1">
      <alignment horizontal="right" indent="1"/>
    </xf>
    <xf numFmtId="9" fontId="5" fillId="0" borderId="0" xfId="1" applyNumberFormat="1" applyFont="1" applyBorder="1" applyAlignment="1">
      <alignment horizontal="right" indent="1"/>
    </xf>
    <xf numFmtId="0" fontId="5" fillId="0" borderId="3" xfId="1" applyFont="1" applyBorder="1" applyAlignment="1">
      <alignment horizontal="right" indent="1"/>
    </xf>
    <xf numFmtId="0" fontId="5" fillId="0" borderId="0" xfId="1" applyFont="1" applyAlignment="1">
      <alignment horizontal="right" indent="1"/>
    </xf>
    <xf numFmtId="4" fontId="5" fillId="0" borderId="0" xfId="1" applyNumberFormat="1" applyFont="1"/>
    <xf numFmtId="0" fontId="5" fillId="0" borderId="0" xfId="1" applyFont="1" applyFill="1" applyAlignment="1"/>
    <xf numFmtId="4" fontId="2" fillId="0" borderId="1" xfId="1" applyNumberFormat="1" applyFont="1" applyFill="1" applyBorder="1" applyAlignment="1">
      <alignment horizontal="center" wrapText="1"/>
    </xf>
    <xf numFmtId="0" fontId="5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5" fillId="0" borderId="0" xfId="1" applyFont="1" applyFill="1" applyAlignment="1">
      <alignment horizontal="right" indent="1"/>
    </xf>
    <xf numFmtId="4" fontId="2" fillId="0" borderId="2" xfId="1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right" indent="1"/>
    </xf>
    <xf numFmtId="0" fontId="5" fillId="0" borderId="3" xfId="1" applyNumberFormat="1" applyFont="1" applyBorder="1" applyAlignment="1">
      <alignment horizontal="right" indent="1"/>
    </xf>
    <xf numFmtId="4" fontId="5" fillId="0" borderId="0" xfId="1" applyNumberFormat="1" applyFont="1" applyFill="1"/>
    <xf numFmtId="9" fontId="6" fillId="0" borderId="0" xfId="1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right" indent="1"/>
    </xf>
    <xf numFmtId="164" fontId="3" fillId="0" borderId="0" xfId="1" applyNumberFormat="1" applyFont="1" applyBorder="1" applyAlignment="1">
      <alignment horizontal="right" indent="1"/>
    </xf>
    <xf numFmtId="3" fontId="3" fillId="0" borderId="4" xfId="1" applyNumberFormat="1" applyFont="1" applyFill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1"/>
    </xf>
    <xf numFmtId="3" fontId="3" fillId="0" borderId="5" xfId="1" applyNumberFormat="1" applyFont="1" applyBorder="1" applyAlignment="1">
      <alignment horizontal="right" indent="1"/>
    </xf>
    <xf numFmtId="9" fontId="3" fillId="0" borderId="4" xfId="1" applyNumberFormat="1" applyFont="1" applyBorder="1" applyAlignment="1">
      <alignment horizontal="right" indent="1"/>
    </xf>
    <xf numFmtId="0" fontId="3" fillId="0" borderId="5" xfId="1" applyFont="1" applyBorder="1" applyAlignment="1">
      <alignment horizontal="right" indent="1"/>
    </xf>
    <xf numFmtId="0" fontId="3" fillId="0" borderId="4" xfId="1" applyFont="1" applyBorder="1" applyAlignment="1">
      <alignment horizontal="right" indent="1"/>
    </xf>
    <xf numFmtId="4" fontId="3" fillId="0" borderId="0" xfId="1" applyNumberFormat="1" applyFont="1" applyBorder="1" applyAlignment="1">
      <alignment horizontal="right"/>
    </xf>
    <xf numFmtId="3" fontId="3" fillId="0" borderId="6" xfId="1" applyNumberFormat="1" applyFont="1" applyFill="1" applyBorder="1" applyAlignment="1">
      <alignment horizontal="right" indent="1"/>
    </xf>
    <xf numFmtId="3" fontId="3" fillId="0" borderId="6" xfId="1" applyNumberFormat="1" applyFont="1" applyBorder="1" applyAlignment="1">
      <alignment horizontal="right" indent="1"/>
    </xf>
    <xf numFmtId="3" fontId="3" fillId="0" borderId="7" xfId="1" applyNumberFormat="1" applyFont="1" applyBorder="1" applyAlignment="1">
      <alignment horizontal="right" indent="1"/>
    </xf>
    <xf numFmtId="9" fontId="3" fillId="0" borderId="6" xfId="1" applyNumberFormat="1" applyFont="1" applyBorder="1" applyAlignment="1">
      <alignment horizontal="right" indent="1"/>
    </xf>
    <xf numFmtId="0" fontId="3" fillId="0" borderId="7" xfId="1" applyFont="1" applyBorder="1" applyAlignment="1">
      <alignment horizontal="right" indent="1"/>
    </xf>
    <xf numFmtId="0" fontId="3" fillId="0" borderId="6" xfId="1" applyFont="1" applyBorder="1" applyAlignment="1">
      <alignment horizontal="right" indent="1"/>
    </xf>
    <xf numFmtId="3" fontId="5" fillId="0" borderId="0" xfId="1" applyNumberFormat="1" applyFont="1" applyFill="1" applyAlignment="1"/>
    <xf numFmtId="3" fontId="3" fillId="0" borderId="0" xfId="1" applyNumberFormat="1" applyFont="1" applyFill="1" applyBorder="1" applyAlignment="1">
      <alignment horizontal="right" indent="1"/>
    </xf>
    <xf numFmtId="3" fontId="3" fillId="0" borderId="8" xfId="1" applyNumberFormat="1" applyFont="1" applyFill="1" applyBorder="1" applyAlignment="1">
      <alignment horizontal="right" indent="1"/>
    </xf>
    <xf numFmtId="3" fontId="3" fillId="0" borderId="8" xfId="1" applyNumberFormat="1" applyFont="1" applyBorder="1" applyAlignment="1">
      <alignment horizontal="right" indent="1"/>
    </xf>
    <xf numFmtId="9" fontId="3" fillId="0" borderId="9" xfId="1" applyNumberFormat="1" applyFont="1" applyBorder="1" applyAlignment="1">
      <alignment horizontal="right" indent="1"/>
    </xf>
    <xf numFmtId="3" fontId="3" fillId="0" borderId="0" xfId="1" applyNumberFormat="1" applyFont="1" applyAlignment="1">
      <alignment horizontal="right" indent="1"/>
    </xf>
    <xf numFmtId="0" fontId="5" fillId="0" borderId="5" xfId="1" applyFont="1" applyFill="1" applyBorder="1" applyAlignment="1">
      <alignment horizontal="right" indent="1"/>
    </xf>
    <xf numFmtId="0" fontId="5" fillId="0" borderId="3" xfId="1" applyFont="1" applyFill="1" applyBorder="1" applyAlignment="1">
      <alignment horizontal="right" indent="1"/>
    </xf>
    <xf numFmtId="0" fontId="5" fillId="0" borderId="5" xfId="1" applyFont="1" applyBorder="1" applyAlignment="1">
      <alignment horizontal="right" indent="1"/>
    </xf>
    <xf numFmtId="4" fontId="5" fillId="0" borderId="0" xfId="1" applyNumberFormat="1" applyFont="1" applyBorder="1" applyAlignment="1">
      <alignment horizontal="right"/>
    </xf>
    <xf numFmtId="9" fontId="5" fillId="0" borderId="6" xfId="1" applyNumberFormat="1" applyFont="1" applyBorder="1" applyAlignment="1">
      <alignment horizontal="right" indent="1"/>
    </xf>
    <xf numFmtId="0" fontId="5" fillId="0" borderId="7" xfId="1" applyFont="1" applyBorder="1" applyAlignment="1">
      <alignment horizontal="right" indent="1"/>
    </xf>
    <xf numFmtId="0" fontId="5" fillId="0" borderId="6" xfId="1" applyFont="1" applyBorder="1" applyAlignment="1">
      <alignment horizontal="right" indent="1"/>
    </xf>
    <xf numFmtId="4" fontId="5" fillId="0" borderId="0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 indent="1"/>
    </xf>
    <xf numFmtId="9" fontId="5" fillId="0" borderId="4" xfId="1" applyNumberFormat="1" applyFont="1" applyBorder="1" applyAlignment="1">
      <alignment horizontal="right" indent="1"/>
    </xf>
    <xf numFmtId="0" fontId="5" fillId="0" borderId="4" xfId="1" applyFont="1" applyBorder="1" applyAlignment="1">
      <alignment horizontal="right" indent="1"/>
    </xf>
    <xf numFmtId="3" fontId="3" fillId="0" borderId="11" xfId="1" applyNumberFormat="1" applyFont="1" applyFill="1" applyBorder="1" applyAlignment="1">
      <alignment horizontal="right" indent="1"/>
    </xf>
    <xf numFmtId="3" fontId="3" fillId="0" borderId="10" xfId="1" applyNumberFormat="1" applyFont="1" applyFill="1" applyBorder="1" applyAlignment="1">
      <alignment horizontal="right" indent="1"/>
    </xf>
    <xf numFmtId="9" fontId="5" fillId="0" borderId="0" xfId="1" applyNumberFormat="1" applyFont="1" applyFill="1" applyBorder="1" applyAlignment="1">
      <alignment horizontal="right" indent="1"/>
    </xf>
    <xf numFmtId="9" fontId="5" fillId="0" borderId="9" xfId="1" applyNumberFormat="1" applyFont="1" applyBorder="1" applyAlignment="1">
      <alignment horizontal="right" indent="1"/>
    </xf>
    <xf numFmtId="4" fontId="5" fillId="0" borderId="0" xfId="1" applyNumberFormat="1" applyFont="1" applyFill="1" applyBorder="1"/>
    <xf numFmtId="9" fontId="5" fillId="0" borderId="15" xfId="1" applyNumberFormat="1" applyFont="1" applyBorder="1" applyAlignment="1">
      <alignment horizontal="right" indent="1"/>
    </xf>
    <xf numFmtId="3" fontId="5" fillId="0" borderId="4" xfId="1" applyNumberFormat="1" applyFont="1" applyFill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3" fontId="5" fillId="0" borderId="3" xfId="1" applyNumberFormat="1" applyFont="1" applyFill="1" applyBorder="1" applyAlignment="1">
      <alignment horizontal="right" indent="1"/>
    </xf>
    <xf numFmtId="3" fontId="0" fillId="0" borderId="3" xfId="1" applyNumberFormat="1" applyFont="1" applyBorder="1" applyAlignment="1">
      <alignment horizontal="right" indent="1"/>
    </xf>
    <xf numFmtId="3" fontId="5" fillId="0" borderId="0" xfId="1" applyNumberFormat="1" applyFont="1" applyFill="1" applyBorder="1" applyAlignment="1">
      <alignment horizontal="right" indent="1"/>
    </xf>
    <xf numFmtId="3" fontId="5" fillId="0" borderId="6" xfId="1" applyNumberFormat="1" applyFont="1" applyFill="1" applyBorder="1" applyAlignment="1">
      <alignment horizontal="right" indent="1"/>
    </xf>
    <xf numFmtId="3" fontId="5" fillId="0" borderId="10" xfId="1" applyNumberFormat="1" applyFont="1" applyFill="1" applyBorder="1" applyAlignment="1">
      <alignment horizontal="right" indent="1"/>
    </xf>
    <xf numFmtId="3" fontId="5" fillId="0" borderId="11" xfId="1" applyNumberFormat="1" applyFont="1" applyFill="1" applyBorder="1" applyAlignment="1">
      <alignment horizontal="right" indent="1"/>
    </xf>
    <xf numFmtId="3" fontId="5" fillId="0" borderId="5" xfId="1" applyNumberFormat="1" applyFont="1" applyFill="1" applyBorder="1" applyAlignment="1">
      <alignment horizontal="right" indent="1"/>
    </xf>
    <xf numFmtId="3" fontId="5" fillId="0" borderId="3" xfId="1" applyNumberFormat="1" applyFont="1" applyBorder="1" applyAlignment="1">
      <alignment horizontal="right" indent="1"/>
    </xf>
    <xf numFmtId="4" fontId="2" fillId="0" borderId="2" xfId="1" applyNumberFormat="1" applyFont="1" applyFill="1" applyBorder="1" applyAlignment="1">
      <alignment horizontal="center" wrapText="1"/>
    </xf>
    <xf numFmtId="9" fontId="5" fillId="0" borderId="0" xfId="1" quotePrefix="1" applyNumberFormat="1" applyFont="1" applyFill="1" applyBorder="1" applyAlignment="1">
      <alignment horizontal="center"/>
    </xf>
    <xf numFmtId="3" fontId="5" fillId="0" borderId="0" xfId="1" applyNumberFormat="1" applyFont="1" applyFill="1" applyAlignment="1">
      <alignment horizontal="right" indent="1"/>
    </xf>
    <xf numFmtId="3" fontId="5" fillId="0" borderId="8" xfId="1" applyNumberFormat="1" applyFont="1" applyFill="1" applyBorder="1" applyAlignment="1">
      <alignment horizontal="right" indent="1"/>
    </xf>
    <xf numFmtId="3" fontId="5" fillId="0" borderId="12" xfId="1" applyNumberFormat="1" applyFont="1" applyFill="1" applyBorder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3" fontId="5" fillId="0" borderId="13" xfId="1" applyNumberFormat="1" applyFont="1" applyFill="1" applyBorder="1" applyAlignment="1">
      <alignment horizontal="right" indent="1"/>
    </xf>
    <xf numFmtId="3" fontId="5" fillId="0" borderId="14" xfId="1" applyNumberFormat="1" applyFont="1" applyFill="1" applyBorder="1" applyAlignment="1">
      <alignment horizontal="right" indent="1"/>
    </xf>
    <xf numFmtId="0" fontId="5" fillId="0" borderId="16" xfId="1" applyFont="1" applyBorder="1" applyAlignment="1">
      <alignment horizontal="right" indent="1"/>
    </xf>
    <xf numFmtId="3" fontId="5" fillId="0" borderId="16" xfId="1" applyNumberFormat="1" applyFont="1" applyFill="1" applyBorder="1" applyAlignment="1">
      <alignment horizontal="right" indent="1"/>
    </xf>
    <xf numFmtId="4" fontId="5" fillId="0" borderId="0" xfId="1" applyNumberFormat="1" applyFont="1" applyBorder="1" applyAlignment="1">
      <alignment horizontal="left"/>
    </xf>
    <xf numFmtId="0" fontId="1" fillId="0" borderId="0" xfId="1" applyFont="1"/>
    <xf numFmtId="4" fontId="1" fillId="0" borderId="0" xfId="1" applyNumberFormat="1" applyFont="1" applyFill="1" applyBorder="1"/>
    <xf numFmtId="4" fontId="1" fillId="0" borderId="0" xfId="1" applyNumberFormat="1" applyFont="1" applyFill="1"/>
    <xf numFmtId="4" fontId="1" fillId="0" borderId="0" xfId="1" applyNumberFormat="1" applyFont="1"/>
    <xf numFmtId="3" fontId="3" fillId="0" borderId="5" xfId="1" applyNumberFormat="1" applyFont="1" applyFill="1" applyBorder="1" applyAlignment="1">
      <alignment horizontal="right" indent="1"/>
    </xf>
    <xf numFmtId="9" fontId="5" fillId="0" borderId="4" xfId="1" applyNumberFormat="1" applyFont="1" applyFill="1" applyBorder="1" applyAlignment="1">
      <alignment horizontal="right" indent="1"/>
    </xf>
    <xf numFmtId="9" fontId="3" fillId="0" borderId="4" xfId="1" applyNumberFormat="1" applyFont="1" applyFill="1" applyBorder="1" applyAlignment="1">
      <alignment horizontal="right" indent="1"/>
    </xf>
    <xf numFmtId="0" fontId="3" fillId="0" borderId="0" xfId="1" applyFont="1" applyFill="1" applyAlignment="1">
      <alignment horizontal="right" indent="1"/>
    </xf>
    <xf numFmtId="4" fontId="1" fillId="0" borderId="0" xfId="1" applyNumberFormat="1" applyFont="1" applyFill="1" applyBorder="1" applyAlignment="1">
      <alignment horizontal="left"/>
    </xf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Alignment="1">
      <alignment horizontal="right"/>
    </xf>
    <xf numFmtId="3" fontId="5" fillId="0" borderId="17" xfId="1" applyNumberFormat="1" applyFont="1" applyFill="1" applyBorder="1" applyAlignment="1">
      <alignment horizontal="right" indent="1"/>
    </xf>
    <xf numFmtId="9" fontId="5" fillId="0" borderId="17" xfId="1" quotePrefix="1" applyNumberFormat="1" applyFont="1" applyFill="1" applyBorder="1" applyAlignment="1">
      <alignment horizontal="center"/>
    </xf>
    <xf numFmtId="0" fontId="5" fillId="0" borderId="17" xfId="1" applyFont="1" applyBorder="1" applyAlignment="1">
      <alignment horizontal="right" indent="1"/>
    </xf>
    <xf numFmtId="3" fontId="5" fillId="0" borderId="6" xfId="1" applyNumberFormat="1" applyFont="1" applyBorder="1" applyAlignment="1">
      <alignment horizontal="right" indent="1"/>
    </xf>
    <xf numFmtId="9" fontId="5" fillId="0" borderId="19" xfId="1" applyNumberFormat="1" applyFont="1" applyBorder="1" applyAlignment="1">
      <alignment horizontal="right" indent="1"/>
    </xf>
    <xf numFmtId="3" fontId="5" fillId="0" borderId="20" xfId="1" applyNumberFormat="1" applyFont="1" applyFill="1" applyBorder="1" applyAlignment="1">
      <alignment horizontal="right" indent="1"/>
    </xf>
    <xf numFmtId="9" fontId="5" fillId="0" borderId="17" xfId="1" applyNumberFormat="1" applyFont="1" applyBorder="1" applyAlignment="1">
      <alignment horizontal="right" indent="1"/>
    </xf>
    <xf numFmtId="0" fontId="5" fillId="0" borderId="21" xfId="1" applyFont="1" applyBorder="1" applyAlignment="1">
      <alignment horizontal="right" indent="1"/>
    </xf>
    <xf numFmtId="3" fontId="5" fillId="0" borderId="22" xfId="1" applyNumberFormat="1" applyFont="1" applyFill="1" applyBorder="1" applyAlignment="1">
      <alignment horizontal="right" indent="1"/>
    </xf>
    <xf numFmtId="3" fontId="5" fillId="0" borderId="23" xfId="1" applyNumberFormat="1" applyFont="1" applyFill="1" applyBorder="1" applyAlignment="1">
      <alignment horizontal="right" indent="1"/>
    </xf>
    <xf numFmtId="9" fontId="5" fillId="0" borderId="22" xfId="1" applyNumberFormat="1" applyFont="1" applyBorder="1" applyAlignment="1">
      <alignment horizontal="right" indent="1"/>
    </xf>
    <xf numFmtId="0" fontId="5" fillId="0" borderId="24" xfId="1" applyFont="1" applyBorder="1" applyAlignment="1">
      <alignment horizontal="right" indent="1"/>
    </xf>
    <xf numFmtId="0" fontId="5" fillId="0" borderId="22" xfId="1" applyFont="1" applyBorder="1" applyAlignment="1">
      <alignment horizontal="right" indent="1"/>
    </xf>
    <xf numFmtId="3" fontId="5" fillId="0" borderId="25" xfId="1" applyNumberFormat="1" applyFont="1" applyFill="1" applyBorder="1" applyAlignment="1">
      <alignment horizontal="right" indent="1"/>
    </xf>
    <xf numFmtId="0" fontId="5" fillId="0" borderId="26" xfId="1" applyFont="1" applyBorder="1" applyAlignment="1">
      <alignment horizontal="right" indent="1"/>
    </xf>
    <xf numFmtId="0" fontId="5" fillId="0" borderId="18" xfId="1" applyFont="1" applyFill="1" applyBorder="1" applyAlignment="1">
      <alignment horizontal="right" indent="1"/>
    </xf>
    <xf numFmtId="9" fontId="5" fillId="0" borderId="17" xfId="1" applyNumberFormat="1" applyFont="1" applyFill="1" applyBorder="1" applyAlignment="1">
      <alignment horizontal="right" indent="1"/>
    </xf>
    <xf numFmtId="0" fontId="5" fillId="0" borderId="26" xfId="1" applyFont="1" applyFill="1" applyBorder="1" applyAlignment="1">
      <alignment horizontal="right" indent="1"/>
    </xf>
    <xf numFmtId="0" fontId="5" fillId="0" borderId="17" xfId="1" applyFont="1" applyFill="1" applyBorder="1" applyAlignment="1">
      <alignment horizontal="right" indent="1"/>
    </xf>
    <xf numFmtId="0" fontId="1" fillId="0" borderId="0" xfId="1" applyFont="1" applyAlignment="1"/>
    <xf numFmtId="3" fontId="5" fillId="0" borderId="27" xfId="1" applyNumberFormat="1" applyFont="1" applyFill="1" applyBorder="1" applyAlignment="1">
      <alignment horizontal="right" indent="1"/>
    </xf>
    <xf numFmtId="3" fontId="3" fillId="0" borderId="28" xfId="1" applyNumberFormat="1" applyFont="1" applyFill="1" applyBorder="1" applyAlignment="1">
      <alignment horizontal="right" indent="1"/>
    </xf>
    <xf numFmtId="3" fontId="3" fillId="0" borderId="16" xfId="1" applyNumberFormat="1" applyFont="1" applyBorder="1" applyAlignment="1">
      <alignment horizontal="right" indent="1"/>
    </xf>
    <xf numFmtId="3" fontId="3" fillId="0" borderId="16" xfId="1" applyNumberFormat="1" applyFont="1" applyFill="1" applyBorder="1" applyAlignment="1">
      <alignment horizontal="right" indent="1"/>
    </xf>
    <xf numFmtId="9" fontId="1" fillId="0" borderId="0" xfId="1" quotePrefix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right" indent="1"/>
    </xf>
    <xf numFmtId="3" fontId="5" fillId="0" borderId="2" xfId="1" applyNumberFormat="1" applyFont="1" applyFill="1" applyBorder="1" applyAlignment="1">
      <alignment horizontal="right" indent="1"/>
    </xf>
    <xf numFmtId="0" fontId="5" fillId="0" borderId="2" xfId="1" applyFont="1" applyBorder="1" applyAlignment="1">
      <alignment horizontal="right" indent="1"/>
    </xf>
    <xf numFmtId="4" fontId="1" fillId="0" borderId="0" xfId="1" applyNumberFormat="1" applyFont="1" applyBorder="1"/>
    <xf numFmtId="4" fontId="1" fillId="0" borderId="0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 indent="1"/>
    </xf>
    <xf numFmtId="0" fontId="3" fillId="0" borderId="16" xfId="1" applyFont="1" applyBorder="1" applyAlignment="1">
      <alignment horizontal="right" indent="1"/>
    </xf>
    <xf numFmtId="0" fontId="1" fillId="0" borderId="0" xfId="1" applyFont="1" applyFill="1"/>
    <xf numFmtId="3" fontId="5" fillId="0" borderId="33" xfId="1" applyNumberFormat="1" applyFont="1" applyFill="1" applyBorder="1" applyAlignment="1">
      <alignment horizontal="right" indent="1"/>
    </xf>
    <xf numFmtId="3" fontId="5" fillId="0" borderId="32" xfId="1" applyNumberFormat="1" applyFont="1" applyFill="1" applyBorder="1" applyAlignment="1">
      <alignment horizontal="right" indent="1"/>
    </xf>
    <xf numFmtId="0" fontId="5" fillId="0" borderId="32" xfId="1" applyFont="1" applyBorder="1" applyAlignment="1">
      <alignment horizontal="right" indent="1"/>
    </xf>
    <xf numFmtId="3" fontId="3" fillId="0" borderId="11" xfId="1" applyNumberFormat="1" applyFont="1" applyFill="1" applyBorder="1" applyAlignment="1">
      <alignment horizontal="right" indent="2"/>
    </xf>
    <xf numFmtId="3" fontId="3" fillId="0" borderId="10" xfId="1" applyNumberFormat="1" applyFont="1" applyFill="1" applyBorder="1" applyAlignment="1">
      <alignment horizontal="right" indent="2"/>
    </xf>
    <xf numFmtId="3" fontId="3" fillId="0" borderId="3" xfId="1" applyNumberFormat="1" applyFont="1" applyFill="1" applyBorder="1" applyAlignment="1">
      <alignment horizontal="right" indent="2"/>
    </xf>
    <xf numFmtId="0" fontId="3" fillId="0" borderId="5" xfId="1" applyFont="1" applyFill="1" applyBorder="1" applyAlignment="1">
      <alignment horizontal="right" indent="2"/>
    </xf>
    <xf numFmtId="0" fontId="3" fillId="0" borderId="3" xfId="1" applyFont="1" applyFill="1" applyBorder="1" applyAlignment="1">
      <alignment horizontal="right" indent="2"/>
    </xf>
    <xf numFmtId="0" fontId="3" fillId="0" borderId="7" xfId="1" applyFont="1" applyBorder="1" applyAlignment="1">
      <alignment horizontal="right" indent="2"/>
    </xf>
    <xf numFmtId="0" fontId="3" fillId="0" borderId="3" xfId="1" applyFont="1" applyBorder="1" applyAlignment="1">
      <alignment horizontal="right" indent="2"/>
    </xf>
    <xf numFmtId="3" fontId="5" fillId="0" borderId="35" xfId="1" applyNumberFormat="1" applyFont="1" applyFill="1" applyBorder="1" applyAlignment="1">
      <alignment horizontal="right" indent="1"/>
    </xf>
    <xf numFmtId="0" fontId="1" fillId="0" borderId="0" xfId="1" applyFont="1" applyFill="1" applyAlignment="1"/>
    <xf numFmtId="3" fontId="1" fillId="0" borderId="0" xfId="1" applyNumberFormat="1" applyFont="1" applyFill="1" applyAlignment="1"/>
    <xf numFmtId="0" fontId="1" fillId="0" borderId="0" xfId="1" applyFont="1" applyFill="1" applyBorder="1" applyAlignment="1"/>
    <xf numFmtId="0" fontId="1" fillId="0" borderId="0" xfId="1" applyFont="1" applyBorder="1" applyAlignment="1"/>
    <xf numFmtId="0" fontId="1" fillId="0" borderId="0" xfId="1" applyFont="1" applyBorder="1"/>
    <xf numFmtId="3" fontId="1" fillId="0" borderId="3" xfId="1" applyNumberFormat="1" applyFont="1" applyFill="1" applyBorder="1" applyAlignment="1">
      <alignment horizontal="right" indent="2"/>
    </xf>
    <xf numFmtId="3" fontId="1" fillId="0" borderId="0" xfId="1" applyNumberFormat="1" applyFont="1" applyBorder="1" applyAlignment="1">
      <alignment horizontal="right" indent="1"/>
    </xf>
    <xf numFmtId="3" fontId="1" fillId="0" borderId="3" xfId="1" applyNumberFormat="1" applyFont="1" applyBorder="1" applyAlignment="1">
      <alignment horizontal="right" indent="1"/>
    </xf>
    <xf numFmtId="9" fontId="1" fillId="0" borderId="0" xfId="1" applyNumberFormat="1" applyFont="1" applyBorder="1" applyAlignment="1">
      <alignment horizontal="right" indent="1"/>
    </xf>
    <xf numFmtId="0" fontId="1" fillId="0" borderId="3" xfId="1" applyFont="1" applyBorder="1" applyAlignment="1">
      <alignment horizontal="right" indent="2"/>
    </xf>
    <xf numFmtId="0" fontId="1" fillId="0" borderId="0" xfId="1" applyFont="1" applyAlignment="1">
      <alignment horizontal="right" indent="1"/>
    </xf>
    <xf numFmtId="3" fontId="1" fillId="0" borderId="0" xfId="1" applyNumberFormat="1" applyFont="1"/>
    <xf numFmtId="0" fontId="1" fillId="0" borderId="0" xfId="1" applyFont="1" applyBorder="1" applyAlignment="1">
      <alignment horizontal="right" indent="1"/>
    </xf>
    <xf numFmtId="3" fontId="1" fillId="0" borderId="16" xfId="1" applyNumberFormat="1" applyFont="1" applyFill="1" applyBorder="1" applyAlignment="1">
      <alignment horizontal="right" indent="2"/>
    </xf>
    <xf numFmtId="3" fontId="1" fillId="0" borderId="16" xfId="1" applyNumberFormat="1" applyFont="1" applyBorder="1" applyAlignment="1">
      <alignment horizontal="right" indent="1"/>
    </xf>
    <xf numFmtId="0" fontId="1" fillId="0" borderId="16" xfId="1" applyFont="1" applyBorder="1" applyAlignment="1">
      <alignment horizontal="right" indent="2"/>
    </xf>
    <xf numFmtId="0" fontId="1" fillId="0" borderId="2" xfId="1" applyFont="1" applyBorder="1" applyAlignment="1">
      <alignment horizontal="right" indent="2"/>
    </xf>
    <xf numFmtId="3" fontId="1" fillId="0" borderId="10" xfId="1" applyNumberFormat="1" applyFont="1" applyFill="1" applyBorder="1" applyAlignment="1">
      <alignment horizontal="right" indent="2"/>
    </xf>
    <xf numFmtId="3" fontId="1" fillId="0" borderId="6" xfId="1" applyNumberFormat="1" applyFont="1" applyFill="1" applyBorder="1" applyAlignment="1">
      <alignment horizontal="right" indent="1"/>
    </xf>
    <xf numFmtId="3" fontId="1" fillId="0" borderId="10" xfId="1" applyNumberFormat="1" applyFont="1" applyFill="1" applyBorder="1" applyAlignment="1">
      <alignment horizontal="right" indent="1"/>
    </xf>
    <xf numFmtId="9" fontId="1" fillId="0" borderId="6" xfId="1" applyNumberFormat="1" applyFont="1" applyBorder="1" applyAlignment="1">
      <alignment horizontal="right" indent="1"/>
    </xf>
    <xf numFmtId="0" fontId="1" fillId="0" borderId="7" xfId="1" applyFont="1" applyBorder="1" applyAlignment="1">
      <alignment horizontal="right" indent="2"/>
    </xf>
    <xf numFmtId="3" fontId="1" fillId="0" borderId="2" xfId="1" applyNumberFormat="1" applyFont="1" applyFill="1" applyBorder="1" applyAlignment="1">
      <alignment horizontal="right" indent="2"/>
    </xf>
    <xf numFmtId="3" fontId="1" fillId="0" borderId="1" xfId="1" applyNumberFormat="1" applyFont="1" applyBorder="1" applyAlignment="1">
      <alignment horizontal="right" indent="1"/>
    </xf>
    <xf numFmtId="3" fontId="1" fillId="0" borderId="2" xfId="1" applyNumberFormat="1" applyFont="1" applyBorder="1" applyAlignment="1">
      <alignment horizontal="right" indent="1"/>
    </xf>
    <xf numFmtId="3" fontId="1" fillId="0" borderId="0" xfId="1" applyNumberFormat="1" applyFont="1" applyFill="1" applyBorder="1" applyAlignment="1">
      <alignment horizontal="right" indent="1"/>
    </xf>
    <xf numFmtId="3" fontId="1" fillId="0" borderId="3" xfId="1" applyNumberFormat="1" applyFont="1" applyFill="1" applyBorder="1" applyAlignment="1">
      <alignment horizontal="right" indent="1"/>
    </xf>
    <xf numFmtId="0" fontId="1" fillId="0" borderId="3" xfId="1" applyFont="1" applyFill="1" applyBorder="1" applyAlignment="1">
      <alignment horizontal="right" indent="2"/>
    </xf>
    <xf numFmtId="0" fontId="1" fillId="0" borderId="0" xfId="1" applyFont="1" applyFill="1" applyBorder="1" applyAlignment="1">
      <alignment horizontal="right" indent="1"/>
    </xf>
    <xf numFmtId="0" fontId="1" fillId="0" borderId="7" xfId="1" applyFont="1" applyFill="1" applyBorder="1" applyAlignment="1">
      <alignment horizontal="right" indent="2"/>
    </xf>
    <xf numFmtId="0" fontId="1" fillId="0" borderId="6" xfId="1" applyFont="1" applyFill="1" applyBorder="1" applyAlignment="1">
      <alignment horizontal="right" indent="1"/>
    </xf>
    <xf numFmtId="9" fontId="1" fillId="0" borderId="0" xfId="1" applyNumberFormat="1" applyFont="1" applyFill="1" applyBorder="1" applyAlignment="1">
      <alignment horizontal="right" indent="1"/>
    </xf>
    <xf numFmtId="0" fontId="1" fillId="0" borderId="0" xfId="1" applyFont="1" applyFill="1" applyAlignment="1">
      <alignment horizontal="right" indent="1"/>
    </xf>
    <xf numFmtId="3" fontId="1" fillId="0" borderId="11" xfId="1" applyNumberFormat="1" applyFont="1" applyFill="1" applyBorder="1" applyAlignment="1">
      <alignment horizontal="right" indent="2"/>
    </xf>
    <xf numFmtId="3" fontId="1" fillId="0" borderId="4" xfId="1" applyNumberFormat="1" applyFont="1" applyFill="1" applyBorder="1" applyAlignment="1">
      <alignment horizontal="right" indent="1"/>
    </xf>
    <xf numFmtId="3" fontId="1" fillId="0" borderId="11" xfId="1" applyNumberFormat="1" applyFont="1" applyFill="1" applyBorder="1" applyAlignment="1">
      <alignment horizontal="right" indent="1"/>
    </xf>
    <xf numFmtId="9" fontId="1" fillId="0" borderId="4" xfId="1" applyNumberFormat="1" applyFont="1" applyFill="1" applyBorder="1" applyAlignment="1">
      <alignment horizontal="right" indent="1"/>
    </xf>
    <xf numFmtId="0" fontId="1" fillId="0" borderId="5" xfId="1" applyFont="1" applyFill="1" applyBorder="1" applyAlignment="1">
      <alignment horizontal="right" indent="2"/>
    </xf>
    <xf numFmtId="0" fontId="1" fillId="0" borderId="4" xfId="1" applyFont="1" applyFill="1" applyBorder="1" applyAlignment="1">
      <alignment horizontal="right" indent="1"/>
    </xf>
    <xf numFmtId="9" fontId="1" fillId="0" borderId="6" xfId="1" applyNumberFormat="1" applyFont="1" applyFill="1" applyBorder="1" applyAlignment="1">
      <alignment horizontal="right" indent="1"/>
    </xf>
    <xf numFmtId="3" fontId="1" fillId="0" borderId="5" xfId="1" applyNumberFormat="1" applyFont="1" applyFill="1" applyBorder="1" applyAlignment="1">
      <alignment horizontal="right" indent="2"/>
    </xf>
    <xf numFmtId="3" fontId="1" fillId="0" borderId="5" xfId="1" applyNumberFormat="1" applyFont="1" applyFill="1" applyBorder="1" applyAlignment="1">
      <alignment horizontal="right" indent="1"/>
    </xf>
    <xf numFmtId="0" fontId="1" fillId="0" borderId="32" xfId="1" applyFont="1" applyFill="1" applyBorder="1" applyAlignment="1">
      <alignment horizontal="right" indent="2"/>
    </xf>
    <xf numFmtId="3" fontId="1" fillId="0" borderId="16" xfId="1" applyNumberFormat="1" applyFont="1" applyFill="1" applyBorder="1" applyAlignment="1">
      <alignment horizontal="right" indent="1"/>
    </xf>
    <xf numFmtId="3" fontId="1" fillId="0" borderId="0" xfId="1" applyNumberFormat="1" applyFont="1" applyFill="1" applyAlignment="1">
      <alignment horizontal="right" indent="1"/>
    </xf>
    <xf numFmtId="3" fontId="1" fillId="0" borderId="30" xfId="1" applyNumberFormat="1" applyFont="1" applyFill="1" applyBorder="1" applyAlignment="1">
      <alignment horizontal="right" indent="2"/>
    </xf>
    <xf numFmtId="9" fontId="1" fillId="0" borderId="31" xfId="1" applyNumberFormat="1" applyFont="1" applyFill="1" applyBorder="1" applyAlignment="1">
      <alignment horizontal="right" indent="1"/>
    </xf>
    <xf numFmtId="0" fontId="1" fillId="0" borderId="16" xfId="1" applyFont="1" applyFill="1" applyBorder="1" applyAlignment="1">
      <alignment horizontal="right" indent="2"/>
    </xf>
    <xf numFmtId="9" fontId="1" fillId="0" borderId="31" xfId="1" quotePrefix="1" applyNumberFormat="1" applyFont="1" applyFill="1" applyBorder="1" applyAlignment="1">
      <alignment horizontal="center"/>
    </xf>
    <xf numFmtId="3" fontId="1" fillId="0" borderId="34" xfId="1" applyNumberFormat="1" applyFont="1" applyFill="1" applyBorder="1" applyAlignment="1">
      <alignment horizontal="right" indent="2"/>
    </xf>
    <xf numFmtId="3" fontId="1" fillId="0" borderId="33" xfId="1" applyNumberFormat="1" applyFont="1" applyFill="1" applyBorder="1" applyAlignment="1">
      <alignment horizontal="right" indent="1"/>
    </xf>
    <xf numFmtId="3" fontId="1" fillId="0" borderId="32" xfId="1" applyNumberFormat="1" applyFont="1" applyFill="1" applyBorder="1" applyAlignment="1">
      <alignment horizontal="right" indent="2"/>
    </xf>
    <xf numFmtId="3" fontId="1" fillId="0" borderId="32" xfId="1" applyNumberFormat="1" applyFont="1" applyFill="1" applyBorder="1" applyAlignment="1">
      <alignment horizontal="right" indent="1"/>
    </xf>
    <xf numFmtId="3" fontId="1" fillId="0" borderId="29" xfId="1" applyNumberFormat="1" applyFont="1" applyFill="1" applyBorder="1" applyAlignment="1">
      <alignment horizontal="right" indent="2"/>
    </xf>
    <xf numFmtId="0" fontId="1" fillId="0" borderId="0" xfId="1" applyFont="1" applyFill="1" applyBorder="1"/>
    <xf numFmtId="3" fontId="1" fillId="0" borderId="30" xfId="1" applyNumberFormat="1" applyFont="1" applyFill="1" applyBorder="1" applyAlignment="1">
      <alignment horizontal="right" indent="1"/>
    </xf>
    <xf numFmtId="3" fontId="1" fillId="0" borderId="9" xfId="1" applyNumberFormat="1" applyFont="1" applyFill="1" applyBorder="1" applyAlignment="1">
      <alignment horizontal="right" indent="1"/>
    </xf>
    <xf numFmtId="0" fontId="1" fillId="0" borderId="6" xfId="1" applyFont="1" applyBorder="1" applyAlignment="1">
      <alignment horizontal="right" indent="1"/>
    </xf>
    <xf numFmtId="3" fontId="1" fillId="0" borderId="23" xfId="1" applyNumberFormat="1" applyFont="1" applyFill="1" applyBorder="1" applyAlignment="1">
      <alignment horizontal="right" indent="2"/>
    </xf>
    <xf numFmtId="9" fontId="1" fillId="0" borderId="36" xfId="1" applyNumberFormat="1" applyFont="1" applyBorder="1" applyAlignment="1">
      <alignment horizontal="right" indent="1"/>
    </xf>
    <xf numFmtId="9" fontId="1" fillId="0" borderId="37" xfId="1" applyNumberFormat="1" applyFont="1" applyBorder="1" applyAlignment="1">
      <alignment horizontal="right" indent="1"/>
    </xf>
    <xf numFmtId="9" fontId="1" fillId="0" borderId="37" xfId="1" quotePrefix="1" applyNumberFormat="1" applyFont="1" applyFill="1" applyBorder="1" applyAlignment="1">
      <alignment horizontal="center"/>
    </xf>
    <xf numFmtId="9" fontId="1" fillId="0" borderId="38" xfId="1" applyNumberFormat="1" applyFont="1" applyBorder="1" applyAlignment="1">
      <alignment horizontal="right" indent="1"/>
    </xf>
    <xf numFmtId="9" fontId="1" fillId="0" borderId="39" xfId="1" applyNumberFormat="1" applyFont="1" applyBorder="1" applyAlignment="1">
      <alignment horizontal="right" indent="1"/>
    </xf>
    <xf numFmtId="9" fontId="1" fillId="0" borderId="37" xfId="1" applyNumberFormat="1" applyFont="1" applyFill="1" applyBorder="1" applyAlignment="1">
      <alignment horizontal="right" indent="1"/>
    </xf>
    <xf numFmtId="9" fontId="1" fillId="0" borderId="36" xfId="1" applyNumberFormat="1" applyFont="1" applyFill="1" applyBorder="1" applyAlignment="1">
      <alignment horizontal="right" indent="1"/>
    </xf>
    <xf numFmtId="9" fontId="1" fillId="0" borderId="38" xfId="1" applyNumberFormat="1" applyFont="1" applyFill="1" applyBorder="1" applyAlignment="1">
      <alignment horizontal="right" indent="1"/>
    </xf>
    <xf numFmtId="9" fontId="1" fillId="0" borderId="40" xfId="1" applyNumberFormat="1" applyFont="1" applyFill="1" applyBorder="1" applyAlignment="1">
      <alignment horizontal="right" indent="1"/>
    </xf>
    <xf numFmtId="9" fontId="1" fillId="0" borderId="41" xfId="1" applyNumberFormat="1" applyFont="1" applyFill="1" applyBorder="1" applyAlignment="1">
      <alignment horizontal="right" indent="1"/>
    </xf>
    <xf numFmtId="9" fontId="1" fillId="0" borderId="42" xfId="1" quotePrefix="1" applyNumberFormat="1" applyFont="1" applyFill="1" applyBorder="1" applyAlignment="1">
      <alignment horizontal="center"/>
    </xf>
    <xf numFmtId="9" fontId="1" fillId="0" borderId="43" xfId="1" quotePrefix="1" applyNumberFormat="1" applyFont="1" applyFill="1" applyBorder="1" applyAlignment="1">
      <alignment horizontal="center"/>
    </xf>
    <xf numFmtId="9" fontId="3" fillId="0" borderId="40" xfId="1" applyNumberFormat="1" applyFont="1" applyFill="1" applyBorder="1" applyAlignment="1">
      <alignment horizontal="right" indent="1"/>
    </xf>
    <xf numFmtId="9" fontId="3" fillId="0" borderId="37" xfId="1" applyNumberFormat="1" applyFont="1" applyFill="1" applyBorder="1" applyAlignment="1">
      <alignment horizontal="right" indent="1"/>
    </xf>
    <xf numFmtId="9" fontId="1" fillId="0" borderId="43" xfId="1" applyNumberFormat="1" applyFont="1" applyFill="1" applyBorder="1" applyAlignment="1">
      <alignment horizontal="right" indent="1"/>
    </xf>
    <xf numFmtId="9" fontId="3" fillId="0" borderId="41" xfId="1" applyNumberFormat="1" applyFont="1" applyBorder="1" applyAlignment="1">
      <alignment horizontal="right" indent="1"/>
    </xf>
    <xf numFmtId="9" fontId="3" fillId="0" borderId="37" xfId="1" applyNumberFormat="1" applyFont="1" applyBorder="1" applyAlignment="1">
      <alignment horizontal="right" indent="1"/>
    </xf>
    <xf numFmtId="9" fontId="1" fillId="0" borderId="37" xfId="1" quotePrefix="1" applyNumberFormat="1" applyFont="1" applyFill="1" applyBorder="1" applyAlignment="1">
      <alignment horizontal="right" indent="1"/>
    </xf>
    <xf numFmtId="9" fontId="5" fillId="0" borderId="40" xfId="1" applyNumberFormat="1" applyFont="1" applyBorder="1" applyAlignment="1">
      <alignment horizontal="right" indent="1"/>
    </xf>
    <xf numFmtId="9" fontId="5" fillId="0" borderId="37" xfId="1" applyNumberFormat="1" applyFont="1" applyBorder="1" applyAlignment="1">
      <alignment horizontal="right" indent="1"/>
    </xf>
    <xf numFmtId="9" fontId="5" fillId="0" borderId="41" xfId="1" applyNumberFormat="1" applyFont="1" applyBorder="1" applyAlignment="1">
      <alignment horizontal="right" indent="1"/>
    </xf>
    <xf numFmtId="9" fontId="5" fillId="0" borderId="37" xfId="1" quotePrefix="1" applyNumberFormat="1" applyFont="1" applyFill="1" applyBorder="1" applyAlignment="1">
      <alignment horizontal="center"/>
    </xf>
    <xf numFmtId="9" fontId="5" fillId="0" borderId="37" xfId="1" applyNumberFormat="1" applyFont="1" applyFill="1" applyBorder="1" applyAlignment="1">
      <alignment horizontal="right" indent="1"/>
    </xf>
    <xf numFmtId="9" fontId="5" fillId="0" borderId="43" xfId="1" applyNumberFormat="1" applyFont="1" applyBorder="1" applyAlignment="1">
      <alignment horizontal="right" indent="1"/>
    </xf>
    <xf numFmtId="9" fontId="5" fillId="0" borderId="44" xfId="1" applyNumberFormat="1" applyFont="1" applyBorder="1" applyAlignment="1">
      <alignment horizontal="right" indent="1"/>
    </xf>
    <xf numFmtId="9" fontId="5" fillId="0" borderId="45" xfId="1" applyNumberFormat="1" applyFont="1" applyBorder="1" applyAlignment="1">
      <alignment horizontal="right" indent="1"/>
    </xf>
    <xf numFmtId="9" fontId="5" fillId="0" borderId="46" xfId="1" applyNumberFormat="1" applyFont="1" applyBorder="1" applyAlignment="1">
      <alignment horizontal="right" indent="1"/>
    </xf>
    <xf numFmtId="4" fontId="4" fillId="0" borderId="42" xfId="1" applyNumberFormat="1" applyFont="1" applyFill="1" applyBorder="1" applyAlignment="1">
      <alignment horizontal="center" wrapText="1"/>
    </xf>
    <xf numFmtId="4" fontId="4" fillId="0" borderId="44" xfId="1" applyNumberFormat="1" applyFont="1" applyFill="1" applyBorder="1" applyAlignment="1">
      <alignment horizontal="center" wrapText="1"/>
    </xf>
    <xf numFmtId="9" fontId="5" fillId="0" borderId="31" xfId="1" applyNumberFormat="1" applyFont="1" applyBorder="1" applyAlignment="1">
      <alignment horizontal="right" indent="1"/>
    </xf>
    <xf numFmtId="9" fontId="3" fillId="0" borderId="40" xfId="1" applyNumberFormat="1" applyFont="1" applyBorder="1" applyAlignment="1">
      <alignment horizontal="right" indent="1"/>
    </xf>
    <xf numFmtId="9" fontId="5" fillId="0" borderId="37" xfId="1" quotePrefix="1" applyNumberFormat="1" applyFont="1" applyFill="1" applyBorder="1" applyAlignment="1">
      <alignment horizontal="right" indent="1"/>
    </xf>
    <xf numFmtId="9" fontId="5" fillId="0" borderId="39" xfId="1" applyNumberFormat="1" applyFont="1" applyFill="1" applyBorder="1" applyAlignment="1">
      <alignment horizontal="right" indent="1"/>
    </xf>
    <xf numFmtId="9" fontId="5" fillId="0" borderId="44" xfId="1" applyNumberFormat="1" applyFont="1" applyFill="1" applyBorder="1" applyAlignment="1">
      <alignment horizontal="right" indent="1"/>
    </xf>
    <xf numFmtId="9" fontId="6" fillId="0" borderId="37" xfId="1" quotePrefix="1" applyNumberFormat="1" applyFont="1" applyBorder="1" applyAlignment="1">
      <alignment horizontal="center"/>
    </xf>
    <xf numFmtId="9" fontId="5" fillId="0" borderId="47" xfId="1" applyNumberFormat="1" applyFont="1" applyBorder="1" applyAlignment="1">
      <alignment horizontal="right" indent="1"/>
    </xf>
    <xf numFmtId="9" fontId="3" fillId="0" borderId="48" xfId="1" applyNumberFormat="1" applyFont="1" applyBorder="1" applyAlignment="1">
      <alignment horizontal="right" indent="1"/>
    </xf>
    <xf numFmtId="0" fontId="5" fillId="0" borderId="49" xfId="1" applyFont="1" applyBorder="1" applyAlignment="1">
      <alignment horizontal="right" indent="1"/>
    </xf>
    <xf numFmtId="9" fontId="5" fillId="0" borderId="40" xfId="1" quotePrefix="1" applyNumberFormat="1" applyFont="1" applyFill="1" applyBorder="1" applyAlignment="1">
      <alignment horizontal="right" indent="1"/>
    </xf>
    <xf numFmtId="4" fontId="2" fillId="0" borderId="51" xfId="1" applyNumberFormat="1" applyFont="1" applyFill="1" applyBorder="1" applyAlignment="1">
      <alignment horizontal="center" wrapText="1"/>
    </xf>
    <xf numFmtId="4" fontId="2" fillId="0" borderId="50" xfId="1" applyNumberFormat="1" applyFont="1" applyFill="1" applyBorder="1" applyAlignment="1">
      <alignment horizontal="center" wrapText="1"/>
    </xf>
    <xf numFmtId="0" fontId="1" fillId="0" borderId="52" xfId="1" applyFont="1" applyBorder="1" applyAlignment="1">
      <alignment horizontal="right" indent="2"/>
    </xf>
    <xf numFmtId="0" fontId="5" fillId="0" borderId="52" xfId="1" applyFont="1" applyBorder="1" applyAlignment="1">
      <alignment horizontal="right" indent="1"/>
    </xf>
    <xf numFmtId="0" fontId="0" fillId="0" borderId="0" xfId="0" applyFill="1"/>
    <xf numFmtId="3" fontId="1" fillId="0" borderId="49" xfId="1" applyNumberFormat="1" applyFont="1" applyFill="1" applyBorder="1" applyAlignment="1">
      <alignment horizontal="right" indent="2"/>
    </xf>
    <xf numFmtId="3" fontId="1" fillId="0" borderId="1" xfId="1" applyNumberFormat="1" applyFont="1" applyFill="1" applyBorder="1" applyAlignment="1">
      <alignment horizontal="right" indent="1"/>
    </xf>
    <xf numFmtId="3" fontId="1" fillId="0" borderId="49" xfId="1" applyNumberFormat="1" applyFont="1" applyFill="1" applyBorder="1" applyAlignment="1">
      <alignment horizontal="right" indent="1"/>
    </xf>
    <xf numFmtId="9" fontId="1" fillId="0" borderId="53" xfId="1" quotePrefix="1" applyNumberFormat="1" applyFont="1" applyFill="1" applyBorder="1" applyAlignment="1">
      <alignment horizontal="center"/>
    </xf>
    <xf numFmtId="0" fontId="1" fillId="0" borderId="49" xfId="1" applyFont="1" applyFill="1" applyBorder="1" applyAlignment="1">
      <alignment horizontal="right" indent="2"/>
    </xf>
    <xf numFmtId="3" fontId="1" fillId="0" borderId="0" xfId="1" applyNumberFormat="1" applyFont="1" applyFill="1" applyBorder="1" applyAlignment="1">
      <alignment horizontal="right" indent="2"/>
    </xf>
    <xf numFmtId="3" fontId="5" fillId="0" borderId="49" xfId="1" applyNumberFormat="1" applyFont="1" applyFill="1" applyBorder="1" applyAlignment="1">
      <alignment horizontal="right" indent="1"/>
    </xf>
    <xf numFmtId="9" fontId="5" fillId="0" borderId="53" xfId="1" quotePrefix="1" applyNumberFormat="1" applyFont="1" applyFill="1" applyBorder="1" applyAlignment="1">
      <alignment horizontal="center"/>
    </xf>
    <xf numFmtId="3" fontId="1" fillId="0" borderId="54" xfId="1" applyNumberFormat="1" applyFont="1" applyFill="1" applyBorder="1" applyAlignment="1">
      <alignment horizontal="right" indent="2"/>
    </xf>
    <xf numFmtId="0" fontId="1" fillId="0" borderId="0" xfId="0" applyFont="1" applyFill="1"/>
    <xf numFmtId="3" fontId="3" fillId="0" borderId="55" xfId="1" applyNumberFormat="1" applyFont="1" applyFill="1" applyBorder="1" applyAlignment="1">
      <alignment horizontal="right" indent="1"/>
    </xf>
    <xf numFmtId="3" fontId="5" fillId="0" borderId="56" xfId="1" applyNumberFormat="1" applyFont="1" applyFill="1" applyBorder="1" applyAlignment="1">
      <alignment horizontal="right" indent="1"/>
    </xf>
    <xf numFmtId="3" fontId="0" fillId="0" borderId="0" xfId="1" applyNumberFormat="1" applyFont="1" applyBorder="1" applyAlignment="1">
      <alignment horizontal="right" indent="1"/>
    </xf>
    <xf numFmtId="9" fontId="5" fillId="0" borderId="31" xfId="1" quotePrefix="1" applyNumberFormat="1" applyFont="1" applyFill="1" applyBorder="1" applyAlignment="1">
      <alignment horizontal="center"/>
    </xf>
    <xf numFmtId="9" fontId="5" fillId="0" borderId="57" xfId="1" applyNumberFormat="1" applyFont="1" applyBorder="1" applyAlignment="1">
      <alignment horizontal="right" indent="1"/>
    </xf>
    <xf numFmtId="0" fontId="2" fillId="0" borderId="0" xfId="1" applyFont="1" applyBorder="1" applyAlignment="1">
      <alignment horizontal="center"/>
    </xf>
    <xf numFmtId="0" fontId="8" fillId="0" borderId="0" xfId="1" applyFont="1" applyBorder="1" applyAlignment="1"/>
    <xf numFmtId="0" fontId="7" fillId="0" borderId="0" xfId="1" applyFont="1" applyBorder="1" applyAlignment="1">
      <alignment horizontal="center"/>
    </xf>
    <xf numFmtId="0" fontId="5" fillId="0" borderId="0" xfId="1" applyFont="1" applyBorder="1" applyAlignment="1"/>
    <xf numFmtId="3" fontId="1" fillId="0" borderId="56" xfId="1" applyNumberFormat="1" applyFont="1" applyFill="1" applyBorder="1" applyAlignment="1">
      <alignment horizontal="right" indent="1"/>
    </xf>
    <xf numFmtId="9" fontId="5" fillId="0" borderId="58" xfId="1" quotePrefix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4"/>
  <sheetViews>
    <sheetView zoomScaleNormal="100" workbookViewId="0">
      <selection sqref="A1:K1"/>
    </sheetView>
  </sheetViews>
  <sheetFormatPr defaultColWidth="9.140625" defaultRowHeight="12.75" x14ac:dyDescent="0.2"/>
  <cols>
    <col min="1" max="1" width="35.140625" style="94" customWidth="1"/>
    <col min="2" max="2" width="10.7109375" style="149" customWidth="1"/>
    <col min="3" max="3" width="10.7109375" style="124" customWidth="1"/>
    <col min="4" max="4" width="10.7109375" style="149" customWidth="1"/>
    <col min="5" max="7" width="9.7109375" style="124" hidden="1" customWidth="1"/>
    <col min="8" max="9" width="10.7109375" style="94" customWidth="1"/>
    <col min="10" max="11" width="9.7109375" style="94" hidden="1" customWidth="1"/>
    <col min="12" max="12" width="9.140625" style="94"/>
    <col min="13" max="13" width="31" style="94" bestFit="1" customWidth="1"/>
    <col min="14" max="14" width="30.5703125" style="94" bestFit="1" customWidth="1"/>
    <col min="15" max="16384" width="9.140625" style="94"/>
  </cols>
  <sheetData>
    <row r="1" spans="1:14" ht="15" x14ac:dyDescent="0.25">
      <c r="A1" s="267" t="s">
        <v>245</v>
      </c>
      <c r="B1" s="267"/>
      <c r="C1" s="267"/>
      <c r="D1" s="267"/>
      <c r="E1" s="267"/>
      <c r="F1" s="267"/>
      <c r="G1" s="267"/>
      <c r="H1" s="268"/>
      <c r="I1" s="268"/>
      <c r="J1" s="268"/>
      <c r="K1" s="268"/>
    </row>
    <row r="2" spans="1:14" ht="15" x14ac:dyDescent="0.25">
      <c r="A2" s="267" t="s">
        <v>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4" x14ac:dyDescent="0.2">
      <c r="D3" s="151"/>
      <c r="E3" s="124" t="s">
        <v>90</v>
      </c>
      <c r="G3" s="152"/>
      <c r="I3" s="153"/>
    </row>
    <row r="4" spans="1:14" ht="34.5" x14ac:dyDescent="0.25">
      <c r="A4" s="1" t="s">
        <v>130</v>
      </c>
      <c r="B4" s="247" t="s">
        <v>234</v>
      </c>
      <c r="C4" s="248" t="s">
        <v>243</v>
      </c>
      <c r="D4" s="83" t="s">
        <v>246</v>
      </c>
      <c r="E4" s="14" t="s">
        <v>151</v>
      </c>
      <c r="F4" s="14" t="s">
        <v>165</v>
      </c>
      <c r="G4" s="30" t="s">
        <v>173</v>
      </c>
      <c r="H4" s="235" t="s">
        <v>247</v>
      </c>
      <c r="I4" s="8" t="s">
        <v>248</v>
      </c>
      <c r="J4" s="5" t="s">
        <v>174</v>
      </c>
      <c r="K4" s="5" t="s">
        <v>175</v>
      </c>
    </row>
    <row r="5" spans="1:14" x14ac:dyDescent="0.2">
      <c r="A5" s="97" t="s">
        <v>68</v>
      </c>
      <c r="B5" s="154">
        <v>8</v>
      </c>
      <c r="C5" s="154">
        <v>8</v>
      </c>
      <c r="D5" s="154">
        <v>3</v>
      </c>
      <c r="E5" s="155">
        <v>0</v>
      </c>
      <c r="F5" s="155">
        <v>0</v>
      </c>
      <c r="G5" s="156">
        <v>0</v>
      </c>
      <c r="H5" s="208">
        <f>(D5-C5)/C5</f>
        <v>-0.625</v>
      </c>
      <c r="I5" s="158">
        <f>D5-C5</f>
        <v>-5</v>
      </c>
      <c r="J5" s="157" t="e">
        <f>(G5-F5)/F5</f>
        <v>#DIV/0!</v>
      </c>
      <c r="K5" s="159">
        <f>G5-F5</f>
        <v>0</v>
      </c>
    </row>
    <row r="6" spans="1:14" ht="7.5" customHeight="1" x14ac:dyDescent="0.2">
      <c r="A6" s="97"/>
      <c r="B6" s="154"/>
      <c r="C6" s="154"/>
      <c r="D6" s="154"/>
      <c r="E6" s="155"/>
      <c r="F6" s="155"/>
      <c r="G6" s="156"/>
      <c r="H6" s="209"/>
      <c r="I6" s="158"/>
      <c r="J6" s="157"/>
      <c r="K6" s="159"/>
    </row>
    <row r="7" spans="1:14" x14ac:dyDescent="0.2">
      <c r="A7" s="97" t="s">
        <v>4</v>
      </c>
      <c r="B7" s="154">
        <v>48</v>
      </c>
      <c r="C7" s="154">
        <v>25</v>
      </c>
      <c r="D7" s="154">
        <v>24</v>
      </c>
      <c r="E7" s="155">
        <v>0</v>
      </c>
      <c r="F7" s="155">
        <v>0</v>
      </c>
      <c r="G7" s="156">
        <v>0</v>
      </c>
      <c r="H7" s="209">
        <f>(D7-C7)/C7</f>
        <v>-0.04</v>
      </c>
      <c r="I7" s="158">
        <f>D7-C7</f>
        <v>-1</v>
      </c>
      <c r="J7" s="157" t="e">
        <f>(G7-F7)/F7</f>
        <v>#DIV/0!</v>
      </c>
      <c r="K7" s="159">
        <f>G7-F7</f>
        <v>0</v>
      </c>
      <c r="L7" s="94" t="s">
        <v>90</v>
      </c>
    </row>
    <row r="8" spans="1:14" ht="7.5" customHeight="1" x14ac:dyDescent="0.2">
      <c r="A8" s="97"/>
      <c r="B8" s="154"/>
      <c r="C8" s="154"/>
      <c r="D8" s="154"/>
      <c r="E8" s="155"/>
      <c r="F8" s="155"/>
      <c r="G8" s="156"/>
      <c r="H8" s="209"/>
      <c r="I8" s="158"/>
      <c r="J8" s="157"/>
      <c r="K8" s="159"/>
    </row>
    <row r="9" spans="1:14" x14ac:dyDescent="0.2">
      <c r="A9" s="97" t="s">
        <v>65</v>
      </c>
      <c r="B9" s="154">
        <v>6</v>
      </c>
      <c r="C9" s="154">
        <v>3</v>
      </c>
      <c r="D9" s="154">
        <v>7</v>
      </c>
      <c r="E9" s="155">
        <v>0</v>
      </c>
      <c r="F9" s="155">
        <v>0</v>
      </c>
      <c r="G9" s="156">
        <v>0</v>
      </c>
      <c r="H9" s="209">
        <f>(D9-C9)/C9</f>
        <v>1.3333333333333333</v>
      </c>
      <c r="I9" s="158">
        <f>D9-C9</f>
        <v>4</v>
      </c>
      <c r="J9" s="157" t="e">
        <f>(G9-F9)/F9</f>
        <v>#DIV/0!</v>
      </c>
      <c r="K9" s="159">
        <f>G9-F9</f>
        <v>0</v>
      </c>
      <c r="M9" s="160"/>
      <c r="N9" s="160"/>
    </row>
    <row r="10" spans="1:14" ht="7.5" customHeight="1" x14ac:dyDescent="0.2">
      <c r="A10" s="97"/>
      <c r="B10" s="154"/>
      <c r="C10" s="154"/>
      <c r="D10" s="154"/>
      <c r="E10" s="155"/>
      <c r="F10" s="155"/>
      <c r="G10" s="156"/>
      <c r="H10" s="209"/>
      <c r="I10" s="158"/>
      <c r="J10" s="157"/>
      <c r="K10" s="159"/>
    </row>
    <row r="11" spans="1:14" x14ac:dyDescent="0.2">
      <c r="A11" s="97" t="s">
        <v>19</v>
      </c>
      <c r="B11" s="154">
        <v>9</v>
      </c>
      <c r="C11" s="154">
        <v>7</v>
      </c>
      <c r="D11" s="154">
        <v>8</v>
      </c>
      <c r="E11" s="155">
        <v>0</v>
      </c>
      <c r="F11" s="155">
        <v>0</v>
      </c>
      <c r="G11" s="156">
        <v>0</v>
      </c>
      <c r="H11" s="209">
        <f>(D11-C11)/C11</f>
        <v>0.14285714285714285</v>
      </c>
      <c r="I11" s="158">
        <f>D11-C11</f>
        <v>1</v>
      </c>
      <c r="J11" s="157" t="e">
        <f>(G11-F11)/F11</f>
        <v>#DIV/0!</v>
      </c>
      <c r="K11" s="159">
        <f>G11-F11</f>
        <v>0</v>
      </c>
    </row>
    <row r="12" spans="1:14" ht="7.5" customHeight="1" x14ac:dyDescent="0.2">
      <c r="A12" s="97" t="s">
        <v>90</v>
      </c>
      <c r="B12" s="154"/>
      <c r="C12" s="154"/>
      <c r="D12" s="154"/>
      <c r="E12" s="155"/>
      <c r="F12" s="155"/>
      <c r="G12" s="156"/>
      <c r="H12" s="209"/>
      <c r="I12" s="158"/>
      <c r="J12" s="157"/>
      <c r="K12" s="159"/>
    </row>
    <row r="13" spans="1:14" x14ac:dyDescent="0.2">
      <c r="A13" s="97" t="s">
        <v>18</v>
      </c>
      <c r="B13" s="154">
        <v>1</v>
      </c>
      <c r="C13" s="154">
        <v>1</v>
      </c>
      <c r="D13" s="154">
        <v>0</v>
      </c>
      <c r="E13" s="155">
        <v>0</v>
      </c>
      <c r="F13" s="155">
        <v>0</v>
      </c>
      <c r="G13" s="156">
        <v>0</v>
      </c>
      <c r="H13" s="210" t="s">
        <v>164</v>
      </c>
      <c r="I13" s="164">
        <f t="shared" ref="I13" si="0">D13-C13</f>
        <v>-1</v>
      </c>
      <c r="J13" s="157" t="e">
        <f>(G13-F13)/F13</f>
        <v>#DIV/0!</v>
      </c>
      <c r="K13" s="161">
        <f>G13-F13</f>
        <v>0</v>
      </c>
    </row>
    <row r="14" spans="1:14" x14ac:dyDescent="0.2">
      <c r="A14" s="97" t="s">
        <v>212</v>
      </c>
      <c r="B14" s="162">
        <v>0</v>
      </c>
      <c r="C14" s="162">
        <v>0</v>
      </c>
      <c r="D14" s="162">
        <v>0</v>
      </c>
      <c r="E14" s="155">
        <v>0</v>
      </c>
      <c r="F14" s="155">
        <v>0</v>
      </c>
      <c r="G14" s="163">
        <v>0</v>
      </c>
      <c r="H14" s="210" t="s">
        <v>164</v>
      </c>
      <c r="I14" s="164">
        <f t="shared" ref="I14:I15" si="1">D14-C14</f>
        <v>0</v>
      </c>
      <c r="J14" s="157"/>
      <c r="K14" s="161"/>
    </row>
    <row r="15" spans="1:14" x14ac:dyDescent="0.2">
      <c r="A15" s="97" t="s">
        <v>217</v>
      </c>
      <c r="B15" s="154">
        <v>15</v>
      </c>
      <c r="C15" s="154">
        <v>17</v>
      </c>
      <c r="D15" s="154">
        <v>11</v>
      </c>
      <c r="E15" s="155">
        <v>0</v>
      </c>
      <c r="F15" s="155">
        <v>0</v>
      </c>
      <c r="G15" s="156">
        <v>0</v>
      </c>
      <c r="H15" s="209">
        <f t="shared" ref="H15" si="2">(D15-C15)/C15</f>
        <v>-0.35294117647058826</v>
      </c>
      <c r="I15" s="165">
        <f t="shared" si="1"/>
        <v>-6</v>
      </c>
      <c r="J15" s="157"/>
      <c r="K15" s="161"/>
    </row>
    <row r="16" spans="1:14" x14ac:dyDescent="0.2">
      <c r="A16" s="104" t="s">
        <v>213</v>
      </c>
      <c r="B16" s="166">
        <f t="shared" ref="B16:C16" si="3">SUM(B13:B15)</f>
        <v>16</v>
      </c>
      <c r="C16" s="166">
        <f t="shared" si="3"/>
        <v>18</v>
      </c>
      <c r="D16" s="166">
        <f t="shared" ref="D16:G16" si="4">SUM(D13:D15)</f>
        <v>11</v>
      </c>
      <c r="E16" s="167">
        <f t="shared" si="4"/>
        <v>0</v>
      </c>
      <c r="F16" s="167">
        <f t="shared" si="4"/>
        <v>0</v>
      </c>
      <c r="G16" s="168">
        <f t="shared" si="4"/>
        <v>0</v>
      </c>
      <c r="H16" s="211">
        <f t="shared" ref="H16" si="5">(D16-C16)/C16</f>
        <v>-0.3888888888888889</v>
      </c>
      <c r="I16" s="170">
        <f t="shared" ref="I16" si="6">D16-C16</f>
        <v>-7</v>
      </c>
      <c r="J16" s="157"/>
      <c r="K16" s="161"/>
    </row>
    <row r="17" spans="1:14" ht="7.5" customHeight="1" x14ac:dyDescent="0.2">
      <c r="A17" s="97"/>
      <c r="B17" s="154"/>
      <c r="C17" s="154"/>
      <c r="D17" s="154"/>
      <c r="E17" s="155"/>
      <c r="F17" s="155"/>
      <c r="G17" s="156"/>
      <c r="H17" s="209"/>
      <c r="I17" s="158"/>
      <c r="J17" s="157"/>
      <c r="K17" s="159"/>
    </row>
    <row r="18" spans="1:14" x14ac:dyDescent="0.2">
      <c r="A18" s="97" t="s">
        <v>41</v>
      </c>
      <c r="B18" s="154">
        <v>1</v>
      </c>
      <c r="C18" s="154">
        <v>1</v>
      </c>
      <c r="D18" s="154">
        <v>0</v>
      </c>
      <c r="E18" s="155">
        <v>0</v>
      </c>
      <c r="F18" s="155">
        <v>0</v>
      </c>
      <c r="G18" s="156">
        <v>0</v>
      </c>
      <c r="H18" s="210" t="s">
        <v>164</v>
      </c>
      <c r="I18" s="164">
        <f t="shared" ref="I18" si="7">D18-C18</f>
        <v>-1</v>
      </c>
      <c r="J18" s="157" t="e">
        <f t="shared" ref="J18:J153" si="8">(G18-F18)/F18</f>
        <v>#DIV/0!</v>
      </c>
      <c r="K18" s="159">
        <f t="shared" ref="K18:K153" si="9">G18-F18</f>
        <v>0</v>
      </c>
    </row>
    <row r="19" spans="1:14" x14ac:dyDescent="0.2">
      <c r="A19" s="133" t="s">
        <v>209</v>
      </c>
      <c r="B19" s="162">
        <v>2</v>
      </c>
      <c r="C19" s="162">
        <v>1</v>
      </c>
      <c r="D19" s="162">
        <v>1</v>
      </c>
      <c r="E19" s="155"/>
      <c r="F19" s="155"/>
      <c r="G19" s="163"/>
      <c r="H19" s="209">
        <f t="shared" ref="H19" si="10">(D19-C19)/C19</f>
        <v>0</v>
      </c>
      <c r="I19" s="158">
        <f t="shared" ref="I19:I21" si="11">D19-C19</f>
        <v>0</v>
      </c>
      <c r="J19" s="157"/>
      <c r="K19" s="159"/>
    </row>
    <row r="20" spans="1:14" x14ac:dyDescent="0.2">
      <c r="A20" s="97" t="s">
        <v>210</v>
      </c>
      <c r="B20" s="171">
        <v>2</v>
      </c>
      <c r="C20" s="171">
        <v>0</v>
      </c>
      <c r="D20" s="171">
        <v>0</v>
      </c>
      <c r="E20" s="172"/>
      <c r="F20" s="172"/>
      <c r="G20" s="173"/>
      <c r="H20" s="210" t="s">
        <v>164</v>
      </c>
      <c r="I20" s="249">
        <f t="shared" si="11"/>
        <v>0</v>
      </c>
      <c r="J20" s="157"/>
      <c r="K20" s="159"/>
    </row>
    <row r="21" spans="1:14" x14ac:dyDescent="0.2">
      <c r="A21" s="134" t="s">
        <v>112</v>
      </c>
      <c r="B21" s="162">
        <f>SUM(B18:B20)</f>
        <v>5</v>
      </c>
      <c r="C21" s="162">
        <f>SUM(C18:C20)</f>
        <v>2</v>
      </c>
      <c r="D21" s="162">
        <f>SUM(D18:D20)</f>
        <v>1</v>
      </c>
      <c r="E21" s="155"/>
      <c r="F21" s="155"/>
      <c r="G21" s="163"/>
      <c r="H21" s="212">
        <f>(D21-C21)/C21</f>
        <v>-0.5</v>
      </c>
      <c r="I21" s="158">
        <f t="shared" si="11"/>
        <v>-1</v>
      </c>
      <c r="J21" s="157"/>
      <c r="K21" s="159"/>
    </row>
    <row r="22" spans="1:14" ht="7.5" customHeight="1" x14ac:dyDescent="0.2">
      <c r="A22" s="97"/>
      <c r="B22" s="154"/>
      <c r="C22" s="154"/>
      <c r="D22" s="154"/>
      <c r="E22" s="155"/>
      <c r="F22" s="155"/>
      <c r="G22" s="156"/>
      <c r="H22" s="209"/>
      <c r="I22" s="158"/>
      <c r="J22" s="157"/>
      <c r="K22" s="159"/>
    </row>
    <row r="23" spans="1:14" ht="12.75" hidden="1" customHeight="1" x14ac:dyDescent="0.2">
      <c r="A23" s="97" t="s">
        <v>82</v>
      </c>
      <c r="B23" s="154">
        <v>0</v>
      </c>
      <c r="C23" s="154">
        <v>0</v>
      </c>
      <c r="D23" s="154">
        <v>0</v>
      </c>
      <c r="E23" s="155">
        <v>0</v>
      </c>
      <c r="F23" s="155">
        <v>0</v>
      </c>
      <c r="G23" s="156">
        <v>0</v>
      </c>
      <c r="H23" s="210" t="s">
        <v>164</v>
      </c>
      <c r="I23" s="158">
        <f t="shared" ref="I23:I153" si="12">D23-C23</f>
        <v>0</v>
      </c>
      <c r="J23" s="129" t="s">
        <v>164</v>
      </c>
      <c r="K23" s="159">
        <f t="shared" si="9"/>
        <v>0</v>
      </c>
    </row>
    <row r="24" spans="1:14" ht="12.75" hidden="1" customHeight="1" x14ac:dyDescent="0.2">
      <c r="A24" s="97" t="s">
        <v>137</v>
      </c>
      <c r="B24" s="154">
        <v>0</v>
      </c>
      <c r="C24" s="154">
        <v>0</v>
      </c>
      <c r="D24" s="154">
        <v>0</v>
      </c>
      <c r="E24" s="155">
        <v>0</v>
      </c>
      <c r="F24" s="155">
        <v>0</v>
      </c>
      <c r="G24" s="156">
        <v>0</v>
      </c>
      <c r="H24" s="210" t="s">
        <v>164</v>
      </c>
      <c r="I24" s="158">
        <f t="shared" ref="I24" si="13">D24-C24</f>
        <v>0</v>
      </c>
      <c r="J24" s="129" t="s">
        <v>164</v>
      </c>
      <c r="K24" s="159">
        <f t="shared" ref="K24" si="14">G24-F24</f>
        <v>0</v>
      </c>
    </row>
    <row r="25" spans="1:14" x14ac:dyDescent="0.2">
      <c r="A25" s="97" t="s">
        <v>138</v>
      </c>
      <c r="B25" s="154">
        <v>0</v>
      </c>
      <c r="C25" s="154">
        <v>0</v>
      </c>
      <c r="D25" s="154">
        <v>0</v>
      </c>
      <c r="E25" s="155">
        <v>0</v>
      </c>
      <c r="F25" s="155">
        <v>0</v>
      </c>
      <c r="G25" s="156">
        <v>0</v>
      </c>
      <c r="H25" s="210" t="s">
        <v>164</v>
      </c>
      <c r="I25" s="158">
        <f t="shared" si="12"/>
        <v>0</v>
      </c>
      <c r="J25" s="129" t="s">
        <v>164</v>
      </c>
      <c r="K25" s="159">
        <f t="shared" si="9"/>
        <v>0</v>
      </c>
    </row>
    <row r="26" spans="1:14" x14ac:dyDescent="0.2">
      <c r="A26" s="97" t="s">
        <v>135</v>
      </c>
      <c r="B26" s="154">
        <v>0</v>
      </c>
      <c r="C26" s="154">
        <v>1</v>
      </c>
      <c r="D26" s="154">
        <v>0</v>
      </c>
      <c r="E26" s="155">
        <v>0</v>
      </c>
      <c r="F26" s="155">
        <v>0</v>
      </c>
      <c r="G26" s="156">
        <v>0</v>
      </c>
      <c r="H26" s="210" t="s">
        <v>164</v>
      </c>
      <c r="I26" s="158">
        <f t="shared" ref="I26:I31" si="15">D26-C26</f>
        <v>-1</v>
      </c>
      <c r="J26" s="157" t="e">
        <f t="shared" si="8"/>
        <v>#DIV/0!</v>
      </c>
      <c r="K26" s="159">
        <f t="shared" si="9"/>
        <v>0</v>
      </c>
      <c r="M26" s="137"/>
    </row>
    <row r="27" spans="1:14" x14ac:dyDescent="0.2">
      <c r="A27" s="97" t="s">
        <v>178</v>
      </c>
      <c r="B27" s="154">
        <v>0</v>
      </c>
      <c r="C27" s="154">
        <v>0</v>
      </c>
      <c r="D27" s="154">
        <v>0</v>
      </c>
      <c r="E27" s="174">
        <v>0</v>
      </c>
      <c r="F27" s="174">
        <v>0</v>
      </c>
      <c r="G27" s="175">
        <v>0</v>
      </c>
      <c r="H27" s="210" t="s">
        <v>164</v>
      </c>
      <c r="I27" s="158">
        <f t="shared" si="15"/>
        <v>0</v>
      </c>
      <c r="J27" s="129" t="s">
        <v>164</v>
      </c>
      <c r="K27" s="159">
        <f t="shared" ref="K27" si="16">G27-F27</f>
        <v>0</v>
      </c>
      <c r="M27"/>
      <c r="N27"/>
    </row>
    <row r="28" spans="1:14" x14ac:dyDescent="0.2">
      <c r="A28" s="97" t="s">
        <v>134</v>
      </c>
      <c r="B28" s="154">
        <v>0</v>
      </c>
      <c r="C28" s="154">
        <v>0</v>
      </c>
      <c r="D28" s="154">
        <v>0</v>
      </c>
      <c r="E28" s="155">
        <v>0</v>
      </c>
      <c r="F28" s="155">
        <v>0</v>
      </c>
      <c r="G28" s="156">
        <v>0</v>
      </c>
      <c r="H28" s="210" t="s">
        <v>164</v>
      </c>
      <c r="I28" s="158">
        <f t="shared" si="15"/>
        <v>0</v>
      </c>
      <c r="J28" s="157" t="e">
        <f t="shared" si="8"/>
        <v>#DIV/0!</v>
      </c>
      <c r="K28" s="159">
        <f t="shared" si="9"/>
        <v>0</v>
      </c>
      <c r="M28" s="137"/>
    </row>
    <row r="29" spans="1:14" x14ac:dyDescent="0.2">
      <c r="A29" s="97" t="s">
        <v>239</v>
      </c>
      <c r="B29" s="154">
        <v>4</v>
      </c>
      <c r="C29" s="154">
        <v>4</v>
      </c>
      <c r="D29" s="154">
        <v>10</v>
      </c>
      <c r="E29" s="155"/>
      <c r="F29" s="155"/>
      <c r="G29" s="156"/>
      <c r="H29" s="209">
        <f t="shared" ref="H29:H31" si="17">(D29-C29)/C29</f>
        <v>1.5</v>
      </c>
      <c r="I29" s="158">
        <f t="shared" si="15"/>
        <v>6</v>
      </c>
      <c r="J29" s="157"/>
      <c r="K29" s="159"/>
      <c r="M29"/>
      <c r="N29"/>
    </row>
    <row r="30" spans="1:14" x14ac:dyDescent="0.2">
      <c r="A30" s="97" t="s">
        <v>240</v>
      </c>
      <c r="B30" s="154">
        <v>6</v>
      </c>
      <c r="C30" s="154">
        <v>5</v>
      </c>
      <c r="D30" s="154">
        <v>4</v>
      </c>
      <c r="E30" s="155"/>
      <c r="F30" s="155"/>
      <c r="G30" s="156"/>
      <c r="H30" s="225">
        <f t="shared" si="17"/>
        <v>-0.2</v>
      </c>
      <c r="I30" s="164">
        <f t="shared" si="15"/>
        <v>-1</v>
      </c>
      <c r="J30" s="157"/>
      <c r="K30" s="159"/>
      <c r="M30"/>
      <c r="N30"/>
    </row>
    <row r="31" spans="1:14" x14ac:dyDescent="0.2">
      <c r="A31" s="97" t="s">
        <v>241</v>
      </c>
      <c r="B31" s="154">
        <v>7</v>
      </c>
      <c r="C31" s="154">
        <v>3</v>
      </c>
      <c r="D31" s="154">
        <v>2</v>
      </c>
      <c r="E31" s="155"/>
      <c r="F31" s="155"/>
      <c r="G31" s="156"/>
      <c r="H31" s="225">
        <f t="shared" si="17"/>
        <v>-0.33333333333333331</v>
      </c>
      <c r="I31" s="164">
        <f t="shared" si="15"/>
        <v>-1</v>
      </c>
      <c r="J31" s="157"/>
      <c r="K31" s="159"/>
      <c r="M31"/>
      <c r="N31"/>
    </row>
    <row r="32" spans="1:14" x14ac:dyDescent="0.2">
      <c r="A32" s="96" t="s">
        <v>136</v>
      </c>
      <c r="B32" s="162">
        <v>3</v>
      </c>
      <c r="C32" s="162">
        <v>0</v>
      </c>
      <c r="D32" s="162">
        <v>0</v>
      </c>
      <c r="E32" s="155">
        <v>0</v>
      </c>
      <c r="F32" s="155">
        <v>0</v>
      </c>
      <c r="G32" s="163">
        <v>0</v>
      </c>
      <c r="H32" s="210" t="s">
        <v>164</v>
      </c>
      <c r="I32" s="158">
        <f t="shared" ref="I32:I33" si="18">D32-C32</f>
        <v>0</v>
      </c>
      <c r="J32" s="129"/>
      <c r="K32" s="159"/>
      <c r="M32"/>
      <c r="N32"/>
    </row>
    <row r="33" spans="1:14" x14ac:dyDescent="0.2">
      <c r="A33" s="96" t="s">
        <v>242</v>
      </c>
      <c r="B33" s="154">
        <v>3</v>
      </c>
      <c r="C33" s="154">
        <v>1</v>
      </c>
      <c r="D33" s="154">
        <v>9</v>
      </c>
      <c r="E33" s="174">
        <v>0</v>
      </c>
      <c r="F33" s="174">
        <v>0</v>
      </c>
      <c r="G33" s="175">
        <v>0</v>
      </c>
      <c r="H33" s="225">
        <f t="shared" ref="H33" si="19">(D33-C33)/C33</f>
        <v>8</v>
      </c>
      <c r="I33" s="164">
        <f t="shared" si="18"/>
        <v>8</v>
      </c>
      <c r="J33" s="157" t="e">
        <f t="shared" si="8"/>
        <v>#DIV/0!</v>
      </c>
      <c r="K33" s="177">
        <f t="shared" si="9"/>
        <v>0</v>
      </c>
      <c r="L33" s="94" t="s">
        <v>90</v>
      </c>
    </row>
    <row r="34" spans="1:14" x14ac:dyDescent="0.2">
      <c r="A34" s="96" t="s">
        <v>81</v>
      </c>
      <c r="B34" s="154">
        <v>0</v>
      </c>
      <c r="C34" s="154">
        <v>0</v>
      </c>
      <c r="D34" s="154">
        <v>1</v>
      </c>
      <c r="E34" s="174">
        <v>0</v>
      </c>
      <c r="F34" s="174">
        <v>0</v>
      </c>
      <c r="G34" s="175">
        <v>0</v>
      </c>
      <c r="H34" s="197" t="s">
        <v>164</v>
      </c>
      <c r="I34" s="176">
        <f t="shared" ref="I34" si="20">D34-C34</f>
        <v>1</v>
      </c>
      <c r="J34" s="157"/>
      <c r="K34" s="177"/>
    </row>
    <row r="35" spans="1:14" x14ac:dyDescent="0.2">
      <c r="A35" s="96" t="s">
        <v>199</v>
      </c>
      <c r="B35" s="154">
        <v>0</v>
      </c>
      <c r="C35" s="154">
        <v>0</v>
      </c>
      <c r="D35" s="154">
        <v>0</v>
      </c>
      <c r="E35" s="174">
        <v>0</v>
      </c>
      <c r="F35" s="174">
        <v>0</v>
      </c>
      <c r="G35" s="175">
        <v>0</v>
      </c>
      <c r="H35" s="210" t="s">
        <v>164</v>
      </c>
      <c r="I35" s="158">
        <f t="shared" ref="I35" si="21">D35-C35</f>
        <v>0</v>
      </c>
      <c r="J35" s="157"/>
      <c r="K35" s="177"/>
    </row>
    <row r="36" spans="1:14" x14ac:dyDescent="0.2">
      <c r="A36" s="103" t="s">
        <v>118</v>
      </c>
      <c r="B36" s="166">
        <f>SUM(B23:B35)</f>
        <v>23</v>
      </c>
      <c r="C36" s="166">
        <f>SUM(C23:C35)</f>
        <v>14</v>
      </c>
      <c r="D36" s="166">
        <f>SUM(D23:D35)</f>
        <v>26</v>
      </c>
      <c r="E36" s="167">
        <f>SUM(E23:E33)</f>
        <v>0</v>
      </c>
      <c r="F36" s="167">
        <f>SUM(F23:F33)</f>
        <v>0</v>
      </c>
      <c r="G36" s="168">
        <f>SUM(G23:G33)</f>
        <v>0</v>
      </c>
      <c r="H36" s="211">
        <f t="shared" ref="H36:H129" si="22">(D36-C36)/C36</f>
        <v>0.8571428571428571</v>
      </c>
      <c r="I36" s="178">
        <f t="shared" si="12"/>
        <v>12</v>
      </c>
      <c r="J36" s="169" t="e">
        <f t="shared" si="8"/>
        <v>#DIV/0!</v>
      </c>
      <c r="K36" s="179">
        <f t="shared" si="9"/>
        <v>0</v>
      </c>
      <c r="L36" s="153"/>
    </row>
    <row r="37" spans="1:14" ht="7.5" customHeight="1" x14ac:dyDescent="0.2">
      <c r="A37" s="96"/>
      <c r="B37" s="154"/>
      <c r="C37" s="154"/>
      <c r="D37" s="154"/>
      <c r="E37" s="174"/>
      <c r="F37" s="174"/>
      <c r="G37" s="175"/>
      <c r="H37" s="213"/>
      <c r="I37" s="176"/>
      <c r="J37" s="180"/>
      <c r="K37" s="181"/>
    </row>
    <row r="38" spans="1:14" x14ac:dyDescent="0.2">
      <c r="A38" s="97" t="s">
        <v>49</v>
      </c>
      <c r="B38" s="154">
        <v>0</v>
      </c>
      <c r="C38" s="154">
        <v>1</v>
      </c>
      <c r="D38" s="154">
        <v>1</v>
      </c>
      <c r="E38" s="155">
        <v>0</v>
      </c>
      <c r="F38" s="155">
        <v>0</v>
      </c>
      <c r="G38" s="156">
        <v>0</v>
      </c>
      <c r="H38" s="209">
        <f t="shared" ref="H38" si="23">(D38-C38)/C38</f>
        <v>0</v>
      </c>
      <c r="I38" s="158">
        <f t="shared" ref="I38" si="24">D38-C38</f>
        <v>0</v>
      </c>
      <c r="J38" s="157" t="e">
        <f t="shared" si="8"/>
        <v>#DIV/0!</v>
      </c>
      <c r="K38" s="159">
        <f t="shared" si="9"/>
        <v>0</v>
      </c>
      <c r="M38"/>
      <c r="N38"/>
    </row>
    <row r="39" spans="1:14" x14ac:dyDescent="0.2">
      <c r="A39" s="97" t="s">
        <v>132</v>
      </c>
      <c r="B39" s="154">
        <v>3</v>
      </c>
      <c r="C39" s="154">
        <v>4</v>
      </c>
      <c r="D39" s="154">
        <v>6</v>
      </c>
      <c r="E39" s="155">
        <v>0</v>
      </c>
      <c r="F39" s="155">
        <v>0</v>
      </c>
      <c r="G39" s="156">
        <v>0</v>
      </c>
      <c r="H39" s="209">
        <f t="shared" ref="H39" si="25">(D39-C39)/C39</f>
        <v>0.5</v>
      </c>
      <c r="I39" s="158">
        <f t="shared" ref="I39:I41" si="26">D39-C39</f>
        <v>2</v>
      </c>
      <c r="J39" s="157" t="e">
        <f t="shared" ref="J39" si="27">(G39-F39)/F39</f>
        <v>#DIV/0!</v>
      </c>
      <c r="K39" s="159">
        <f t="shared" ref="K39" si="28">G39-F39</f>
        <v>0</v>
      </c>
      <c r="M39"/>
      <c r="N39"/>
    </row>
    <row r="40" spans="1:14" x14ac:dyDescent="0.2">
      <c r="A40" s="96" t="s">
        <v>202</v>
      </c>
      <c r="B40" s="154">
        <v>0</v>
      </c>
      <c r="C40" s="154">
        <v>0</v>
      </c>
      <c r="D40" s="154">
        <v>0</v>
      </c>
      <c r="E40" s="174">
        <v>0</v>
      </c>
      <c r="F40" s="174">
        <v>0</v>
      </c>
      <c r="G40" s="175">
        <v>0</v>
      </c>
      <c r="H40" s="210" t="s">
        <v>164</v>
      </c>
      <c r="I40" s="158">
        <f t="shared" si="26"/>
        <v>0</v>
      </c>
      <c r="J40" s="180" t="e">
        <f t="shared" ref="J40" si="29">(G40-F40)/F40</f>
        <v>#DIV/0!</v>
      </c>
      <c r="K40" s="181">
        <f t="shared" ref="K40" si="30">G40-F40</f>
        <v>0</v>
      </c>
      <c r="M40"/>
      <c r="N40"/>
    </row>
    <row r="41" spans="1:14" x14ac:dyDescent="0.2">
      <c r="A41" s="96" t="s">
        <v>203</v>
      </c>
      <c r="B41" s="154">
        <v>1</v>
      </c>
      <c r="C41" s="154">
        <v>1</v>
      </c>
      <c r="D41" s="154">
        <v>1</v>
      </c>
      <c r="E41" s="174">
        <v>0</v>
      </c>
      <c r="F41" s="174">
        <v>0</v>
      </c>
      <c r="G41" s="175">
        <v>0</v>
      </c>
      <c r="H41" s="209">
        <f t="shared" ref="H41" si="31">(D41-C41)/C41</f>
        <v>0</v>
      </c>
      <c r="I41" s="176">
        <f t="shared" si="26"/>
        <v>0</v>
      </c>
      <c r="J41" s="157" t="e">
        <f t="shared" si="8"/>
        <v>#DIV/0!</v>
      </c>
      <c r="K41" s="177">
        <f t="shared" si="9"/>
        <v>0</v>
      </c>
    </row>
    <row r="42" spans="1:14" x14ac:dyDescent="0.2">
      <c r="A42" s="103" t="s">
        <v>113</v>
      </c>
      <c r="B42" s="182">
        <f>SUM(B38:B41)</f>
        <v>4</v>
      </c>
      <c r="C42" s="182">
        <f>SUM(C38:C41)</f>
        <v>6</v>
      </c>
      <c r="D42" s="182">
        <f>SUM(D38:D41)</f>
        <v>8</v>
      </c>
      <c r="E42" s="183">
        <f t="shared" ref="E42" si="32">SUM(E38:E41)</f>
        <v>0</v>
      </c>
      <c r="F42" s="183">
        <f t="shared" ref="F42:G42" si="33">SUM(F38:F41)</f>
        <v>0</v>
      </c>
      <c r="G42" s="184">
        <f t="shared" si="33"/>
        <v>0</v>
      </c>
      <c r="H42" s="214">
        <f t="shared" si="22"/>
        <v>0.33333333333333331</v>
      </c>
      <c r="I42" s="186">
        <f t="shared" si="12"/>
        <v>2</v>
      </c>
      <c r="J42" s="185" t="e">
        <f t="shared" si="8"/>
        <v>#DIV/0!</v>
      </c>
      <c r="K42" s="187">
        <f t="shared" si="9"/>
        <v>0</v>
      </c>
      <c r="L42" s="153"/>
    </row>
    <row r="43" spans="1:14" ht="7.5" customHeight="1" x14ac:dyDescent="0.2">
      <c r="A43" s="96"/>
      <c r="B43" s="154"/>
      <c r="C43" s="154"/>
      <c r="D43" s="154"/>
      <c r="E43" s="174"/>
      <c r="F43" s="174"/>
      <c r="G43" s="175"/>
      <c r="H43" s="213"/>
      <c r="I43" s="176"/>
      <c r="J43" s="180"/>
      <c r="K43" s="181"/>
    </row>
    <row r="44" spans="1:14" x14ac:dyDescent="0.2">
      <c r="A44" s="96" t="s">
        <v>17</v>
      </c>
      <c r="B44" s="154">
        <v>0</v>
      </c>
      <c r="C44" s="154">
        <v>1</v>
      </c>
      <c r="D44" s="154">
        <v>0</v>
      </c>
      <c r="E44" s="174">
        <v>0</v>
      </c>
      <c r="F44" s="174">
        <v>0</v>
      </c>
      <c r="G44" s="175">
        <v>0</v>
      </c>
      <c r="H44" s="210" t="s">
        <v>164</v>
      </c>
      <c r="I44" s="158">
        <f t="shared" ref="I44" si="34">D44-C44</f>
        <v>-1</v>
      </c>
      <c r="J44" s="180" t="e">
        <f t="shared" si="8"/>
        <v>#DIV/0!</v>
      </c>
      <c r="K44" s="181">
        <f t="shared" si="9"/>
        <v>0</v>
      </c>
      <c r="M44"/>
      <c r="N44"/>
    </row>
    <row r="45" spans="1:14" x14ac:dyDescent="0.2">
      <c r="A45" s="96" t="s">
        <v>216</v>
      </c>
      <c r="B45" s="154">
        <v>14</v>
      </c>
      <c r="C45" s="154">
        <v>14</v>
      </c>
      <c r="D45" s="154">
        <v>14</v>
      </c>
      <c r="E45" s="174">
        <v>0</v>
      </c>
      <c r="F45" s="174">
        <v>0</v>
      </c>
      <c r="G45" s="175">
        <v>0</v>
      </c>
      <c r="H45" s="213">
        <f t="shared" ref="H45" si="35">(D45-C45)/C45</f>
        <v>0</v>
      </c>
      <c r="I45" s="176">
        <f t="shared" ref="I45" si="36">D45-C45</f>
        <v>0</v>
      </c>
      <c r="J45" s="180"/>
      <c r="K45" s="181"/>
      <c r="M45"/>
      <c r="N45"/>
    </row>
    <row r="46" spans="1:14" x14ac:dyDescent="0.2">
      <c r="A46" s="96" t="s">
        <v>200</v>
      </c>
      <c r="B46" s="154">
        <v>3</v>
      </c>
      <c r="C46" s="154">
        <v>4</v>
      </c>
      <c r="D46" s="154">
        <v>8</v>
      </c>
      <c r="E46" s="174">
        <v>0</v>
      </c>
      <c r="F46" s="174">
        <v>0</v>
      </c>
      <c r="G46" s="175">
        <v>0</v>
      </c>
      <c r="H46" s="213">
        <f t="shared" ref="H46" si="37">(D46-C46)/C46</f>
        <v>1</v>
      </c>
      <c r="I46" s="176">
        <f t="shared" ref="I46" si="38">D46-C46</f>
        <v>4</v>
      </c>
      <c r="J46" s="180"/>
      <c r="K46" s="181"/>
      <c r="M46"/>
      <c r="N46"/>
    </row>
    <row r="47" spans="1:14" x14ac:dyDescent="0.2">
      <c r="A47" s="96" t="s">
        <v>201</v>
      </c>
      <c r="B47" s="154">
        <v>4</v>
      </c>
      <c r="C47" s="154">
        <v>4</v>
      </c>
      <c r="D47" s="154">
        <v>3</v>
      </c>
      <c r="E47" s="174">
        <v>0</v>
      </c>
      <c r="F47" s="174">
        <v>0</v>
      </c>
      <c r="G47" s="175">
        <v>0</v>
      </c>
      <c r="H47" s="209">
        <f t="shared" ref="H47" si="39">(D47-C47)/C47</f>
        <v>-0.25</v>
      </c>
      <c r="I47" s="176">
        <f t="shared" ref="I47" si="40">D47-C47</f>
        <v>-1</v>
      </c>
      <c r="J47" s="129" t="s">
        <v>164</v>
      </c>
      <c r="K47" s="177">
        <f t="shared" si="9"/>
        <v>0</v>
      </c>
    </row>
    <row r="48" spans="1:14" x14ac:dyDescent="0.2">
      <c r="A48" s="103" t="s">
        <v>107</v>
      </c>
      <c r="B48" s="166">
        <f t="shared" ref="B48" si="41">SUM(B44:B47)</f>
        <v>21</v>
      </c>
      <c r="C48" s="166">
        <f t="shared" ref="C48" si="42">SUM(C44:C47)</f>
        <v>23</v>
      </c>
      <c r="D48" s="166">
        <f t="shared" ref="D48:E48" si="43">SUM(D44:D47)</f>
        <v>25</v>
      </c>
      <c r="E48" s="167">
        <f t="shared" si="43"/>
        <v>0</v>
      </c>
      <c r="F48" s="167">
        <f t="shared" ref="F48:G48" si="44">SUM(F44:F47)</f>
        <v>0</v>
      </c>
      <c r="G48" s="168">
        <f t="shared" si="44"/>
        <v>0</v>
      </c>
      <c r="H48" s="215">
        <f t="shared" si="22"/>
        <v>8.6956521739130432E-2</v>
      </c>
      <c r="I48" s="178">
        <f t="shared" si="12"/>
        <v>2</v>
      </c>
      <c r="J48" s="188" t="e">
        <f t="shared" si="8"/>
        <v>#DIV/0!</v>
      </c>
      <c r="K48" s="179">
        <f t="shared" si="9"/>
        <v>0</v>
      </c>
      <c r="L48" s="153"/>
    </row>
    <row r="49" spans="1:14" ht="7.5" customHeight="1" x14ac:dyDescent="0.2">
      <c r="A49" s="96"/>
      <c r="B49" s="154"/>
      <c r="C49" s="154"/>
      <c r="D49" s="154"/>
      <c r="E49" s="174"/>
      <c r="F49" s="174"/>
      <c r="G49" s="175"/>
      <c r="H49" s="213"/>
      <c r="I49" s="176"/>
      <c r="J49" s="180"/>
      <c r="K49" s="181"/>
    </row>
    <row r="50" spans="1:14" x14ac:dyDescent="0.2">
      <c r="A50" s="96" t="s">
        <v>24</v>
      </c>
      <c r="B50" s="154">
        <v>0</v>
      </c>
      <c r="C50" s="154">
        <v>0</v>
      </c>
      <c r="D50" s="154">
        <v>0</v>
      </c>
      <c r="E50" s="174">
        <v>0</v>
      </c>
      <c r="F50" s="174">
        <v>0</v>
      </c>
      <c r="G50" s="175">
        <v>0</v>
      </c>
      <c r="H50" s="210" t="s">
        <v>164</v>
      </c>
      <c r="I50" s="176">
        <f t="shared" ref="I50" si="45">D50-C50</f>
        <v>0</v>
      </c>
      <c r="J50" s="180" t="e">
        <f t="shared" si="8"/>
        <v>#DIV/0!</v>
      </c>
      <c r="K50" s="181">
        <f t="shared" si="9"/>
        <v>0</v>
      </c>
      <c r="M50" s="261"/>
      <c r="N50"/>
    </row>
    <row r="51" spans="1:14" x14ac:dyDescent="0.2">
      <c r="A51" s="96" t="s">
        <v>22</v>
      </c>
      <c r="B51" s="154">
        <v>0</v>
      </c>
      <c r="C51" s="154">
        <v>0</v>
      </c>
      <c r="D51" s="154">
        <v>1</v>
      </c>
      <c r="E51" s="174">
        <v>0</v>
      </c>
      <c r="F51" s="174">
        <v>0</v>
      </c>
      <c r="G51" s="175">
        <v>0</v>
      </c>
      <c r="H51" s="210" t="s">
        <v>164</v>
      </c>
      <c r="I51" s="176">
        <f t="shared" ref="I51" si="46">D51-C51</f>
        <v>1</v>
      </c>
      <c r="J51" s="180" t="e">
        <f>(G51-F51)/F51</f>
        <v>#DIV/0!</v>
      </c>
      <c r="K51" s="181">
        <f t="shared" si="9"/>
        <v>0</v>
      </c>
      <c r="M51"/>
      <c r="N51"/>
    </row>
    <row r="52" spans="1:14" x14ac:dyDescent="0.2">
      <c r="A52" s="96" t="s">
        <v>20</v>
      </c>
      <c r="B52" s="154">
        <v>3</v>
      </c>
      <c r="C52" s="154">
        <v>1</v>
      </c>
      <c r="D52" s="154">
        <v>2</v>
      </c>
      <c r="E52" s="174">
        <v>0</v>
      </c>
      <c r="F52" s="174">
        <v>0</v>
      </c>
      <c r="G52" s="175">
        <v>0</v>
      </c>
      <c r="H52" s="213">
        <f t="shared" si="22"/>
        <v>1</v>
      </c>
      <c r="I52" s="176">
        <f t="shared" si="12"/>
        <v>1</v>
      </c>
      <c r="J52" s="180" t="e">
        <f t="shared" si="8"/>
        <v>#DIV/0!</v>
      </c>
      <c r="K52" s="181">
        <f t="shared" si="9"/>
        <v>0</v>
      </c>
      <c r="M52"/>
      <c r="N52"/>
    </row>
    <row r="53" spans="1:14" x14ac:dyDescent="0.2">
      <c r="A53" s="96" t="s">
        <v>21</v>
      </c>
      <c r="B53" s="154">
        <v>6</v>
      </c>
      <c r="C53" s="154">
        <v>7</v>
      </c>
      <c r="D53" s="154">
        <v>6</v>
      </c>
      <c r="E53" s="174">
        <v>0</v>
      </c>
      <c r="F53" s="174">
        <v>0</v>
      </c>
      <c r="G53" s="175">
        <v>0</v>
      </c>
      <c r="H53" s="213">
        <f t="shared" si="22"/>
        <v>-0.14285714285714285</v>
      </c>
      <c r="I53" s="176">
        <f t="shared" si="12"/>
        <v>-1</v>
      </c>
      <c r="J53" s="180" t="e">
        <f t="shared" si="8"/>
        <v>#DIV/0!</v>
      </c>
      <c r="K53" s="181">
        <f t="shared" si="9"/>
        <v>0</v>
      </c>
      <c r="M53"/>
      <c r="N53"/>
    </row>
    <row r="54" spans="1:14" x14ac:dyDescent="0.2">
      <c r="A54" s="96" t="s">
        <v>153</v>
      </c>
      <c r="B54" s="154">
        <v>4</v>
      </c>
      <c r="C54" s="154">
        <v>1</v>
      </c>
      <c r="D54" s="154">
        <v>3</v>
      </c>
      <c r="E54" s="174">
        <v>0</v>
      </c>
      <c r="F54" s="174">
        <v>0</v>
      </c>
      <c r="G54" s="175">
        <v>0</v>
      </c>
      <c r="H54" s="213">
        <f t="shared" si="22"/>
        <v>2</v>
      </c>
      <c r="I54" s="176">
        <f t="shared" si="12"/>
        <v>2</v>
      </c>
      <c r="J54" s="180" t="e">
        <f t="shared" si="8"/>
        <v>#DIV/0!</v>
      </c>
      <c r="K54" s="181">
        <f t="shared" si="9"/>
        <v>0</v>
      </c>
    </row>
    <row r="55" spans="1:14" x14ac:dyDescent="0.2">
      <c r="A55" s="96" t="s">
        <v>23</v>
      </c>
      <c r="B55" s="154">
        <v>9</v>
      </c>
      <c r="C55" s="154">
        <v>4</v>
      </c>
      <c r="D55" s="154">
        <v>11</v>
      </c>
      <c r="E55" s="174">
        <v>0</v>
      </c>
      <c r="F55" s="174">
        <v>0</v>
      </c>
      <c r="G55" s="175">
        <v>0</v>
      </c>
      <c r="H55" s="209">
        <f t="shared" si="22"/>
        <v>1.75</v>
      </c>
      <c r="I55" s="176">
        <f t="shared" si="12"/>
        <v>7</v>
      </c>
      <c r="J55" s="180" t="e">
        <f t="shared" si="8"/>
        <v>#DIV/0!</v>
      </c>
      <c r="K55" s="177">
        <f t="shared" si="9"/>
        <v>0</v>
      </c>
    </row>
    <row r="56" spans="1:14" x14ac:dyDescent="0.2">
      <c r="A56" s="103" t="s">
        <v>108</v>
      </c>
      <c r="B56" s="166">
        <f t="shared" ref="B56" si="47">SUM(B50:B55)</f>
        <v>22</v>
      </c>
      <c r="C56" s="166">
        <f t="shared" ref="C56" si="48">SUM(C50:C55)</f>
        <v>13</v>
      </c>
      <c r="D56" s="166">
        <f t="shared" ref="D56:E56" si="49">SUM(D50:D55)</f>
        <v>23</v>
      </c>
      <c r="E56" s="167">
        <f t="shared" si="49"/>
        <v>0</v>
      </c>
      <c r="F56" s="167">
        <f t="shared" ref="F56:G56" si="50">SUM(F50:F55)</f>
        <v>0</v>
      </c>
      <c r="G56" s="168">
        <f t="shared" si="50"/>
        <v>0</v>
      </c>
      <c r="H56" s="215">
        <f t="shared" si="22"/>
        <v>0.76923076923076927</v>
      </c>
      <c r="I56" s="178">
        <f t="shared" si="12"/>
        <v>10</v>
      </c>
      <c r="J56" s="188" t="e">
        <f t="shared" si="8"/>
        <v>#DIV/0!</v>
      </c>
      <c r="K56" s="179">
        <f t="shared" si="9"/>
        <v>0</v>
      </c>
      <c r="L56" s="153"/>
    </row>
    <row r="57" spans="1:14" ht="7.5" customHeight="1" x14ac:dyDescent="0.2">
      <c r="A57" s="96"/>
      <c r="B57" s="154"/>
      <c r="C57" s="154"/>
      <c r="D57" s="154"/>
      <c r="E57" s="174"/>
      <c r="F57" s="174"/>
      <c r="G57" s="175"/>
      <c r="H57" s="213"/>
      <c r="I57" s="176"/>
      <c r="J57" s="180"/>
      <c r="K57" s="181"/>
      <c r="M57" s="137"/>
    </row>
    <row r="58" spans="1:14" x14ac:dyDescent="0.2">
      <c r="A58" s="96" t="s">
        <v>144</v>
      </c>
      <c r="B58" s="154">
        <v>1</v>
      </c>
      <c r="C58" s="154">
        <v>1</v>
      </c>
      <c r="D58" s="154">
        <v>0</v>
      </c>
      <c r="E58" s="174">
        <v>0</v>
      </c>
      <c r="F58" s="174">
        <v>0</v>
      </c>
      <c r="G58" s="175">
        <v>0</v>
      </c>
      <c r="H58" s="210" t="s">
        <v>164</v>
      </c>
      <c r="I58" s="176">
        <f t="shared" ref="I58" si="51">D58-C58</f>
        <v>-1</v>
      </c>
      <c r="J58" s="180" t="e">
        <f t="shared" si="8"/>
        <v>#DIV/0!</v>
      </c>
      <c r="K58" s="181">
        <f t="shared" si="9"/>
        <v>0</v>
      </c>
    </row>
    <row r="59" spans="1:14" x14ac:dyDescent="0.2">
      <c r="A59" s="95" t="s">
        <v>139</v>
      </c>
      <c r="B59" s="154">
        <v>2</v>
      </c>
      <c r="C59" s="154">
        <v>1</v>
      </c>
      <c r="D59" s="154">
        <v>1</v>
      </c>
      <c r="E59" s="174">
        <v>0</v>
      </c>
      <c r="F59" s="174">
        <v>0</v>
      </c>
      <c r="G59" s="175">
        <v>0</v>
      </c>
      <c r="H59" s="213">
        <f t="shared" ref="H59:H60" si="52">(D59-C59)/C59</f>
        <v>0</v>
      </c>
      <c r="I59" s="176">
        <f t="shared" ref="I59:I60" si="53">D59-C59</f>
        <v>0</v>
      </c>
      <c r="J59" s="180" t="e">
        <f t="shared" ref="J59" si="54">(G59-F59)/F59</f>
        <v>#DIV/0!</v>
      </c>
      <c r="K59" s="181">
        <f t="shared" ref="K59" si="55">G59-F59</f>
        <v>0</v>
      </c>
    </row>
    <row r="60" spans="1:14" x14ac:dyDescent="0.2">
      <c r="A60" s="103" t="s">
        <v>140</v>
      </c>
      <c r="B60" s="189">
        <f t="shared" ref="B60" si="56">SUM(B58:B59)</f>
        <v>3</v>
      </c>
      <c r="C60" s="189">
        <f t="shared" ref="C60" si="57">SUM(C58:C59)</f>
        <v>2</v>
      </c>
      <c r="D60" s="189">
        <f t="shared" ref="D60:E60" si="58">SUM(D58:D59)</f>
        <v>1</v>
      </c>
      <c r="E60" s="183">
        <f t="shared" si="58"/>
        <v>0</v>
      </c>
      <c r="F60" s="183">
        <f t="shared" ref="F60:G60" si="59">SUM(F58:F59)</f>
        <v>0</v>
      </c>
      <c r="G60" s="190">
        <f t="shared" si="59"/>
        <v>0</v>
      </c>
      <c r="H60" s="215">
        <f t="shared" si="52"/>
        <v>-0.5</v>
      </c>
      <c r="I60" s="178">
        <f t="shared" si="53"/>
        <v>-1</v>
      </c>
      <c r="J60" s="185" t="e">
        <f t="shared" si="8"/>
        <v>#DIV/0!</v>
      </c>
      <c r="K60" s="187">
        <f t="shared" si="9"/>
        <v>0</v>
      </c>
      <c r="L60" s="153"/>
    </row>
    <row r="61" spans="1:14" ht="7.5" customHeight="1" x14ac:dyDescent="0.2">
      <c r="A61" s="96"/>
      <c r="B61" s="154"/>
      <c r="C61" s="154"/>
      <c r="D61" s="154"/>
      <c r="E61" s="174"/>
      <c r="F61" s="174"/>
      <c r="G61" s="175"/>
      <c r="H61" s="213"/>
      <c r="I61" s="176"/>
      <c r="J61" s="180"/>
      <c r="K61" s="181"/>
    </row>
    <row r="62" spans="1:14" x14ac:dyDescent="0.2">
      <c r="A62" s="96" t="s">
        <v>75</v>
      </c>
      <c r="B62" s="154">
        <v>0</v>
      </c>
      <c r="C62" s="154">
        <v>0</v>
      </c>
      <c r="D62" s="154">
        <v>3</v>
      </c>
      <c r="E62" s="174">
        <v>0</v>
      </c>
      <c r="F62" s="174">
        <v>0</v>
      </c>
      <c r="G62" s="175">
        <v>0</v>
      </c>
      <c r="H62" s="210" t="s">
        <v>164</v>
      </c>
      <c r="I62" s="176">
        <f t="shared" ref="I62" si="60">D62-C62</f>
        <v>3</v>
      </c>
      <c r="J62" s="180" t="e">
        <f t="shared" si="8"/>
        <v>#DIV/0!</v>
      </c>
      <c r="K62" s="181">
        <f t="shared" si="9"/>
        <v>0</v>
      </c>
    </row>
    <row r="63" spans="1:14" x14ac:dyDescent="0.2">
      <c r="A63" s="96" t="s">
        <v>76</v>
      </c>
      <c r="B63" s="154">
        <v>9</v>
      </c>
      <c r="C63" s="154">
        <v>11</v>
      </c>
      <c r="D63" s="154">
        <v>12</v>
      </c>
      <c r="E63" s="174">
        <v>0</v>
      </c>
      <c r="F63" s="174">
        <v>0</v>
      </c>
      <c r="G63" s="175">
        <v>0</v>
      </c>
      <c r="H63" s="213">
        <f t="shared" si="22"/>
        <v>9.0909090909090912E-2</v>
      </c>
      <c r="I63" s="176">
        <f t="shared" si="12"/>
        <v>1</v>
      </c>
      <c r="J63" s="180" t="e">
        <f t="shared" si="8"/>
        <v>#DIV/0!</v>
      </c>
      <c r="K63" s="177">
        <f t="shared" si="9"/>
        <v>0</v>
      </c>
    </row>
    <row r="64" spans="1:14" x14ac:dyDescent="0.2">
      <c r="A64" s="103" t="s">
        <v>119</v>
      </c>
      <c r="B64" s="166">
        <f t="shared" ref="B64:C64" si="61">SUM(B62:B63)</f>
        <v>9</v>
      </c>
      <c r="C64" s="166">
        <f t="shared" si="61"/>
        <v>11</v>
      </c>
      <c r="D64" s="166">
        <f t="shared" ref="D64:E64" si="62">SUM(D62:D63)</f>
        <v>15</v>
      </c>
      <c r="E64" s="167">
        <f t="shared" si="62"/>
        <v>0</v>
      </c>
      <c r="F64" s="167">
        <f t="shared" ref="F64:G64" si="63">SUM(F62:F63)</f>
        <v>0</v>
      </c>
      <c r="G64" s="168">
        <f t="shared" si="63"/>
        <v>0</v>
      </c>
      <c r="H64" s="215">
        <f t="shared" si="22"/>
        <v>0.36363636363636365</v>
      </c>
      <c r="I64" s="178">
        <f t="shared" si="12"/>
        <v>4</v>
      </c>
      <c r="J64" s="188" t="e">
        <f t="shared" si="8"/>
        <v>#DIV/0!</v>
      </c>
      <c r="K64" s="179">
        <f t="shared" si="9"/>
        <v>0</v>
      </c>
      <c r="L64" s="153"/>
    </row>
    <row r="65" spans="1:14" ht="7.5" customHeight="1" x14ac:dyDescent="0.2">
      <c r="A65" s="96"/>
      <c r="B65" s="154"/>
      <c r="C65" s="154"/>
      <c r="D65" s="154"/>
      <c r="E65" s="174"/>
      <c r="F65" s="174"/>
      <c r="G65" s="175"/>
      <c r="H65" s="213"/>
      <c r="I65" s="176"/>
      <c r="J65" s="180"/>
      <c r="K65" s="181"/>
    </row>
    <row r="66" spans="1:14" x14ac:dyDescent="0.2">
      <c r="A66" s="96" t="s">
        <v>141</v>
      </c>
      <c r="B66" s="154">
        <v>6</v>
      </c>
      <c r="C66" s="154">
        <v>10</v>
      </c>
      <c r="D66" s="154">
        <v>10</v>
      </c>
      <c r="E66" s="174">
        <v>0</v>
      </c>
      <c r="F66" s="174">
        <v>0</v>
      </c>
      <c r="G66" s="175">
        <v>0</v>
      </c>
      <c r="H66" s="213">
        <f t="shared" si="22"/>
        <v>0</v>
      </c>
      <c r="I66" s="176">
        <f t="shared" si="12"/>
        <v>0</v>
      </c>
      <c r="J66" s="180" t="e">
        <f t="shared" si="8"/>
        <v>#DIV/0!</v>
      </c>
      <c r="K66" s="181">
        <f t="shared" si="9"/>
        <v>0</v>
      </c>
    </row>
    <row r="67" spans="1:14" x14ac:dyDescent="0.2">
      <c r="A67" s="96" t="s">
        <v>198</v>
      </c>
      <c r="B67" s="162">
        <v>16</v>
      </c>
      <c r="C67" s="162">
        <v>17</v>
      </c>
      <c r="D67" s="162">
        <v>16</v>
      </c>
      <c r="E67" s="174"/>
      <c r="F67" s="174"/>
      <c r="G67" s="192"/>
      <c r="H67" s="213">
        <f t="shared" ref="H67" si="64">(D67-C67)/C67</f>
        <v>-5.8823529411764705E-2</v>
      </c>
      <c r="I67" s="176">
        <f t="shared" ref="I67" si="65">D67-C67</f>
        <v>-1</v>
      </c>
      <c r="J67" s="180"/>
      <c r="K67" s="181"/>
    </row>
    <row r="68" spans="1:14" x14ac:dyDescent="0.2">
      <c r="A68" s="95" t="s">
        <v>145</v>
      </c>
      <c r="B68" s="154">
        <v>0</v>
      </c>
      <c r="C68" s="154">
        <v>0</v>
      </c>
      <c r="D68" s="154">
        <v>0</v>
      </c>
      <c r="E68" s="174">
        <v>0</v>
      </c>
      <c r="F68" s="174">
        <v>0</v>
      </c>
      <c r="G68" s="175">
        <v>0</v>
      </c>
      <c r="H68" s="210" t="s">
        <v>164</v>
      </c>
      <c r="I68" s="176">
        <f t="shared" ref="I68:I69" si="66">D68-C68</f>
        <v>0</v>
      </c>
      <c r="J68" s="180" t="e">
        <f t="shared" ref="J68:J69" si="67">(G68-F68)/F68</f>
        <v>#DIV/0!</v>
      </c>
      <c r="K68" s="181">
        <f t="shared" ref="K68:K69" si="68">G68-F68</f>
        <v>0</v>
      </c>
    </row>
    <row r="69" spans="1:14" ht="12.75" hidden="1" customHeight="1" x14ac:dyDescent="0.2">
      <c r="A69" s="95" t="s">
        <v>142</v>
      </c>
      <c r="B69" s="154">
        <v>0</v>
      </c>
      <c r="C69" s="154">
        <v>0</v>
      </c>
      <c r="D69" s="154">
        <v>0</v>
      </c>
      <c r="E69" s="174">
        <v>0</v>
      </c>
      <c r="F69" s="174">
        <v>0</v>
      </c>
      <c r="G69" s="175">
        <v>0</v>
      </c>
      <c r="H69" s="210" t="s">
        <v>164</v>
      </c>
      <c r="I69" s="158">
        <f t="shared" si="66"/>
        <v>0</v>
      </c>
      <c r="J69" s="180" t="e">
        <f t="shared" si="67"/>
        <v>#DIV/0!</v>
      </c>
      <c r="K69" s="181">
        <f t="shared" si="68"/>
        <v>0</v>
      </c>
    </row>
    <row r="70" spans="1:14" x14ac:dyDescent="0.2">
      <c r="A70" s="103" t="s">
        <v>143</v>
      </c>
      <c r="B70" s="189">
        <f t="shared" ref="B70" si="69">SUM(B66:B69)</f>
        <v>22</v>
      </c>
      <c r="C70" s="189">
        <f t="shared" ref="C70" si="70">SUM(C66:C69)</f>
        <v>27</v>
      </c>
      <c r="D70" s="189">
        <f t="shared" ref="D70:E70" si="71">SUM(D66:D69)</f>
        <v>26</v>
      </c>
      <c r="E70" s="183">
        <f t="shared" si="71"/>
        <v>0</v>
      </c>
      <c r="F70" s="183">
        <f t="shared" ref="F70:G70" si="72">SUM(F66:F69)</f>
        <v>0</v>
      </c>
      <c r="G70" s="190">
        <f t="shared" si="72"/>
        <v>0</v>
      </c>
      <c r="H70" s="216">
        <f t="shared" si="22"/>
        <v>-3.7037037037037035E-2</v>
      </c>
      <c r="I70" s="186">
        <f t="shared" si="12"/>
        <v>-1</v>
      </c>
      <c r="J70" s="185" t="e">
        <f t="shared" si="8"/>
        <v>#DIV/0!</v>
      </c>
      <c r="K70" s="187">
        <f t="shared" si="9"/>
        <v>0</v>
      </c>
      <c r="L70" s="153"/>
    </row>
    <row r="71" spans="1:14" ht="7.5" customHeight="1" x14ac:dyDescent="0.2">
      <c r="A71" s="96"/>
      <c r="B71" s="154"/>
      <c r="C71" s="154"/>
      <c r="D71" s="154"/>
      <c r="E71" s="174"/>
      <c r="F71" s="174"/>
      <c r="G71" s="175"/>
      <c r="H71" s="213"/>
      <c r="I71" s="176"/>
      <c r="J71" s="180"/>
      <c r="K71" s="181"/>
    </row>
    <row r="72" spans="1:14" ht="12.75" customHeight="1" x14ac:dyDescent="0.2">
      <c r="A72" s="96" t="s">
        <v>77</v>
      </c>
      <c r="B72" s="154">
        <v>4</v>
      </c>
      <c r="C72" s="154">
        <v>4</v>
      </c>
      <c r="D72" s="154">
        <v>8</v>
      </c>
      <c r="E72" s="174">
        <v>0</v>
      </c>
      <c r="F72" s="174">
        <v>0</v>
      </c>
      <c r="G72" s="175">
        <v>0</v>
      </c>
      <c r="H72" s="213">
        <f t="shared" si="22"/>
        <v>1</v>
      </c>
      <c r="I72" s="176">
        <f t="shared" si="12"/>
        <v>4</v>
      </c>
      <c r="J72" s="180" t="e">
        <f t="shared" si="8"/>
        <v>#DIV/0!</v>
      </c>
      <c r="K72" s="181">
        <f t="shared" si="9"/>
        <v>0</v>
      </c>
    </row>
    <row r="73" spans="1:14" ht="7.5" customHeight="1" x14ac:dyDescent="0.2">
      <c r="A73" s="96"/>
      <c r="B73" s="154"/>
      <c r="C73" s="154"/>
      <c r="D73" s="154"/>
      <c r="E73" s="174"/>
      <c r="F73" s="174"/>
      <c r="G73" s="175"/>
      <c r="H73" s="213"/>
      <c r="I73" s="176"/>
      <c r="J73" s="180"/>
      <c r="K73" s="181"/>
    </row>
    <row r="74" spans="1:14" ht="12.95" customHeight="1" x14ac:dyDescent="0.2">
      <c r="A74" s="96" t="s">
        <v>252</v>
      </c>
      <c r="B74" s="154">
        <v>0</v>
      </c>
      <c r="C74" s="154">
        <v>0</v>
      </c>
      <c r="D74" s="154">
        <v>6</v>
      </c>
      <c r="E74" s="174">
        <v>0</v>
      </c>
      <c r="F74" s="174">
        <v>0</v>
      </c>
      <c r="G74" s="175">
        <v>0</v>
      </c>
      <c r="H74" s="210" t="s">
        <v>164</v>
      </c>
      <c r="I74" s="176">
        <f t="shared" ref="I74" si="73">D74-C74</f>
        <v>6</v>
      </c>
      <c r="J74" s="180"/>
      <c r="K74" s="181"/>
    </row>
    <row r="75" spans="1:14" ht="7.5" customHeight="1" x14ac:dyDescent="0.2">
      <c r="A75" s="96"/>
      <c r="B75" s="162"/>
      <c r="C75" s="162"/>
      <c r="D75" s="162"/>
      <c r="E75" s="174"/>
      <c r="F75" s="174"/>
      <c r="G75" s="192"/>
      <c r="H75" s="213"/>
      <c r="I75" s="196"/>
      <c r="J75" s="180"/>
      <c r="K75" s="181"/>
    </row>
    <row r="76" spans="1:14" x14ac:dyDescent="0.2">
      <c r="A76" s="96" t="s">
        <v>10</v>
      </c>
      <c r="B76" s="154">
        <v>32</v>
      </c>
      <c r="C76" s="154">
        <v>33</v>
      </c>
      <c r="D76" s="154">
        <v>61</v>
      </c>
      <c r="E76" s="174">
        <v>0</v>
      </c>
      <c r="F76" s="174">
        <v>0</v>
      </c>
      <c r="G76" s="175">
        <v>0</v>
      </c>
      <c r="H76" s="213">
        <f t="shared" si="22"/>
        <v>0.84848484848484851</v>
      </c>
      <c r="I76" s="176">
        <f t="shared" si="12"/>
        <v>28</v>
      </c>
      <c r="J76" s="180" t="e">
        <f t="shared" si="8"/>
        <v>#DIV/0!</v>
      </c>
      <c r="K76" s="181">
        <f t="shared" si="9"/>
        <v>0</v>
      </c>
      <c r="M76" s="137"/>
    </row>
    <row r="77" spans="1:14" x14ac:dyDescent="0.2">
      <c r="A77" s="96" t="s">
        <v>218</v>
      </c>
      <c r="B77" s="154">
        <v>3</v>
      </c>
      <c r="C77" s="154">
        <v>0</v>
      </c>
      <c r="D77" s="154">
        <v>0</v>
      </c>
      <c r="E77" s="174">
        <v>0</v>
      </c>
      <c r="F77" s="174">
        <v>0</v>
      </c>
      <c r="G77" s="175">
        <v>0</v>
      </c>
      <c r="H77" s="210" t="s">
        <v>164</v>
      </c>
      <c r="I77" s="176">
        <f t="shared" si="12"/>
        <v>0</v>
      </c>
      <c r="J77" s="180" t="e">
        <f t="shared" si="8"/>
        <v>#DIV/0!</v>
      </c>
      <c r="K77" s="177">
        <f t="shared" si="9"/>
        <v>0</v>
      </c>
      <c r="M77" s="137"/>
    </row>
    <row r="78" spans="1:14" x14ac:dyDescent="0.2">
      <c r="A78" s="103" t="s">
        <v>102</v>
      </c>
      <c r="B78" s="166">
        <f t="shared" ref="B78:C78" si="74">SUM(B76:B77)</f>
        <v>35</v>
      </c>
      <c r="C78" s="166">
        <f t="shared" si="74"/>
        <v>33</v>
      </c>
      <c r="D78" s="166">
        <f t="shared" ref="D78:E78" si="75">SUM(D76:D77)</f>
        <v>61</v>
      </c>
      <c r="E78" s="167">
        <f t="shared" si="75"/>
        <v>0</v>
      </c>
      <c r="F78" s="167">
        <f t="shared" ref="F78:G78" si="76">SUM(F76:F77)</f>
        <v>0</v>
      </c>
      <c r="G78" s="168">
        <f t="shared" si="76"/>
        <v>0</v>
      </c>
      <c r="H78" s="217">
        <f t="shared" si="22"/>
        <v>0.84848484848484851</v>
      </c>
      <c r="I78" s="178">
        <f t="shared" si="12"/>
        <v>28</v>
      </c>
      <c r="J78" s="188" t="e">
        <f t="shared" si="8"/>
        <v>#DIV/0!</v>
      </c>
      <c r="K78" s="179">
        <f t="shared" si="9"/>
        <v>0</v>
      </c>
      <c r="L78" s="153"/>
      <c r="M78" s="137"/>
    </row>
    <row r="79" spans="1:14" ht="7.5" customHeight="1" x14ac:dyDescent="0.2">
      <c r="A79" s="96"/>
      <c r="B79" s="154"/>
      <c r="C79" s="154"/>
      <c r="D79" s="154"/>
      <c r="E79" s="174"/>
      <c r="F79" s="174"/>
      <c r="G79" s="175"/>
      <c r="H79" s="213"/>
      <c r="I79" s="176"/>
      <c r="J79" s="180"/>
      <c r="K79" s="181"/>
      <c r="M79" s="137"/>
    </row>
    <row r="80" spans="1:14" x14ac:dyDescent="0.2">
      <c r="A80" s="96" t="s">
        <v>71</v>
      </c>
      <c r="B80" s="154">
        <v>22</v>
      </c>
      <c r="C80" s="154">
        <v>12</v>
      </c>
      <c r="D80" s="154">
        <v>18</v>
      </c>
      <c r="E80" s="174">
        <v>0</v>
      </c>
      <c r="F80" s="174">
        <v>0</v>
      </c>
      <c r="G80" s="175">
        <v>0</v>
      </c>
      <c r="H80" s="213">
        <f t="shared" si="22"/>
        <v>0.5</v>
      </c>
      <c r="I80" s="176">
        <f t="shared" si="12"/>
        <v>6</v>
      </c>
      <c r="J80" s="180" t="e">
        <f t="shared" si="8"/>
        <v>#DIV/0!</v>
      </c>
      <c r="K80" s="181">
        <f t="shared" si="9"/>
        <v>0</v>
      </c>
      <c r="M80" s="251"/>
      <c r="N80" s="251"/>
    </row>
    <row r="81" spans="1:14" x14ac:dyDescent="0.2">
      <c r="A81" s="96" t="s">
        <v>72</v>
      </c>
      <c r="B81" s="154">
        <v>41</v>
      </c>
      <c r="C81" s="154">
        <v>36</v>
      </c>
      <c r="D81" s="154">
        <v>36</v>
      </c>
      <c r="E81" s="174">
        <v>0</v>
      </c>
      <c r="F81" s="174">
        <v>0</v>
      </c>
      <c r="G81" s="175">
        <v>0</v>
      </c>
      <c r="H81" s="213">
        <f t="shared" si="22"/>
        <v>0</v>
      </c>
      <c r="I81" s="176">
        <f t="shared" si="12"/>
        <v>0</v>
      </c>
      <c r="J81" s="180" t="e">
        <f t="shared" si="8"/>
        <v>#DIV/0!</v>
      </c>
      <c r="K81" s="181">
        <f t="shared" si="9"/>
        <v>0</v>
      </c>
      <c r="M81" s="251"/>
      <c r="N81" s="251"/>
    </row>
    <row r="82" spans="1:14" hidden="1" x14ac:dyDescent="0.2">
      <c r="A82" s="96" t="s">
        <v>69</v>
      </c>
      <c r="B82" s="154">
        <v>0</v>
      </c>
      <c r="C82" s="154">
        <v>0</v>
      </c>
      <c r="D82" s="154">
        <v>0</v>
      </c>
      <c r="E82" s="174">
        <v>0</v>
      </c>
      <c r="F82" s="174">
        <v>0</v>
      </c>
      <c r="G82" s="175">
        <v>0</v>
      </c>
      <c r="H82" s="210" t="s">
        <v>164</v>
      </c>
      <c r="I82" s="176">
        <f t="shared" si="12"/>
        <v>0</v>
      </c>
      <c r="J82" s="129" t="s">
        <v>164</v>
      </c>
      <c r="K82" s="181">
        <f t="shared" si="9"/>
        <v>0</v>
      </c>
      <c r="M82" s="137"/>
      <c r="N82" s="137"/>
    </row>
    <row r="83" spans="1:14" hidden="1" x14ac:dyDescent="0.2">
      <c r="A83" s="96" t="s">
        <v>70</v>
      </c>
      <c r="B83" s="154">
        <v>0</v>
      </c>
      <c r="C83" s="154">
        <v>0</v>
      </c>
      <c r="D83" s="154">
        <v>0</v>
      </c>
      <c r="E83" s="174">
        <v>0</v>
      </c>
      <c r="F83" s="174">
        <v>0</v>
      </c>
      <c r="G83" s="175">
        <v>0</v>
      </c>
      <c r="H83" s="210" t="s">
        <v>164</v>
      </c>
      <c r="I83" s="176">
        <f t="shared" si="12"/>
        <v>0</v>
      </c>
      <c r="J83" s="129" t="s">
        <v>164</v>
      </c>
      <c r="K83" s="177">
        <f t="shared" si="9"/>
        <v>0</v>
      </c>
      <c r="M83" s="137"/>
      <c r="N83" s="137"/>
    </row>
    <row r="84" spans="1:14" x14ac:dyDescent="0.2">
      <c r="A84" s="103" t="s">
        <v>120</v>
      </c>
      <c r="B84" s="166">
        <f t="shared" ref="B84:C84" si="77">SUM(B80:B83)</f>
        <v>63</v>
      </c>
      <c r="C84" s="166">
        <f t="shared" si="77"/>
        <v>48</v>
      </c>
      <c r="D84" s="166">
        <f t="shared" ref="D84:E84" si="78">SUM(D80:D83)</f>
        <v>54</v>
      </c>
      <c r="E84" s="167">
        <f t="shared" si="78"/>
        <v>0</v>
      </c>
      <c r="F84" s="167">
        <f t="shared" ref="F84:G84" si="79">SUM(F80:F83)</f>
        <v>0</v>
      </c>
      <c r="G84" s="168">
        <f t="shared" si="79"/>
        <v>0</v>
      </c>
      <c r="H84" s="217">
        <f t="shared" si="22"/>
        <v>0.125</v>
      </c>
      <c r="I84" s="178">
        <f t="shared" si="12"/>
        <v>6</v>
      </c>
      <c r="J84" s="188" t="e">
        <f t="shared" si="8"/>
        <v>#DIV/0!</v>
      </c>
      <c r="K84" s="179">
        <f t="shared" si="9"/>
        <v>0</v>
      </c>
      <c r="L84" s="153"/>
      <c r="M84" s="137"/>
      <c r="N84" s="137"/>
    </row>
    <row r="85" spans="1:14" ht="7.5" customHeight="1" x14ac:dyDescent="0.2">
      <c r="A85" s="96"/>
      <c r="B85" s="154"/>
      <c r="C85" s="154"/>
      <c r="D85" s="154"/>
      <c r="E85" s="174"/>
      <c r="F85" s="174"/>
      <c r="G85" s="175"/>
      <c r="H85" s="213"/>
      <c r="I85" s="176"/>
      <c r="J85" s="180"/>
      <c r="K85" s="181"/>
      <c r="M85" s="137"/>
      <c r="N85" s="137"/>
    </row>
    <row r="86" spans="1:14" x14ac:dyDescent="0.2">
      <c r="A86" s="96" t="s">
        <v>78</v>
      </c>
      <c r="B86" s="154">
        <v>7</v>
      </c>
      <c r="C86" s="154">
        <v>5</v>
      </c>
      <c r="D86" s="154">
        <v>5</v>
      </c>
      <c r="E86" s="174">
        <v>0</v>
      </c>
      <c r="F86" s="174">
        <v>0</v>
      </c>
      <c r="G86" s="175">
        <v>0</v>
      </c>
      <c r="H86" s="213">
        <f t="shared" si="22"/>
        <v>0</v>
      </c>
      <c r="I86" s="176">
        <f t="shared" si="12"/>
        <v>0</v>
      </c>
      <c r="J86" s="180" t="e">
        <f t="shared" si="8"/>
        <v>#DIV/0!</v>
      </c>
      <c r="K86" s="181">
        <f t="shared" si="9"/>
        <v>0</v>
      </c>
      <c r="M86" s="251"/>
      <c r="N86" s="251"/>
    </row>
    <row r="87" spans="1:14" x14ac:dyDescent="0.2">
      <c r="A87" s="96" t="s">
        <v>235</v>
      </c>
      <c r="B87" s="154">
        <v>2</v>
      </c>
      <c r="C87" s="154">
        <v>7</v>
      </c>
      <c r="D87" s="154">
        <v>8</v>
      </c>
      <c r="E87" s="174">
        <v>0</v>
      </c>
      <c r="F87" s="174">
        <v>0</v>
      </c>
      <c r="G87" s="175">
        <v>0</v>
      </c>
      <c r="H87" s="213">
        <f t="shared" ref="H87" si="80">(D87-C87)/C87</f>
        <v>0.14285714285714285</v>
      </c>
      <c r="I87" s="176">
        <f t="shared" ref="I87:I88" si="81">D87-C87</f>
        <v>1</v>
      </c>
      <c r="J87" s="180"/>
      <c r="K87" s="181"/>
      <c r="M87" s="251"/>
      <c r="N87" s="251"/>
    </row>
    <row r="88" spans="1:14" x14ac:dyDescent="0.2">
      <c r="A88" s="96" t="s">
        <v>79</v>
      </c>
      <c r="B88" s="154">
        <v>7</v>
      </c>
      <c r="C88" s="154">
        <v>1</v>
      </c>
      <c r="D88" s="154">
        <v>0</v>
      </c>
      <c r="E88" s="174">
        <v>0</v>
      </c>
      <c r="F88" s="174">
        <v>0</v>
      </c>
      <c r="G88" s="175">
        <v>0</v>
      </c>
      <c r="H88" s="210" t="s">
        <v>164</v>
      </c>
      <c r="I88" s="176">
        <f t="shared" si="81"/>
        <v>-1</v>
      </c>
      <c r="J88" s="180" t="e">
        <f t="shared" si="8"/>
        <v>#DIV/0!</v>
      </c>
      <c r="K88" s="181">
        <f t="shared" si="9"/>
        <v>0</v>
      </c>
      <c r="M88" s="251"/>
      <c r="N88" s="251"/>
    </row>
    <row r="89" spans="1:14" x14ac:dyDescent="0.2">
      <c r="A89" s="96" t="s">
        <v>156</v>
      </c>
      <c r="B89" s="154">
        <v>13</v>
      </c>
      <c r="C89" s="154">
        <v>4</v>
      </c>
      <c r="D89" s="154">
        <v>9</v>
      </c>
      <c r="E89" s="174">
        <v>0</v>
      </c>
      <c r="F89" s="174">
        <v>0</v>
      </c>
      <c r="G89" s="175">
        <v>0</v>
      </c>
      <c r="H89" s="213">
        <f t="shared" ref="H89" si="82">(D89-C89)/C89</f>
        <v>1.25</v>
      </c>
      <c r="I89" s="176">
        <f t="shared" ref="I89" si="83">D89-C89</f>
        <v>5</v>
      </c>
      <c r="J89" s="180" t="e">
        <f t="shared" ref="J89" si="84">(G89-F89)/F89</f>
        <v>#DIV/0!</v>
      </c>
      <c r="K89" s="181">
        <f t="shared" ref="K89" si="85">G89-F89</f>
        <v>0</v>
      </c>
      <c r="M89" s="251"/>
      <c r="N89" s="251"/>
    </row>
    <row r="90" spans="1:14" x14ac:dyDescent="0.2">
      <c r="A90" s="96" t="s">
        <v>80</v>
      </c>
      <c r="B90" s="154">
        <v>7</v>
      </c>
      <c r="C90" s="154">
        <v>3</v>
      </c>
      <c r="D90" s="154">
        <v>2</v>
      </c>
      <c r="E90" s="174">
        <v>0</v>
      </c>
      <c r="F90" s="174">
        <v>0</v>
      </c>
      <c r="G90" s="175">
        <v>0</v>
      </c>
      <c r="H90" s="213">
        <f t="shared" si="22"/>
        <v>-0.33333333333333331</v>
      </c>
      <c r="I90" s="176">
        <f t="shared" si="12"/>
        <v>-1</v>
      </c>
      <c r="J90" s="180" t="e">
        <f t="shared" si="8"/>
        <v>#DIV/0!</v>
      </c>
      <c r="K90" s="177">
        <f t="shared" si="9"/>
        <v>0</v>
      </c>
    </row>
    <row r="91" spans="1:14" x14ac:dyDescent="0.2">
      <c r="A91" s="103" t="s">
        <v>121</v>
      </c>
      <c r="B91" s="182">
        <f t="shared" ref="B91" si="86">SUM(B86:B90)</f>
        <v>36</v>
      </c>
      <c r="C91" s="182">
        <f t="shared" ref="C91" si="87">SUM(C86:C90)</f>
        <v>20</v>
      </c>
      <c r="D91" s="182">
        <f t="shared" ref="D91:E91" si="88">SUM(D86:D90)</f>
        <v>24</v>
      </c>
      <c r="E91" s="183">
        <f t="shared" si="88"/>
        <v>0</v>
      </c>
      <c r="F91" s="183">
        <f t="shared" ref="F91:G91" si="89">SUM(F86:F90)</f>
        <v>0</v>
      </c>
      <c r="G91" s="184">
        <f t="shared" si="89"/>
        <v>0</v>
      </c>
      <c r="H91" s="216">
        <f t="shared" si="22"/>
        <v>0.2</v>
      </c>
      <c r="I91" s="186">
        <f t="shared" si="12"/>
        <v>4</v>
      </c>
      <c r="J91" s="185" t="e">
        <f t="shared" si="8"/>
        <v>#DIV/0!</v>
      </c>
      <c r="K91" s="187">
        <f t="shared" si="9"/>
        <v>0</v>
      </c>
      <c r="L91" s="153"/>
    </row>
    <row r="92" spans="1:14" ht="7.5" customHeight="1" x14ac:dyDescent="0.2">
      <c r="A92" s="96"/>
      <c r="B92" s="154"/>
      <c r="C92" s="154"/>
      <c r="D92" s="154"/>
      <c r="E92" s="174"/>
      <c r="F92" s="174"/>
      <c r="G92" s="175"/>
      <c r="H92" s="213"/>
      <c r="I92" s="176"/>
      <c r="J92" s="180"/>
      <c r="K92" s="181"/>
    </row>
    <row r="93" spans="1:14" x14ac:dyDescent="0.2">
      <c r="A93" s="96" t="s">
        <v>43</v>
      </c>
      <c r="B93" s="154">
        <v>1</v>
      </c>
      <c r="C93" s="154">
        <v>0</v>
      </c>
      <c r="D93" s="154">
        <v>0</v>
      </c>
      <c r="E93" s="174">
        <v>0</v>
      </c>
      <c r="F93" s="174">
        <v>0</v>
      </c>
      <c r="G93" s="175">
        <v>0</v>
      </c>
      <c r="H93" s="210" t="s">
        <v>164</v>
      </c>
      <c r="I93" s="176">
        <f t="shared" ref="I93" si="90">D93-C93</f>
        <v>0</v>
      </c>
      <c r="J93" s="180" t="e">
        <f t="shared" si="8"/>
        <v>#DIV/0!</v>
      </c>
      <c r="K93" s="181">
        <f t="shared" si="9"/>
        <v>0</v>
      </c>
    </row>
    <row r="94" spans="1:14" ht="7.5" customHeight="1" x14ac:dyDescent="0.2">
      <c r="A94" s="96"/>
      <c r="B94" s="154"/>
      <c r="C94" s="154"/>
      <c r="D94" s="154"/>
      <c r="E94" s="174"/>
      <c r="F94" s="174"/>
      <c r="G94" s="175"/>
      <c r="H94" s="213"/>
      <c r="I94" s="176"/>
      <c r="J94" s="180"/>
      <c r="K94" s="181"/>
    </row>
    <row r="95" spans="1:14" x14ac:dyDescent="0.2">
      <c r="A95" s="96" t="s">
        <v>37</v>
      </c>
      <c r="B95" s="154">
        <v>76</v>
      </c>
      <c r="C95" s="154">
        <v>54</v>
      </c>
      <c r="D95" s="154">
        <v>31</v>
      </c>
      <c r="E95" s="174">
        <v>0</v>
      </c>
      <c r="F95" s="174">
        <v>0</v>
      </c>
      <c r="G95" s="175">
        <v>0</v>
      </c>
      <c r="H95" s="213">
        <f t="shared" si="22"/>
        <v>-0.42592592592592593</v>
      </c>
      <c r="I95" s="176">
        <f t="shared" si="12"/>
        <v>-23</v>
      </c>
      <c r="J95" s="180" t="e">
        <f t="shared" si="8"/>
        <v>#DIV/0!</v>
      </c>
      <c r="K95" s="193">
        <f t="shared" si="9"/>
        <v>0</v>
      </c>
      <c r="M95"/>
      <c r="N95"/>
    </row>
    <row r="96" spans="1:14" x14ac:dyDescent="0.2">
      <c r="A96" s="96" t="s">
        <v>38</v>
      </c>
      <c r="B96" s="154">
        <v>59</v>
      </c>
      <c r="C96" s="154">
        <v>72</v>
      </c>
      <c r="D96" s="154">
        <v>64</v>
      </c>
      <c r="E96" s="174">
        <v>0</v>
      </c>
      <c r="F96" s="174">
        <v>0</v>
      </c>
      <c r="G96" s="175">
        <v>0</v>
      </c>
      <c r="H96" s="213">
        <f t="shared" si="22"/>
        <v>-0.1111111111111111</v>
      </c>
      <c r="I96" s="176">
        <f t="shared" si="12"/>
        <v>-8</v>
      </c>
      <c r="J96" s="180" t="e">
        <f t="shared" si="8"/>
        <v>#DIV/0!</v>
      </c>
      <c r="K96" s="174">
        <f t="shared" si="9"/>
        <v>0</v>
      </c>
      <c r="M96"/>
      <c r="N96"/>
    </row>
    <row r="97" spans="1:14" x14ac:dyDescent="0.2">
      <c r="A97" s="103" t="s">
        <v>111</v>
      </c>
      <c r="B97" s="166">
        <f t="shared" ref="B97:C97" si="91">SUM(B95:B96)</f>
        <v>135</v>
      </c>
      <c r="C97" s="166">
        <f t="shared" si="91"/>
        <v>126</v>
      </c>
      <c r="D97" s="166">
        <f t="shared" ref="D97:E97" si="92">SUM(D95:D96)</f>
        <v>95</v>
      </c>
      <c r="E97" s="167">
        <f t="shared" si="92"/>
        <v>0</v>
      </c>
      <c r="F97" s="167">
        <f t="shared" ref="F97:G97" si="93">SUM(F95:F96)</f>
        <v>0</v>
      </c>
      <c r="G97" s="168">
        <f t="shared" si="93"/>
        <v>0</v>
      </c>
      <c r="H97" s="217">
        <f t="shared" si="22"/>
        <v>-0.24603174603174602</v>
      </c>
      <c r="I97" s="178">
        <f t="shared" si="12"/>
        <v>-31</v>
      </c>
      <c r="J97" s="188" t="e">
        <f t="shared" si="8"/>
        <v>#DIV/0!</v>
      </c>
      <c r="K97" s="167">
        <f t="shared" si="9"/>
        <v>0</v>
      </c>
      <c r="L97" s="153"/>
    </row>
    <row r="98" spans="1:14" ht="7.5" customHeight="1" x14ac:dyDescent="0.2">
      <c r="A98" s="96"/>
      <c r="B98" s="154"/>
      <c r="C98" s="154"/>
      <c r="D98" s="154"/>
      <c r="E98" s="174"/>
      <c r="F98" s="174"/>
      <c r="G98" s="175"/>
      <c r="H98" s="213"/>
      <c r="I98" s="176"/>
      <c r="J98" s="180"/>
      <c r="K98" s="181"/>
    </row>
    <row r="99" spans="1:14" x14ac:dyDescent="0.2">
      <c r="A99" s="96" t="s">
        <v>12</v>
      </c>
      <c r="B99" s="154">
        <v>24</v>
      </c>
      <c r="C99" s="154">
        <v>19</v>
      </c>
      <c r="D99" s="154">
        <v>10</v>
      </c>
      <c r="E99" s="174">
        <v>0</v>
      </c>
      <c r="F99" s="174">
        <v>0</v>
      </c>
      <c r="G99" s="175">
        <v>0</v>
      </c>
      <c r="H99" s="213">
        <f t="shared" si="22"/>
        <v>-0.47368421052631576</v>
      </c>
      <c r="I99" s="176">
        <f t="shared" si="12"/>
        <v>-9</v>
      </c>
      <c r="J99" s="180" t="e">
        <f t="shared" si="8"/>
        <v>#DIV/0!</v>
      </c>
      <c r="K99" s="181">
        <f t="shared" si="9"/>
        <v>0</v>
      </c>
      <c r="M99" s="137"/>
    </row>
    <row r="100" spans="1:14" x14ac:dyDescent="0.2">
      <c r="A100" s="96" t="s">
        <v>13</v>
      </c>
      <c r="B100" s="154">
        <v>25</v>
      </c>
      <c r="C100" s="154">
        <v>29</v>
      </c>
      <c r="D100" s="154">
        <v>25</v>
      </c>
      <c r="E100" s="174">
        <v>0</v>
      </c>
      <c r="F100" s="174">
        <v>0</v>
      </c>
      <c r="G100" s="175">
        <v>0</v>
      </c>
      <c r="H100" s="213">
        <f t="shared" si="22"/>
        <v>-0.13793103448275862</v>
      </c>
      <c r="I100" s="176">
        <f t="shared" si="12"/>
        <v>-4</v>
      </c>
      <c r="J100" s="180" t="e">
        <f t="shared" si="8"/>
        <v>#DIV/0!</v>
      </c>
      <c r="K100" s="177">
        <f t="shared" si="9"/>
        <v>0</v>
      </c>
    </row>
    <row r="101" spans="1:14" x14ac:dyDescent="0.2">
      <c r="A101" s="103" t="s">
        <v>103</v>
      </c>
      <c r="B101" s="200">
        <f t="shared" ref="B101:C101" si="94">SUM(B99:B100)</f>
        <v>49</v>
      </c>
      <c r="C101" s="200">
        <f t="shared" si="94"/>
        <v>48</v>
      </c>
      <c r="D101" s="200">
        <f t="shared" ref="D101:E101" si="95">SUM(D99:D100)</f>
        <v>35</v>
      </c>
      <c r="E101" s="183">
        <f t="shared" si="95"/>
        <v>0</v>
      </c>
      <c r="F101" s="183">
        <f t="shared" ref="F101:G101" si="96">SUM(F99:F100)</f>
        <v>0</v>
      </c>
      <c r="G101" s="184">
        <f t="shared" si="96"/>
        <v>0</v>
      </c>
      <c r="H101" s="216">
        <f t="shared" si="22"/>
        <v>-0.27083333333333331</v>
      </c>
      <c r="I101" s="186">
        <f t="shared" si="12"/>
        <v>-13</v>
      </c>
      <c r="J101" s="185" t="e">
        <f t="shared" si="8"/>
        <v>#DIV/0!</v>
      </c>
      <c r="K101" s="187">
        <f t="shared" si="9"/>
        <v>0</v>
      </c>
      <c r="L101" s="153"/>
    </row>
    <row r="102" spans="1:14" ht="7.5" customHeight="1" x14ac:dyDescent="0.2">
      <c r="A102" s="103"/>
      <c r="B102" s="162"/>
      <c r="C102" s="162"/>
      <c r="D102" s="162"/>
      <c r="E102" s="174"/>
      <c r="F102" s="174"/>
      <c r="G102" s="174"/>
      <c r="H102" s="195"/>
      <c r="I102" s="196"/>
      <c r="J102" s="180"/>
      <c r="K102" s="177"/>
      <c r="L102" s="153"/>
    </row>
    <row r="103" spans="1:14" x14ac:dyDescent="0.2">
      <c r="A103" s="133" t="s">
        <v>232</v>
      </c>
      <c r="B103" s="162">
        <v>12</v>
      </c>
      <c r="C103" s="162">
        <v>3</v>
      </c>
      <c r="D103" s="162">
        <v>2</v>
      </c>
      <c r="E103" s="174"/>
      <c r="F103" s="174"/>
      <c r="G103" s="174"/>
      <c r="H103" s="213">
        <f t="shared" ref="H103:H105" si="97">(D103-C103)/C103</f>
        <v>-0.33333333333333331</v>
      </c>
      <c r="I103" s="176">
        <f t="shared" ref="I103:I105" si="98">D103-C103</f>
        <v>-1</v>
      </c>
      <c r="J103" s="180"/>
      <c r="K103" s="177"/>
      <c r="L103" s="153"/>
    </row>
    <row r="104" spans="1:14" x14ac:dyDescent="0.2">
      <c r="A104" s="133" t="s">
        <v>233</v>
      </c>
      <c r="B104" s="171">
        <v>5</v>
      </c>
      <c r="C104" s="171">
        <v>9</v>
      </c>
      <c r="D104" s="171">
        <v>17</v>
      </c>
      <c r="E104" s="174"/>
      <c r="F104" s="174"/>
      <c r="G104" s="174"/>
      <c r="H104" s="213">
        <f t="shared" si="97"/>
        <v>0.88888888888888884</v>
      </c>
      <c r="I104" s="176">
        <f t="shared" si="98"/>
        <v>8</v>
      </c>
      <c r="J104" s="180"/>
      <c r="K104" s="177"/>
      <c r="L104" s="153"/>
    </row>
    <row r="105" spans="1:14" x14ac:dyDescent="0.2">
      <c r="A105" s="103" t="s">
        <v>115</v>
      </c>
      <c r="B105" s="198">
        <f>SUM(B103:B104)</f>
        <v>17</v>
      </c>
      <c r="C105" s="198">
        <f>SUM(C103:C104)</f>
        <v>12</v>
      </c>
      <c r="D105" s="198">
        <f>SUM(D103:D104)</f>
        <v>19</v>
      </c>
      <c r="E105" s="199"/>
      <c r="F105" s="199"/>
      <c r="G105" s="199"/>
      <c r="H105" s="216">
        <f t="shared" si="97"/>
        <v>0.58333333333333337</v>
      </c>
      <c r="I105" s="186">
        <f t="shared" si="98"/>
        <v>7</v>
      </c>
      <c r="J105" s="180"/>
      <c r="K105" s="177"/>
      <c r="L105" s="153"/>
    </row>
    <row r="106" spans="1:14" ht="7.5" customHeight="1" x14ac:dyDescent="0.2">
      <c r="A106" s="96"/>
      <c r="B106" s="154"/>
      <c r="C106" s="154"/>
      <c r="D106" s="154"/>
      <c r="E106" s="174"/>
      <c r="F106" s="174"/>
      <c r="G106" s="174"/>
      <c r="H106" s="195"/>
      <c r="I106" s="176"/>
      <c r="J106" s="180"/>
      <c r="K106" s="181"/>
    </row>
    <row r="107" spans="1:14" x14ac:dyDescent="0.2">
      <c r="A107" s="96" t="s">
        <v>25</v>
      </c>
      <c r="B107" s="154">
        <v>0</v>
      </c>
      <c r="C107" s="154">
        <v>0</v>
      </c>
      <c r="D107" s="154">
        <v>4</v>
      </c>
      <c r="E107" s="174">
        <v>0</v>
      </c>
      <c r="F107" s="174">
        <v>0</v>
      </c>
      <c r="G107" s="175">
        <v>0</v>
      </c>
      <c r="H107" s="197" t="s">
        <v>164</v>
      </c>
      <c r="I107" s="176">
        <f t="shared" ref="I107" si="99">D107-C107</f>
        <v>4</v>
      </c>
      <c r="J107" s="180" t="e">
        <f t="shared" si="8"/>
        <v>#DIV/0!</v>
      </c>
      <c r="K107" s="181">
        <f t="shared" si="9"/>
        <v>0</v>
      </c>
    </row>
    <row r="108" spans="1:14" hidden="1" x14ac:dyDescent="0.2">
      <c r="A108" s="96" t="s">
        <v>176</v>
      </c>
      <c r="B108" s="154">
        <v>0</v>
      </c>
      <c r="C108" s="154">
        <v>0</v>
      </c>
      <c r="D108" s="154">
        <v>0</v>
      </c>
      <c r="E108" s="174">
        <v>0</v>
      </c>
      <c r="F108" s="174">
        <v>0</v>
      </c>
      <c r="G108" s="175">
        <v>0</v>
      </c>
      <c r="H108" s="213" t="e">
        <f t="shared" si="22"/>
        <v>#DIV/0!</v>
      </c>
      <c r="I108" s="158">
        <f t="shared" ref="I108:I109" si="100">D108-C108</f>
        <v>0</v>
      </c>
      <c r="J108" s="129" t="s">
        <v>164</v>
      </c>
      <c r="K108" s="159">
        <f t="shared" ref="K108" si="101">G108-F108</f>
        <v>0</v>
      </c>
    </row>
    <row r="109" spans="1:14" x14ac:dyDescent="0.2">
      <c r="A109" s="96" t="s">
        <v>26</v>
      </c>
      <c r="B109" s="154">
        <v>0</v>
      </c>
      <c r="C109" s="154">
        <v>0</v>
      </c>
      <c r="D109" s="154">
        <v>0</v>
      </c>
      <c r="E109" s="174">
        <v>0</v>
      </c>
      <c r="F109" s="174">
        <v>0</v>
      </c>
      <c r="G109" s="175">
        <v>0</v>
      </c>
      <c r="H109" s="218" t="s">
        <v>164</v>
      </c>
      <c r="I109" s="176">
        <f t="shared" si="100"/>
        <v>0</v>
      </c>
      <c r="J109" s="180" t="e">
        <f t="shared" si="8"/>
        <v>#DIV/0!</v>
      </c>
      <c r="K109" s="177">
        <f t="shared" si="9"/>
        <v>0</v>
      </c>
    </row>
    <row r="110" spans="1:14" x14ac:dyDescent="0.2">
      <c r="A110" s="103" t="s">
        <v>109</v>
      </c>
      <c r="B110" s="182">
        <f t="shared" ref="B110:C110" si="102">SUM(B107:B109)</f>
        <v>0</v>
      </c>
      <c r="C110" s="182">
        <f t="shared" si="102"/>
        <v>0</v>
      </c>
      <c r="D110" s="182">
        <f t="shared" ref="D110:E110" si="103">SUM(D107:D109)</f>
        <v>4</v>
      </c>
      <c r="E110" s="183">
        <f t="shared" si="103"/>
        <v>0</v>
      </c>
      <c r="F110" s="183">
        <f t="shared" ref="F110:G110" si="104">SUM(F107:F109)</f>
        <v>0</v>
      </c>
      <c r="G110" s="184">
        <f t="shared" si="104"/>
        <v>0</v>
      </c>
      <c r="H110" s="197" t="s">
        <v>164</v>
      </c>
      <c r="I110" s="186">
        <f t="shared" ref="I110" si="105">D110-C110</f>
        <v>4</v>
      </c>
      <c r="J110" s="185" t="e">
        <f t="shared" si="8"/>
        <v>#DIV/0!</v>
      </c>
      <c r="K110" s="187">
        <f t="shared" si="9"/>
        <v>0</v>
      </c>
      <c r="L110" s="153"/>
    </row>
    <row r="111" spans="1:14" ht="7.5" customHeight="1" x14ac:dyDescent="0.2">
      <c r="A111" s="96"/>
      <c r="B111" s="154"/>
      <c r="C111" s="154"/>
      <c r="D111" s="154"/>
      <c r="E111" s="174"/>
      <c r="F111" s="174"/>
      <c r="G111" s="175"/>
      <c r="H111" s="213"/>
      <c r="I111" s="176"/>
      <c r="J111" s="180"/>
      <c r="K111" s="181"/>
    </row>
    <row r="112" spans="1:14" x14ac:dyDescent="0.2">
      <c r="A112" s="96" t="s">
        <v>28</v>
      </c>
      <c r="B112" s="154">
        <v>1</v>
      </c>
      <c r="C112" s="154">
        <v>1</v>
      </c>
      <c r="D112" s="154">
        <v>0</v>
      </c>
      <c r="E112" s="174">
        <v>0</v>
      </c>
      <c r="F112" s="174">
        <v>0</v>
      </c>
      <c r="G112" s="175">
        <v>0</v>
      </c>
      <c r="H112" s="210" t="s">
        <v>164</v>
      </c>
      <c r="I112" s="176">
        <f t="shared" ref="I112" si="106">D112-C112</f>
        <v>-1</v>
      </c>
      <c r="J112" s="180" t="e">
        <f t="shared" ref="J112" si="107">(G112-F112)/F112</f>
        <v>#DIV/0!</v>
      </c>
      <c r="K112" s="181">
        <f t="shared" ref="K112:K114" si="108">G112-F112</f>
        <v>0</v>
      </c>
      <c r="M112"/>
      <c r="N112"/>
    </row>
    <row r="113" spans="1:14" x14ac:dyDescent="0.2">
      <c r="A113" s="96" t="s">
        <v>214</v>
      </c>
      <c r="B113" s="154">
        <v>1</v>
      </c>
      <c r="C113" s="154">
        <v>0</v>
      </c>
      <c r="D113" s="154">
        <v>1</v>
      </c>
      <c r="E113" s="174">
        <v>0</v>
      </c>
      <c r="F113" s="174">
        <v>0</v>
      </c>
      <c r="G113" s="175">
        <v>0</v>
      </c>
      <c r="H113" s="210" t="s">
        <v>164</v>
      </c>
      <c r="I113" s="176">
        <f t="shared" ref="I113" si="109">D113-C113</f>
        <v>1</v>
      </c>
      <c r="J113" s="180" t="e">
        <f t="shared" ref="J113" si="110">(G113-F113)/F113</f>
        <v>#DIV/0!</v>
      </c>
      <c r="K113" s="181">
        <f t="shared" ref="K113" si="111">G113-F113</f>
        <v>0</v>
      </c>
      <c r="M113"/>
      <c r="N113"/>
    </row>
    <row r="114" spans="1:14" x14ac:dyDescent="0.2">
      <c r="A114" s="96" t="s">
        <v>177</v>
      </c>
      <c r="B114" s="154">
        <v>0</v>
      </c>
      <c r="C114" s="154">
        <v>2</v>
      </c>
      <c r="D114" s="154">
        <v>0</v>
      </c>
      <c r="E114" s="174">
        <v>0</v>
      </c>
      <c r="F114" s="174">
        <v>0</v>
      </c>
      <c r="G114" s="175">
        <v>0</v>
      </c>
      <c r="H114" s="210" t="s">
        <v>164</v>
      </c>
      <c r="I114" s="176">
        <f t="shared" ref="I114" si="112">D114-C114</f>
        <v>-2</v>
      </c>
      <c r="J114" s="129" t="s">
        <v>164</v>
      </c>
      <c r="K114" s="159">
        <f t="shared" si="108"/>
        <v>0</v>
      </c>
      <c r="M114"/>
      <c r="N114"/>
    </row>
    <row r="115" spans="1:14" x14ac:dyDescent="0.2">
      <c r="A115" s="96" t="s">
        <v>194</v>
      </c>
      <c r="B115" s="154">
        <v>1</v>
      </c>
      <c r="C115" s="154">
        <v>3</v>
      </c>
      <c r="D115" s="154">
        <v>2</v>
      </c>
      <c r="E115" s="174">
        <v>0</v>
      </c>
      <c r="F115" s="174">
        <v>0</v>
      </c>
      <c r="G115" s="175">
        <v>0</v>
      </c>
      <c r="H115" s="213">
        <f t="shared" ref="H115" si="113">(D115-C115)/C115</f>
        <v>-0.33333333333333331</v>
      </c>
      <c r="I115" s="176">
        <f t="shared" ref="I115:I117" si="114">D115-C115</f>
        <v>-1</v>
      </c>
      <c r="J115" s="129"/>
      <c r="K115" s="159"/>
      <c r="M115"/>
      <c r="N115"/>
    </row>
    <row r="116" spans="1:14" x14ac:dyDescent="0.2">
      <c r="A116" s="96" t="s">
        <v>219</v>
      </c>
      <c r="B116" s="162">
        <v>6</v>
      </c>
      <c r="C116" s="162">
        <v>7</v>
      </c>
      <c r="D116" s="162">
        <v>2</v>
      </c>
      <c r="E116" s="174"/>
      <c r="F116" s="174"/>
      <c r="G116" s="192"/>
      <c r="H116" s="213">
        <f t="shared" ref="H116" si="115">(D116-C116)/C116</f>
        <v>-0.7142857142857143</v>
      </c>
      <c r="I116" s="176">
        <f t="shared" ref="I116" si="116">D116-C116</f>
        <v>-5</v>
      </c>
      <c r="J116" s="129"/>
      <c r="K116" s="159"/>
      <c r="M116"/>
      <c r="N116"/>
    </row>
    <row r="117" spans="1:14" x14ac:dyDescent="0.2">
      <c r="A117" s="96" t="s">
        <v>85</v>
      </c>
      <c r="B117" s="154">
        <v>2</v>
      </c>
      <c r="C117" s="154">
        <v>0</v>
      </c>
      <c r="D117" s="154">
        <v>2</v>
      </c>
      <c r="E117" s="174">
        <v>0</v>
      </c>
      <c r="F117" s="174">
        <v>0</v>
      </c>
      <c r="G117" s="175">
        <v>0</v>
      </c>
      <c r="H117" s="210" t="s">
        <v>164</v>
      </c>
      <c r="I117" s="176">
        <f t="shared" si="114"/>
        <v>2</v>
      </c>
      <c r="J117" s="129" t="s">
        <v>164</v>
      </c>
      <c r="K117" s="159">
        <f t="shared" ref="K117" si="117">G117-F117</f>
        <v>0</v>
      </c>
      <c r="M117"/>
      <c r="N117"/>
    </row>
    <row r="118" spans="1:14" x14ac:dyDescent="0.2">
      <c r="A118" s="96" t="s">
        <v>83</v>
      </c>
      <c r="B118" s="154">
        <v>2</v>
      </c>
      <c r="C118" s="154">
        <v>2</v>
      </c>
      <c r="D118" s="154">
        <v>2</v>
      </c>
      <c r="E118" s="174">
        <v>0</v>
      </c>
      <c r="F118" s="174">
        <v>0</v>
      </c>
      <c r="G118" s="175">
        <v>0</v>
      </c>
      <c r="H118" s="213">
        <f t="shared" si="22"/>
        <v>0</v>
      </c>
      <c r="I118" s="176">
        <f t="shared" si="12"/>
        <v>0</v>
      </c>
      <c r="J118" s="180" t="e">
        <f t="shared" si="8"/>
        <v>#DIV/0!</v>
      </c>
      <c r="K118" s="181">
        <f t="shared" si="9"/>
        <v>0</v>
      </c>
      <c r="M118"/>
      <c r="N118"/>
    </row>
    <row r="119" spans="1:14" x14ac:dyDescent="0.2">
      <c r="A119" s="96" t="s">
        <v>167</v>
      </c>
      <c r="B119" s="154">
        <v>5</v>
      </c>
      <c r="C119" s="154">
        <v>3</v>
      </c>
      <c r="D119" s="154">
        <v>6</v>
      </c>
      <c r="E119" s="174">
        <v>0</v>
      </c>
      <c r="F119" s="174">
        <v>0</v>
      </c>
      <c r="G119" s="175">
        <v>0</v>
      </c>
      <c r="H119" s="213">
        <f t="shared" si="22"/>
        <v>1</v>
      </c>
      <c r="I119" s="176">
        <f t="shared" si="12"/>
        <v>3</v>
      </c>
      <c r="J119" s="180" t="e">
        <f t="shared" si="8"/>
        <v>#DIV/0!</v>
      </c>
      <c r="K119" s="181">
        <f t="shared" si="9"/>
        <v>0</v>
      </c>
      <c r="M119"/>
      <c r="N119"/>
    </row>
    <row r="120" spans="1:14" x14ac:dyDescent="0.2">
      <c r="A120" s="96" t="s">
        <v>157</v>
      </c>
      <c r="B120" s="154">
        <v>3</v>
      </c>
      <c r="C120" s="154">
        <v>1</v>
      </c>
      <c r="D120" s="154">
        <v>4</v>
      </c>
      <c r="E120" s="174">
        <v>0</v>
      </c>
      <c r="F120" s="174">
        <v>0</v>
      </c>
      <c r="G120" s="175">
        <v>0</v>
      </c>
      <c r="H120" s="213">
        <f t="shared" si="22"/>
        <v>3</v>
      </c>
      <c r="I120" s="158">
        <f t="shared" ref="I120:I124" si="118">D120-C120</f>
        <v>3</v>
      </c>
      <c r="J120" s="129" t="s">
        <v>164</v>
      </c>
      <c r="K120" s="159">
        <f t="shared" ref="K120:K124" si="119">G120-F120</f>
        <v>0</v>
      </c>
      <c r="M120"/>
      <c r="N120"/>
    </row>
    <row r="121" spans="1:14" x14ac:dyDescent="0.2">
      <c r="A121" s="96" t="s">
        <v>192</v>
      </c>
      <c r="B121" s="162">
        <v>1</v>
      </c>
      <c r="C121" s="162">
        <v>3</v>
      </c>
      <c r="D121" s="162">
        <v>4</v>
      </c>
      <c r="E121" s="174"/>
      <c r="F121" s="174"/>
      <c r="G121" s="192"/>
      <c r="H121" s="213">
        <f t="shared" ref="H121" si="120">(D121-C121)/C121</f>
        <v>0.33333333333333331</v>
      </c>
      <c r="I121" s="158">
        <f t="shared" ref="I121" si="121">D121-C121</f>
        <v>1</v>
      </c>
      <c r="J121" s="129"/>
      <c r="K121" s="159"/>
      <c r="M121"/>
      <c r="N121"/>
    </row>
    <row r="122" spans="1:14" x14ac:dyDescent="0.2">
      <c r="A122" s="96" t="s">
        <v>158</v>
      </c>
      <c r="B122" s="154">
        <v>0</v>
      </c>
      <c r="C122" s="154">
        <v>0</v>
      </c>
      <c r="D122" s="154">
        <v>0</v>
      </c>
      <c r="E122" s="174">
        <v>0</v>
      </c>
      <c r="F122" s="174">
        <v>0</v>
      </c>
      <c r="G122" s="175">
        <v>0</v>
      </c>
      <c r="H122" s="210" t="s">
        <v>164</v>
      </c>
      <c r="I122" s="176">
        <f t="shared" si="118"/>
        <v>0</v>
      </c>
      <c r="J122" s="180" t="e">
        <f t="shared" ref="J122:J124" si="122">(G122-F122)/F122</f>
        <v>#DIV/0!</v>
      </c>
      <c r="K122" s="181">
        <f t="shared" si="119"/>
        <v>0</v>
      </c>
      <c r="M122"/>
      <c r="N122"/>
    </row>
    <row r="123" spans="1:14" x14ac:dyDescent="0.2">
      <c r="A123" s="96" t="s">
        <v>215</v>
      </c>
      <c r="B123" s="154">
        <v>2</v>
      </c>
      <c r="C123" s="154">
        <v>1</v>
      </c>
      <c r="D123" s="154">
        <v>3</v>
      </c>
      <c r="E123" s="174">
        <v>0</v>
      </c>
      <c r="F123" s="174">
        <v>0</v>
      </c>
      <c r="G123" s="175">
        <v>0</v>
      </c>
      <c r="H123" s="213">
        <f t="shared" ref="H123" si="123">(D123-C123)/C123</f>
        <v>2</v>
      </c>
      <c r="I123" s="176">
        <f t="shared" si="118"/>
        <v>2</v>
      </c>
      <c r="J123" s="180"/>
      <c r="K123" s="181"/>
      <c r="M123"/>
      <c r="N123"/>
    </row>
    <row r="124" spans="1:14" x14ac:dyDescent="0.2">
      <c r="A124" s="96" t="s">
        <v>168</v>
      </c>
      <c r="B124" s="154">
        <v>0</v>
      </c>
      <c r="C124" s="154">
        <v>0</v>
      </c>
      <c r="D124" s="154">
        <v>0</v>
      </c>
      <c r="E124" s="174">
        <v>0</v>
      </c>
      <c r="F124" s="174">
        <v>0</v>
      </c>
      <c r="G124" s="175">
        <v>0</v>
      </c>
      <c r="H124" s="210" t="s">
        <v>164</v>
      </c>
      <c r="I124" s="176">
        <f t="shared" si="118"/>
        <v>0</v>
      </c>
      <c r="J124" s="180" t="e">
        <f t="shared" si="122"/>
        <v>#DIV/0!</v>
      </c>
      <c r="K124" s="181">
        <f t="shared" si="119"/>
        <v>0</v>
      </c>
      <c r="M124"/>
      <c r="N124"/>
    </row>
    <row r="125" spans="1:14" x14ac:dyDescent="0.2">
      <c r="A125" s="96" t="s">
        <v>195</v>
      </c>
      <c r="B125" s="154">
        <v>3</v>
      </c>
      <c r="C125" s="154">
        <v>2</v>
      </c>
      <c r="D125" s="154">
        <v>1</v>
      </c>
      <c r="E125" s="174">
        <v>0</v>
      </c>
      <c r="F125" s="174">
        <v>0</v>
      </c>
      <c r="G125" s="175">
        <v>0</v>
      </c>
      <c r="H125" s="213">
        <f t="shared" si="22"/>
        <v>-0.5</v>
      </c>
      <c r="I125" s="176">
        <f t="shared" si="12"/>
        <v>-1</v>
      </c>
      <c r="J125" s="180" t="e">
        <f t="shared" si="8"/>
        <v>#DIV/0!</v>
      </c>
      <c r="K125" s="181">
        <f t="shared" si="9"/>
        <v>0</v>
      </c>
      <c r="M125"/>
      <c r="N125"/>
    </row>
    <row r="126" spans="1:14" x14ac:dyDescent="0.2">
      <c r="A126" s="96" t="s">
        <v>197</v>
      </c>
      <c r="B126" s="162">
        <v>0</v>
      </c>
      <c r="C126" s="162">
        <v>0</v>
      </c>
      <c r="D126" s="162">
        <v>0</v>
      </c>
      <c r="E126" s="174"/>
      <c r="F126" s="174"/>
      <c r="G126" s="192"/>
      <c r="H126" s="210" t="s">
        <v>164</v>
      </c>
      <c r="I126" s="196">
        <f t="shared" si="12"/>
        <v>0</v>
      </c>
      <c r="J126" s="180"/>
      <c r="K126" s="181"/>
      <c r="M126"/>
      <c r="N126"/>
    </row>
    <row r="127" spans="1:14" x14ac:dyDescent="0.2">
      <c r="A127" s="96" t="s">
        <v>236</v>
      </c>
      <c r="B127" s="162">
        <v>5</v>
      </c>
      <c r="C127" s="162">
        <v>1</v>
      </c>
      <c r="D127" s="162">
        <v>5</v>
      </c>
      <c r="E127" s="174"/>
      <c r="F127" s="174"/>
      <c r="G127" s="192"/>
      <c r="H127" s="213">
        <f t="shared" ref="H127" si="124">(D127-C127)/C127</f>
        <v>4</v>
      </c>
      <c r="I127" s="176">
        <f t="shared" ref="I127" si="125">D127-C127</f>
        <v>4</v>
      </c>
      <c r="J127" s="180"/>
      <c r="K127" s="181"/>
      <c r="M127"/>
      <c r="N127"/>
    </row>
    <row r="128" spans="1:14" x14ac:dyDescent="0.2">
      <c r="A128" s="96" t="s">
        <v>30</v>
      </c>
      <c r="B128" s="154">
        <v>0</v>
      </c>
      <c r="C128" s="154">
        <v>0</v>
      </c>
      <c r="D128" s="154">
        <v>1</v>
      </c>
      <c r="E128" s="174">
        <v>0</v>
      </c>
      <c r="F128" s="174">
        <v>0</v>
      </c>
      <c r="G128" s="175">
        <v>0</v>
      </c>
      <c r="H128" s="210" t="s">
        <v>164</v>
      </c>
      <c r="I128" s="176">
        <f t="shared" ref="I128" si="126">D128-C128</f>
        <v>1</v>
      </c>
      <c r="J128" s="180" t="e">
        <f t="shared" si="8"/>
        <v>#DIV/0!</v>
      </c>
      <c r="K128" s="177">
        <f t="shared" si="9"/>
        <v>0</v>
      </c>
      <c r="M128"/>
      <c r="N128"/>
    </row>
    <row r="129" spans="1:13" x14ac:dyDescent="0.2">
      <c r="A129" s="103" t="s">
        <v>110</v>
      </c>
      <c r="B129" s="166">
        <f t="shared" ref="B129" si="127">SUM(B112:B128)</f>
        <v>32</v>
      </c>
      <c r="C129" s="166">
        <f t="shared" ref="C129" si="128">SUM(C112:C128)</f>
        <v>26</v>
      </c>
      <c r="D129" s="166">
        <f t="shared" ref="D129:E129" si="129">SUM(D112:D128)</f>
        <v>33</v>
      </c>
      <c r="E129" s="167">
        <f t="shared" si="129"/>
        <v>0</v>
      </c>
      <c r="F129" s="167">
        <f t="shared" ref="F129:G129" si="130">SUM(F112:F128)</f>
        <v>0</v>
      </c>
      <c r="G129" s="168">
        <f t="shared" si="130"/>
        <v>0</v>
      </c>
      <c r="H129" s="217">
        <f t="shared" si="22"/>
        <v>0.26923076923076922</v>
      </c>
      <c r="I129" s="178">
        <f t="shared" si="12"/>
        <v>7</v>
      </c>
      <c r="J129" s="188" t="e">
        <f t="shared" si="8"/>
        <v>#DIV/0!</v>
      </c>
      <c r="K129" s="179">
        <f t="shared" si="9"/>
        <v>0</v>
      </c>
      <c r="L129" s="153"/>
    </row>
    <row r="130" spans="1:13" ht="7.5" hidden="1" customHeight="1" x14ac:dyDescent="0.2">
      <c r="A130" s="96"/>
      <c r="B130" s="154"/>
      <c r="C130" s="154"/>
      <c r="D130" s="154"/>
      <c r="E130" s="174"/>
      <c r="F130" s="174"/>
      <c r="G130" s="175"/>
      <c r="H130" s="213"/>
      <c r="I130" s="176"/>
      <c r="J130" s="180"/>
      <c r="K130" s="181"/>
    </row>
    <row r="131" spans="1:13" hidden="1" x14ac:dyDescent="0.2">
      <c r="A131" s="96" t="s">
        <v>15</v>
      </c>
      <c r="B131" s="154">
        <v>0</v>
      </c>
      <c r="C131" s="154">
        <v>0</v>
      </c>
      <c r="D131" s="154">
        <v>0</v>
      </c>
      <c r="E131" s="174">
        <v>0</v>
      </c>
      <c r="F131" s="174">
        <v>0</v>
      </c>
      <c r="G131" s="175">
        <v>0</v>
      </c>
      <c r="H131" s="210" t="s">
        <v>164</v>
      </c>
      <c r="I131" s="176">
        <f t="shared" si="12"/>
        <v>0</v>
      </c>
      <c r="J131" s="129" t="s">
        <v>164</v>
      </c>
      <c r="K131" s="181">
        <f t="shared" si="9"/>
        <v>0</v>
      </c>
    </row>
    <row r="132" spans="1:13" hidden="1" x14ac:dyDescent="0.2">
      <c r="A132" s="95" t="s">
        <v>166</v>
      </c>
      <c r="B132" s="154">
        <v>0</v>
      </c>
      <c r="C132" s="154">
        <v>0</v>
      </c>
      <c r="D132" s="154">
        <v>0</v>
      </c>
      <c r="E132" s="174">
        <v>0</v>
      </c>
      <c r="F132" s="174">
        <v>0</v>
      </c>
      <c r="G132" s="175">
        <v>0</v>
      </c>
      <c r="H132" s="210" t="s">
        <v>164</v>
      </c>
      <c r="I132" s="176">
        <f t="shared" si="12"/>
        <v>0</v>
      </c>
      <c r="J132" s="129" t="s">
        <v>164</v>
      </c>
      <c r="K132" s="181">
        <f t="shared" si="9"/>
        <v>0</v>
      </c>
    </row>
    <row r="133" spans="1:13" hidden="1" x14ac:dyDescent="0.2">
      <c r="A133" s="96" t="s">
        <v>14</v>
      </c>
      <c r="B133" s="154">
        <v>0</v>
      </c>
      <c r="C133" s="154">
        <v>0</v>
      </c>
      <c r="D133" s="154">
        <v>0</v>
      </c>
      <c r="E133" s="174">
        <v>0</v>
      </c>
      <c r="F133" s="174">
        <v>0</v>
      </c>
      <c r="G133" s="175">
        <v>0</v>
      </c>
      <c r="H133" s="210" t="s">
        <v>164</v>
      </c>
      <c r="I133" s="176">
        <f t="shared" si="12"/>
        <v>0</v>
      </c>
      <c r="J133" s="180" t="e">
        <f t="shared" si="8"/>
        <v>#DIV/0!</v>
      </c>
      <c r="K133" s="181">
        <f t="shared" si="9"/>
        <v>0</v>
      </c>
    </row>
    <row r="134" spans="1:13" hidden="1" x14ac:dyDescent="0.2">
      <c r="A134" s="96" t="s">
        <v>179</v>
      </c>
      <c r="B134" s="154">
        <v>0</v>
      </c>
      <c r="C134" s="154">
        <v>0</v>
      </c>
      <c r="D134" s="154">
        <v>0</v>
      </c>
      <c r="E134" s="174">
        <v>0</v>
      </c>
      <c r="F134" s="174">
        <v>0</v>
      </c>
      <c r="G134" s="175">
        <v>0</v>
      </c>
      <c r="H134" s="210" t="s">
        <v>164</v>
      </c>
      <c r="I134" s="158">
        <f t="shared" ref="I134" si="131">D134-C134</f>
        <v>0</v>
      </c>
      <c r="J134" s="129" t="s">
        <v>164</v>
      </c>
      <c r="K134" s="159">
        <f t="shared" ref="K134" si="132">G134-F134</f>
        <v>0</v>
      </c>
    </row>
    <row r="135" spans="1:13" hidden="1" x14ac:dyDescent="0.2">
      <c r="A135" s="95" t="s">
        <v>147</v>
      </c>
      <c r="B135" s="154">
        <v>0</v>
      </c>
      <c r="C135" s="154">
        <v>0</v>
      </c>
      <c r="D135" s="154">
        <v>0</v>
      </c>
      <c r="E135" s="174">
        <v>0</v>
      </c>
      <c r="F135" s="174">
        <v>0</v>
      </c>
      <c r="G135" s="175">
        <v>0</v>
      </c>
      <c r="H135" s="210" t="s">
        <v>164</v>
      </c>
      <c r="I135" s="176">
        <f t="shared" si="12"/>
        <v>0</v>
      </c>
      <c r="J135" s="129" t="s">
        <v>164</v>
      </c>
      <c r="K135" s="181">
        <f t="shared" si="9"/>
        <v>0</v>
      </c>
      <c r="M135" s="94" t="s">
        <v>191</v>
      </c>
    </row>
    <row r="136" spans="1:13" hidden="1" x14ac:dyDescent="0.2">
      <c r="A136" s="96" t="s">
        <v>148</v>
      </c>
      <c r="B136" s="154">
        <v>0</v>
      </c>
      <c r="C136" s="154">
        <v>0</v>
      </c>
      <c r="D136" s="154">
        <v>0</v>
      </c>
      <c r="E136" s="174">
        <v>0</v>
      </c>
      <c r="F136" s="174">
        <v>0</v>
      </c>
      <c r="G136" s="175">
        <v>0</v>
      </c>
      <c r="H136" s="210" t="s">
        <v>164</v>
      </c>
      <c r="I136" s="176">
        <f t="shared" ref="I136" si="133">D136-C136</f>
        <v>0</v>
      </c>
      <c r="J136" s="180" t="e">
        <f t="shared" ref="J136" si="134">(G136-F136)/F136</f>
        <v>#DIV/0!</v>
      </c>
      <c r="K136" s="181">
        <f t="shared" ref="K136" si="135">G136-F136</f>
        <v>0</v>
      </c>
    </row>
    <row r="137" spans="1:13" hidden="1" x14ac:dyDescent="0.2">
      <c r="A137" s="96" t="s">
        <v>86</v>
      </c>
      <c r="B137" s="154">
        <v>0</v>
      </c>
      <c r="C137" s="154">
        <v>0</v>
      </c>
      <c r="D137" s="154">
        <v>0</v>
      </c>
      <c r="E137" s="174">
        <v>0</v>
      </c>
      <c r="F137" s="174">
        <v>0</v>
      </c>
      <c r="G137" s="175">
        <v>0</v>
      </c>
      <c r="H137" s="210" t="s">
        <v>164</v>
      </c>
      <c r="I137" s="176">
        <f t="shared" si="12"/>
        <v>0</v>
      </c>
      <c r="J137" s="129" t="s">
        <v>164</v>
      </c>
      <c r="K137" s="181">
        <f t="shared" si="9"/>
        <v>0</v>
      </c>
    </row>
    <row r="138" spans="1:13" hidden="1" x14ac:dyDescent="0.2">
      <c r="A138" s="96" t="s">
        <v>160</v>
      </c>
      <c r="B138" s="154">
        <v>0</v>
      </c>
      <c r="C138" s="154">
        <v>0</v>
      </c>
      <c r="D138" s="154">
        <v>0</v>
      </c>
      <c r="E138" s="174">
        <v>0</v>
      </c>
      <c r="F138" s="174">
        <v>0</v>
      </c>
      <c r="G138" s="175">
        <v>0</v>
      </c>
      <c r="H138" s="210" t="s">
        <v>164</v>
      </c>
      <c r="I138" s="158">
        <f t="shared" ref="I138:I139" si="136">D138-C138</f>
        <v>0</v>
      </c>
      <c r="J138" s="129" t="s">
        <v>164</v>
      </c>
      <c r="K138" s="159">
        <f t="shared" ref="K138:K139" si="137">G138-F138</f>
        <v>0</v>
      </c>
    </row>
    <row r="139" spans="1:13" hidden="1" x14ac:dyDescent="0.2">
      <c r="A139" s="96" t="s">
        <v>159</v>
      </c>
      <c r="B139" s="154">
        <v>0</v>
      </c>
      <c r="C139" s="154">
        <v>0</v>
      </c>
      <c r="D139" s="154">
        <v>0</v>
      </c>
      <c r="E139" s="174">
        <v>0</v>
      </c>
      <c r="F139" s="174">
        <v>0</v>
      </c>
      <c r="G139" s="175">
        <v>0</v>
      </c>
      <c r="H139" s="210" t="s">
        <v>164</v>
      </c>
      <c r="I139" s="176">
        <f t="shared" si="136"/>
        <v>0</v>
      </c>
      <c r="J139" s="180" t="e">
        <f t="shared" ref="J139" si="138">(G139-F139)/F139</f>
        <v>#DIV/0!</v>
      </c>
      <c r="K139" s="181">
        <f t="shared" si="137"/>
        <v>0</v>
      </c>
    </row>
    <row r="140" spans="1:13" hidden="1" x14ac:dyDescent="0.2">
      <c r="A140" s="96" t="s">
        <v>34</v>
      </c>
      <c r="B140" s="154">
        <v>0</v>
      </c>
      <c r="C140" s="154">
        <v>0</v>
      </c>
      <c r="D140" s="154">
        <v>0</v>
      </c>
      <c r="E140" s="174">
        <v>0</v>
      </c>
      <c r="F140" s="174">
        <v>0</v>
      </c>
      <c r="G140" s="175">
        <v>0</v>
      </c>
      <c r="H140" s="210" t="s">
        <v>164</v>
      </c>
      <c r="I140" s="176">
        <f t="shared" si="12"/>
        <v>0</v>
      </c>
      <c r="J140" s="180" t="e">
        <f t="shared" si="8"/>
        <v>#DIV/0!</v>
      </c>
      <c r="K140" s="181">
        <f t="shared" si="9"/>
        <v>0</v>
      </c>
    </row>
    <row r="141" spans="1:13" hidden="1" x14ac:dyDescent="0.2">
      <c r="A141" s="96" t="s">
        <v>170</v>
      </c>
      <c r="B141" s="154">
        <v>0</v>
      </c>
      <c r="C141" s="154">
        <v>0</v>
      </c>
      <c r="D141" s="154">
        <v>0</v>
      </c>
      <c r="E141" s="174">
        <v>0</v>
      </c>
      <c r="F141" s="174">
        <v>0</v>
      </c>
      <c r="G141" s="175">
        <v>0</v>
      </c>
      <c r="H141" s="210" t="s">
        <v>164</v>
      </c>
      <c r="I141" s="176">
        <f t="shared" si="12"/>
        <v>0</v>
      </c>
      <c r="J141" s="180" t="e">
        <f t="shared" si="8"/>
        <v>#DIV/0!</v>
      </c>
      <c r="K141" s="181">
        <f t="shared" si="9"/>
        <v>0</v>
      </c>
    </row>
    <row r="142" spans="1:13" hidden="1" x14ac:dyDescent="0.2">
      <c r="A142" s="96" t="s">
        <v>171</v>
      </c>
      <c r="B142" s="154">
        <v>0</v>
      </c>
      <c r="C142" s="154">
        <v>0</v>
      </c>
      <c r="D142" s="154">
        <v>0</v>
      </c>
      <c r="E142" s="174">
        <v>0</v>
      </c>
      <c r="F142" s="174">
        <v>0</v>
      </c>
      <c r="G142" s="175">
        <v>0</v>
      </c>
      <c r="H142" s="210" t="s">
        <v>164</v>
      </c>
      <c r="I142" s="176">
        <f t="shared" si="12"/>
        <v>0</v>
      </c>
      <c r="J142" s="180" t="e">
        <f t="shared" si="8"/>
        <v>#DIV/0!</v>
      </c>
      <c r="K142" s="181">
        <f t="shared" si="9"/>
        <v>0</v>
      </c>
    </row>
    <row r="143" spans="1:13" hidden="1" x14ac:dyDescent="0.2">
      <c r="A143" s="96" t="s">
        <v>84</v>
      </c>
      <c r="B143" s="154">
        <v>0</v>
      </c>
      <c r="C143" s="154">
        <v>0</v>
      </c>
      <c r="D143" s="154">
        <v>0</v>
      </c>
      <c r="E143" s="174">
        <v>0</v>
      </c>
      <c r="F143" s="174">
        <v>0</v>
      </c>
      <c r="G143" s="175">
        <v>0</v>
      </c>
      <c r="H143" s="210" t="s">
        <v>164</v>
      </c>
      <c r="I143" s="176">
        <f t="shared" si="12"/>
        <v>0</v>
      </c>
      <c r="J143" s="180" t="e">
        <f t="shared" si="8"/>
        <v>#DIV/0!</v>
      </c>
      <c r="K143" s="181">
        <f t="shared" si="9"/>
        <v>0</v>
      </c>
    </row>
    <row r="144" spans="1:13" hidden="1" x14ac:dyDescent="0.2">
      <c r="A144" s="96" t="s">
        <v>27</v>
      </c>
      <c r="B144" s="154">
        <v>0</v>
      </c>
      <c r="C144" s="154">
        <v>0</v>
      </c>
      <c r="D144" s="154">
        <v>0</v>
      </c>
      <c r="E144" s="174">
        <v>0</v>
      </c>
      <c r="F144" s="174">
        <v>0</v>
      </c>
      <c r="G144" s="175">
        <v>0</v>
      </c>
      <c r="H144" s="210" t="s">
        <v>164</v>
      </c>
      <c r="I144" s="176">
        <f t="shared" si="12"/>
        <v>0</v>
      </c>
      <c r="J144" s="180" t="e">
        <f t="shared" si="8"/>
        <v>#DIV/0!</v>
      </c>
      <c r="K144" s="181">
        <f t="shared" si="9"/>
        <v>0</v>
      </c>
    </row>
    <row r="145" spans="1:13" hidden="1" x14ac:dyDescent="0.2">
      <c r="A145" s="96" t="s">
        <v>172</v>
      </c>
      <c r="B145" s="154">
        <v>0</v>
      </c>
      <c r="C145" s="154">
        <v>0</v>
      </c>
      <c r="D145" s="154">
        <v>0</v>
      </c>
      <c r="E145" s="174">
        <v>0</v>
      </c>
      <c r="F145" s="174">
        <v>0</v>
      </c>
      <c r="G145" s="175">
        <v>0</v>
      </c>
      <c r="H145" s="210" t="s">
        <v>164</v>
      </c>
      <c r="I145" s="176">
        <f t="shared" si="12"/>
        <v>0</v>
      </c>
      <c r="J145" s="180" t="e">
        <f t="shared" si="8"/>
        <v>#DIV/0!</v>
      </c>
      <c r="K145" s="181">
        <f t="shared" si="9"/>
        <v>0</v>
      </c>
    </row>
    <row r="146" spans="1:13" hidden="1" x14ac:dyDescent="0.2">
      <c r="A146" s="96" t="s">
        <v>67</v>
      </c>
      <c r="B146" s="154">
        <v>0</v>
      </c>
      <c r="C146" s="154">
        <v>0</v>
      </c>
      <c r="D146" s="154">
        <v>0</v>
      </c>
      <c r="E146" s="174">
        <v>0</v>
      </c>
      <c r="F146" s="174">
        <v>0</v>
      </c>
      <c r="G146" s="175">
        <v>0</v>
      </c>
      <c r="H146" s="210" t="s">
        <v>164</v>
      </c>
      <c r="I146" s="176">
        <f t="shared" si="12"/>
        <v>0</v>
      </c>
      <c r="J146" s="180" t="e">
        <f t="shared" si="8"/>
        <v>#DIV/0!</v>
      </c>
      <c r="K146" s="181">
        <f t="shared" si="9"/>
        <v>0</v>
      </c>
    </row>
    <row r="147" spans="1:13" hidden="1" x14ac:dyDescent="0.2">
      <c r="A147" s="96" t="s">
        <v>66</v>
      </c>
      <c r="B147" s="154">
        <v>0</v>
      </c>
      <c r="C147" s="154">
        <v>0</v>
      </c>
      <c r="D147" s="154">
        <v>0</v>
      </c>
      <c r="E147" s="174">
        <v>0</v>
      </c>
      <c r="F147" s="174">
        <v>0</v>
      </c>
      <c r="G147" s="175">
        <v>0</v>
      </c>
      <c r="H147" s="210" t="s">
        <v>164</v>
      </c>
      <c r="I147" s="176">
        <f t="shared" si="12"/>
        <v>0</v>
      </c>
      <c r="J147" s="129" t="s">
        <v>164</v>
      </c>
      <c r="K147" s="181">
        <f t="shared" si="9"/>
        <v>0</v>
      </c>
    </row>
    <row r="148" spans="1:13" hidden="1" x14ac:dyDescent="0.2">
      <c r="A148" s="96" t="s">
        <v>124</v>
      </c>
      <c r="B148" s="154">
        <v>0</v>
      </c>
      <c r="C148" s="154">
        <v>0</v>
      </c>
      <c r="D148" s="154">
        <v>0</v>
      </c>
      <c r="E148" s="174">
        <v>0</v>
      </c>
      <c r="F148" s="174">
        <v>0</v>
      </c>
      <c r="G148" s="175">
        <v>0</v>
      </c>
      <c r="H148" s="210" t="s">
        <v>164</v>
      </c>
      <c r="I148" s="176">
        <f t="shared" si="12"/>
        <v>0</v>
      </c>
      <c r="J148" s="129" t="s">
        <v>164</v>
      </c>
      <c r="K148" s="181">
        <f t="shared" si="9"/>
        <v>0</v>
      </c>
    </row>
    <row r="149" spans="1:13" hidden="1" x14ac:dyDescent="0.2">
      <c r="A149" s="96" t="s">
        <v>29</v>
      </c>
      <c r="B149" s="154">
        <v>0</v>
      </c>
      <c r="C149" s="154">
        <v>0</v>
      </c>
      <c r="D149" s="154">
        <v>0</v>
      </c>
      <c r="E149" s="174">
        <v>0</v>
      </c>
      <c r="F149" s="174">
        <v>0</v>
      </c>
      <c r="G149" s="175">
        <v>0</v>
      </c>
      <c r="H149" s="210" t="s">
        <v>164</v>
      </c>
      <c r="I149" s="176">
        <f t="shared" si="12"/>
        <v>0</v>
      </c>
      <c r="J149" s="129" t="s">
        <v>164</v>
      </c>
      <c r="K149" s="181">
        <f t="shared" si="9"/>
        <v>0</v>
      </c>
    </row>
    <row r="150" spans="1:13" hidden="1" x14ac:dyDescent="0.2">
      <c r="A150" s="96" t="s">
        <v>161</v>
      </c>
      <c r="B150" s="154">
        <v>0</v>
      </c>
      <c r="C150" s="154">
        <v>0</v>
      </c>
      <c r="D150" s="154">
        <v>0</v>
      </c>
      <c r="E150" s="174">
        <v>0</v>
      </c>
      <c r="F150" s="174">
        <v>0</v>
      </c>
      <c r="G150" s="175">
        <v>0</v>
      </c>
      <c r="H150" s="210" t="s">
        <v>164</v>
      </c>
      <c r="I150" s="176">
        <f t="shared" ref="I150:I151" si="139">D150-C150</f>
        <v>0</v>
      </c>
      <c r="J150" s="180" t="e">
        <f t="shared" ref="J150:J151" si="140">(G150-F150)/F150</f>
        <v>#DIV/0!</v>
      </c>
      <c r="K150" s="181">
        <f t="shared" ref="K150:K151" si="141">G150-F150</f>
        <v>0</v>
      </c>
    </row>
    <row r="151" spans="1:13" hidden="1" x14ac:dyDescent="0.2">
      <c r="A151" s="96" t="s">
        <v>169</v>
      </c>
      <c r="B151" s="154">
        <v>0</v>
      </c>
      <c r="C151" s="154">
        <v>0</v>
      </c>
      <c r="D151" s="154">
        <v>0</v>
      </c>
      <c r="E151" s="174">
        <v>0</v>
      </c>
      <c r="F151" s="174">
        <v>0</v>
      </c>
      <c r="G151" s="175">
        <v>0</v>
      </c>
      <c r="H151" s="210" t="s">
        <v>164</v>
      </c>
      <c r="I151" s="176">
        <f t="shared" si="139"/>
        <v>0</v>
      </c>
      <c r="J151" s="180" t="e">
        <f t="shared" si="140"/>
        <v>#DIV/0!</v>
      </c>
      <c r="K151" s="181">
        <f t="shared" si="141"/>
        <v>0</v>
      </c>
    </row>
    <row r="152" spans="1:13" hidden="1" x14ac:dyDescent="0.2">
      <c r="A152" s="96" t="s">
        <v>88</v>
      </c>
      <c r="B152" s="154">
        <v>0</v>
      </c>
      <c r="C152" s="154">
        <v>0</v>
      </c>
      <c r="D152" s="154">
        <v>0</v>
      </c>
      <c r="E152" s="174">
        <v>0</v>
      </c>
      <c r="F152" s="174">
        <v>0</v>
      </c>
      <c r="G152" s="175">
        <v>0</v>
      </c>
      <c r="H152" s="210" t="s">
        <v>164</v>
      </c>
      <c r="I152" s="176">
        <f t="shared" si="12"/>
        <v>0</v>
      </c>
      <c r="J152" s="180" t="e">
        <f t="shared" si="8"/>
        <v>#DIV/0!</v>
      </c>
      <c r="K152" s="177">
        <f t="shared" si="9"/>
        <v>0</v>
      </c>
    </row>
    <row r="153" spans="1:13" hidden="1" x14ac:dyDescent="0.2">
      <c r="A153" s="103" t="s">
        <v>104</v>
      </c>
      <c r="B153" s="166">
        <f t="shared" ref="B153" si="142">SUM(B131:B152)</f>
        <v>0</v>
      </c>
      <c r="C153" s="166">
        <f t="shared" ref="C153" si="143">SUM(C131:C152)</f>
        <v>0</v>
      </c>
      <c r="D153" s="166">
        <f t="shared" ref="D153:E153" si="144">SUM(D131:D152)</f>
        <v>0</v>
      </c>
      <c r="E153" s="167">
        <f t="shared" si="144"/>
        <v>0</v>
      </c>
      <c r="F153" s="167">
        <f t="shared" ref="F153:G153" si="145">SUM(F131:F152)</f>
        <v>0</v>
      </c>
      <c r="G153" s="168">
        <f t="shared" si="145"/>
        <v>0</v>
      </c>
      <c r="H153" s="219" t="s">
        <v>164</v>
      </c>
      <c r="I153" s="178">
        <f t="shared" si="12"/>
        <v>0</v>
      </c>
      <c r="J153" s="188" t="e">
        <f t="shared" si="8"/>
        <v>#DIV/0!</v>
      </c>
      <c r="K153" s="179">
        <f t="shared" si="9"/>
        <v>0</v>
      </c>
      <c r="L153" s="153"/>
    </row>
    <row r="154" spans="1:13" ht="7.5" customHeight="1" x14ac:dyDescent="0.2">
      <c r="A154" s="96"/>
      <c r="B154" s="154"/>
      <c r="C154" s="154"/>
      <c r="D154" s="154"/>
      <c r="E154" s="174"/>
      <c r="F154" s="174"/>
      <c r="G154" s="175"/>
      <c r="H154" s="213"/>
      <c r="I154" s="176"/>
      <c r="J154" s="180"/>
      <c r="K154" s="181"/>
    </row>
    <row r="155" spans="1:13" x14ac:dyDescent="0.2">
      <c r="A155" s="2" t="s">
        <v>0</v>
      </c>
      <c r="B155" s="141">
        <f>B5+B7+B9+B11+B16+B21+B36+B42+B48+B56+B60+B64+B70+B72+B78+B84+B91+B93+B97+B101+B110+B129+B153+B105+B74</f>
        <v>568</v>
      </c>
      <c r="C155" s="141">
        <f>C5+C7+C9+C11+C16+C21+C36+C42+C48+C56+C60+C64+C70+C72+C78+C84+C91+C93+C97+C101+C110+C129+C153+C105+C74</f>
        <v>476</v>
      </c>
      <c r="D155" s="141">
        <f>D5+D7+D9+D11+D16+D21+D36+D42+D48+D56+D60+D64+D70+D72+D78+D84+D91+D93+D97+D101+D110+D129+D153+D105+D74</f>
        <v>517</v>
      </c>
      <c r="E155" s="37" t="e">
        <f>E5+E7+E9+#REF!+E18+E36+E42+E48+E56+E60+E64+E70+E72+E78+E84+E91+E93+E97+#REF!+E101+E110+E129+E153+E13</f>
        <v>#REF!</v>
      </c>
      <c r="F155" s="37" t="e">
        <f>F5+F7+F9+#REF!+F18+F36+F42+F48+F56+F60+F64+F70+F72+F78+F84+F91+F93+F97+#REF!+F101+F110+F129+F153+F13</f>
        <v>#REF!</v>
      </c>
      <c r="G155" s="67" t="e">
        <f>G5+G7+G9+#REF!+G18+G36+G42+G48+G56+G60+G64+G70+G72+G78+G84+G91+G93+G97+#REF!+G101+G110+G129+G153+G13</f>
        <v>#REF!</v>
      </c>
      <c r="H155" s="220">
        <f>(D155-C155)/C155</f>
        <v>8.6134453781512604E-2</v>
      </c>
      <c r="I155" s="144">
        <f>D155-C155</f>
        <v>41</v>
      </c>
      <c r="J155" s="100" t="e">
        <f>(G155-F155)/F155</f>
        <v>#REF!</v>
      </c>
      <c r="K155" s="37" t="e">
        <f>G155-F155</f>
        <v>#REF!</v>
      </c>
      <c r="L155" s="153"/>
      <c r="M155" s="137"/>
    </row>
    <row r="156" spans="1:13" x14ac:dyDescent="0.2">
      <c r="A156" s="96"/>
      <c r="B156" s="154"/>
      <c r="C156" s="154"/>
      <c r="D156" s="154"/>
      <c r="E156" s="174"/>
      <c r="F156" s="174"/>
      <c r="G156" s="175"/>
      <c r="H156" s="221"/>
      <c r="I156" s="145"/>
      <c r="J156" s="180"/>
      <c r="K156" s="101"/>
    </row>
    <row r="157" spans="1:13" x14ac:dyDescent="0.2">
      <c r="A157" s="95" t="s">
        <v>3</v>
      </c>
      <c r="B157" s="154">
        <v>46</v>
      </c>
      <c r="C157" s="154">
        <v>25</v>
      </c>
      <c r="D157" s="154">
        <v>40</v>
      </c>
      <c r="E157" s="174">
        <v>0</v>
      </c>
      <c r="F157" s="174">
        <v>0</v>
      </c>
      <c r="G157" s="175">
        <v>0</v>
      </c>
      <c r="H157" s="213">
        <f>(D157-C157)/C157</f>
        <v>0.6</v>
      </c>
      <c r="I157" s="176">
        <f>D157-C157</f>
        <v>15</v>
      </c>
      <c r="J157" s="180" t="e">
        <f>(G157-F157)/F157</f>
        <v>#DIV/0!</v>
      </c>
      <c r="K157" s="181">
        <f>G157-F157</f>
        <v>0</v>
      </c>
    </row>
    <row r="158" spans="1:13" ht="7.5" customHeight="1" x14ac:dyDescent="0.2">
      <c r="A158" s="95"/>
      <c r="B158" s="154"/>
      <c r="C158" s="154"/>
      <c r="D158" s="154"/>
      <c r="E158" s="174"/>
      <c r="F158" s="174"/>
      <c r="G158" s="175"/>
      <c r="H158" s="213"/>
      <c r="I158" s="176"/>
      <c r="J158" s="180"/>
      <c r="K158" s="181"/>
    </row>
    <row r="159" spans="1:13" ht="12.75" customHeight="1" x14ac:dyDescent="0.2">
      <c r="A159" s="96" t="s">
        <v>64</v>
      </c>
      <c r="B159" s="162">
        <v>29</v>
      </c>
      <c r="C159" s="162">
        <v>29</v>
      </c>
      <c r="D159" s="162">
        <v>24</v>
      </c>
      <c r="E159" s="174"/>
      <c r="F159" s="174"/>
      <c r="G159" s="192"/>
      <c r="H159" s="213">
        <f t="shared" ref="H159:H160" si="146">(D159-C159)/C159</f>
        <v>-0.17241379310344829</v>
      </c>
      <c r="I159" s="176">
        <f t="shared" ref="I159:I160" si="147">D159-C159</f>
        <v>-5</v>
      </c>
      <c r="J159" s="180"/>
      <c r="K159" s="181"/>
    </row>
    <row r="160" spans="1:13" ht="12.75" customHeight="1" x14ac:dyDescent="0.2">
      <c r="A160" s="96" t="s">
        <v>223</v>
      </c>
      <c r="B160" s="162">
        <v>3</v>
      </c>
      <c r="C160" s="162">
        <v>8</v>
      </c>
      <c r="D160" s="162">
        <v>10</v>
      </c>
      <c r="E160" s="174"/>
      <c r="F160" s="174"/>
      <c r="G160" s="192"/>
      <c r="H160" s="213">
        <f t="shared" si="146"/>
        <v>0.25</v>
      </c>
      <c r="I160" s="176">
        <f t="shared" si="147"/>
        <v>2</v>
      </c>
      <c r="J160" s="180"/>
      <c r="K160" s="181"/>
    </row>
    <row r="161" spans="1:13" x14ac:dyDescent="0.2">
      <c r="A161" s="103" t="s">
        <v>224</v>
      </c>
      <c r="B161" s="200">
        <f>SUM(B159:B160)</f>
        <v>32</v>
      </c>
      <c r="C161" s="200">
        <f>SUM(C159:C160)</f>
        <v>37</v>
      </c>
      <c r="D161" s="200">
        <f>SUM(D159:D160)</f>
        <v>34</v>
      </c>
      <c r="E161" s="199">
        <v>0</v>
      </c>
      <c r="F161" s="199">
        <v>0</v>
      </c>
      <c r="G161" s="201">
        <v>0</v>
      </c>
      <c r="H161" s="216">
        <f t="shared" ref="H161:H279" si="148">(D161-C161)/C161</f>
        <v>-8.1081081081081086E-2</v>
      </c>
      <c r="I161" s="191">
        <f t="shared" ref="I161:I279" si="149">D161-C161</f>
        <v>-3</v>
      </c>
      <c r="J161" s="180" t="e">
        <f t="shared" ref="J161:J279" si="150">(G161-F161)/F161</f>
        <v>#DIV/0!</v>
      </c>
      <c r="K161" s="181">
        <f t="shared" ref="K161:K279" si="151">G161-F161</f>
        <v>0</v>
      </c>
      <c r="M161" s="137"/>
    </row>
    <row r="162" spans="1:13" ht="7.5" customHeight="1" x14ac:dyDescent="0.2">
      <c r="A162" s="96"/>
      <c r="B162" s="154"/>
      <c r="C162" s="154"/>
      <c r="D162" s="154"/>
      <c r="E162" s="174"/>
      <c r="F162" s="174"/>
      <c r="G162" s="175"/>
      <c r="H162" s="213"/>
      <c r="I162" s="176"/>
      <c r="J162" s="180"/>
      <c r="K162" s="181"/>
    </row>
    <row r="163" spans="1:13" ht="12.75" customHeight="1" x14ac:dyDescent="0.2">
      <c r="A163" s="96" t="s">
        <v>73</v>
      </c>
      <c r="B163" s="162">
        <v>3</v>
      </c>
      <c r="C163" s="162">
        <v>4</v>
      </c>
      <c r="D163" s="162">
        <v>4</v>
      </c>
      <c r="E163" s="174"/>
      <c r="F163" s="174"/>
      <c r="G163" s="192"/>
      <c r="H163" s="213">
        <f t="shared" ref="H163:H164" si="152">(D163-C163)/C163</f>
        <v>0</v>
      </c>
      <c r="I163" s="176">
        <f t="shared" ref="I163:I164" si="153">D163-C163</f>
        <v>0</v>
      </c>
      <c r="J163" s="180"/>
      <c r="K163" s="181"/>
    </row>
    <row r="164" spans="1:13" ht="12.75" customHeight="1" x14ac:dyDescent="0.2">
      <c r="A164" s="96" t="s">
        <v>221</v>
      </c>
      <c r="B164" s="162">
        <v>16</v>
      </c>
      <c r="C164" s="162">
        <v>16</v>
      </c>
      <c r="D164" s="162">
        <v>20</v>
      </c>
      <c r="E164" s="174"/>
      <c r="F164" s="174"/>
      <c r="G164" s="192"/>
      <c r="H164" s="213">
        <f t="shared" si="152"/>
        <v>0.25</v>
      </c>
      <c r="I164" s="176">
        <f t="shared" si="153"/>
        <v>4</v>
      </c>
      <c r="J164" s="180"/>
      <c r="K164" s="181"/>
    </row>
    <row r="165" spans="1:13" ht="12.75" customHeight="1" x14ac:dyDescent="0.2">
      <c r="A165" s="103" t="s">
        <v>222</v>
      </c>
      <c r="B165" s="200">
        <f>SUM(B163:B164)</f>
        <v>19</v>
      </c>
      <c r="C165" s="200">
        <f>SUM(C163:C164)</f>
        <v>20</v>
      </c>
      <c r="D165" s="200">
        <f>SUM(D163:D164)</f>
        <v>24</v>
      </c>
      <c r="E165" s="199">
        <v>0</v>
      </c>
      <c r="F165" s="199">
        <v>0</v>
      </c>
      <c r="G165" s="201">
        <v>0</v>
      </c>
      <c r="H165" s="216">
        <f t="shared" si="148"/>
        <v>0.2</v>
      </c>
      <c r="I165" s="191">
        <f t="shared" si="149"/>
        <v>4</v>
      </c>
      <c r="J165" s="180" t="e">
        <f t="shared" si="150"/>
        <v>#DIV/0!</v>
      </c>
      <c r="K165" s="181">
        <f t="shared" si="151"/>
        <v>0</v>
      </c>
      <c r="M165" s="137"/>
    </row>
    <row r="166" spans="1:13" ht="7.5" customHeight="1" x14ac:dyDescent="0.2">
      <c r="A166" s="96"/>
      <c r="B166" s="154"/>
      <c r="C166" s="154"/>
      <c r="D166" s="154"/>
      <c r="E166" s="174"/>
      <c r="F166" s="174"/>
      <c r="G166" s="175"/>
      <c r="H166" s="213"/>
      <c r="I166" s="176"/>
      <c r="J166" s="180"/>
      <c r="K166" s="181"/>
    </row>
    <row r="167" spans="1:13" x14ac:dyDescent="0.2">
      <c r="A167" s="96" t="s">
        <v>5</v>
      </c>
      <c r="B167" s="154">
        <v>4</v>
      </c>
      <c r="C167" s="154">
        <v>3</v>
      </c>
      <c r="D167" s="154">
        <v>1</v>
      </c>
      <c r="E167" s="174">
        <v>0</v>
      </c>
      <c r="F167" s="174">
        <v>0</v>
      </c>
      <c r="G167" s="175">
        <v>0</v>
      </c>
      <c r="H167" s="213">
        <f t="shared" si="148"/>
        <v>-0.66666666666666663</v>
      </c>
      <c r="I167" s="176">
        <f t="shared" si="149"/>
        <v>-2</v>
      </c>
      <c r="J167" s="180" t="e">
        <f t="shared" si="150"/>
        <v>#DIV/0!</v>
      </c>
      <c r="K167" s="181">
        <f t="shared" si="151"/>
        <v>0</v>
      </c>
    </row>
    <row r="168" spans="1:13" hidden="1" x14ac:dyDescent="0.2">
      <c r="A168" s="96" t="s">
        <v>6</v>
      </c>
      <c r="B168" s="154">
        <v>0</v>
      </c>
      <c r="C168" s="154">
        <v>0</v>
      </c>
      <c r="D168" s="154">
        <v>0</v>
      </c>
      <c r="E168" s="174">
        <v>0</v>
      </c>
      <c r="F168" s="174">
        <v>0</v>
      </c>
      <c r="G168" s="175">
        <v>0</v>
      </c>
      <c r="H168" s="213" t="s">
        <v>164</v>
      </c>
      <c r="I168" s="176">
        <f t="shared" si="149"/>
        <v>0</v>
      </c>
      <c r="J168" s="180" t="s">
        <v>164</v>
      </c>
      <c r="K168" s="177">
        <f t="shared" si="151"/>
        <v>0</v>
      </c>
    </row>
    <row r="169" spans="1:13" hidden="1" x14ac:dyDescent="0.2">
      <c r="A169" s="103" t="s">
        <v>105</v>
      </c>
      <c r="B169" s="166">
        <f t="shared" ref="B169:C169" si="154">SUM(B167:B168)</f>
        <v>4</v>
      </c>
      <c r="C169" s="166">
        <f t="shared" si="154"/>
        <v>3</v>
      </c>
      <c r="D169" s="166">
        <f t="shared" ref="D169:E169" si="155">SUM(D167:D168)</f>
        <v>1</v>
      </c>
      <c r="E169" s="167">
        <f t="shared" si="155"/>
        <v>0</v>
      </c>
      <c r="F169" s="167">
        <f t="shared" ref="F169:G169" si="156">SUM(F167:F168)</f>
        <v>0</v>
      </c>
      <c r="G169" s="168">
        <f t="shared" si="156"/>
        <v>0</v>
      </c>
      <c r="H169" s="217">
        <f t="shared" si="148"/>
        <v>-0.66666666666666663</v>
      </c>
      <c r="I169" s="178">
        <f t="shared" si="149"/>
        <v>-2</v>
      </c>
      <c r="J169" s="188" t="e">
        <f t="shared" si="150"/>
        <v>#DIV/0!</v>
      </c>
      <c r="K169" s="179">
        <f t="shared" si="151"/>
        <v>0</v>
      </c>
      <c r="L169" s="153"/>
    </row>
    <row r="170" spans="1:13" ht="7.5" customHeight="1" x14ac:dyDescent="0.2">
      <c r="A170" s="103"/>
      <c r="B170" s="162"/>
      <c r="C170" s="194"/>
      <c r="D170" s="194"/>
      <c r="E170" s="174"/>
      <c r="F170" s="174"/>
      <c r="G170" s="174"/>
      <c r="H170" s="213"/>
      <c r="I170" s="196"/>
      <c r="J170" s="180"/>
      <c r="K170" s="177"/>
      <c r="L170" s="153"/>
    </row>
    <row r="171" spans="1:13" x14ac:dyDescent="0.2">
      <c r="A171" s="102" t="s">
        <v>211</v>
      </c>
      <c r="B171" s="162">
        <v>14</v>
      </c>
      <c r="C171" s="202">
        <v>7</v>
      </c>
      <c r="D171" s="202">
        <v>10</v>
      </c>
      <c r="E171" s="174"/>
      <c r="F171" s="174"/>
      <c r="G171" s="174"/>
      <c r="H171" s="213">
        <f t="shared" si="148"/>
        <v>0.42857142857142855</v>
      </c>
      <c r="I171" s="176">
        <f t="shared" ref="I171:I172" si="157">D171-C171</f>
        <v>3</v>
      </c>
      <c r="J171" s="180"/>
      <c r="K171" s="177"/>
      <c r="L171" s="153"/>
    </row>
    <row r="172" spans="1:13" x14ac:dyDescent="0.2">
      <c r="A172" s="102" t="s">
        <v>253</v>
      </c>
      <c r="B172" s="252">
        <v>0</v>
      </c>
      <c r="C172" s="252">
        <v>0</v>
      </c>
      <c r="D172" s="252">
        <v>4</v>
      </c>
      <c r="E172" s="253">
        <v>0</v>
      </c>
      <c r="F172" s="253">
        <v>0</v>
      </c>
      <c r="G172" s="254">
        <v>0</v>
      </c>
      <c r="H172" s="255" t="s">
        <v>164</v>
      </c>
      <c r="I172" s="256">
        <f t="shared" si="157"/>
        <v>4</v>
      </c>
      <c r="J172" s="180"/>
      <c r="K172" s="177"/>
      <c r="L172" s="153"/>
    </row>
    <row r="173" spans="1:13" x14ac:dyDescent="0.2">
      <c r="A173" s="103" t="s">
        <v>254</v>
      </c>
      <c r="B173" s="162">
        <f>SUM(B171:B172)</f>
        <v>14</v>
      </c>
      <c r="C173" s="162">
        <f>SUM(C171:C172)</f>
        <v>7</v>
      </c>
      <c r="D173" s="162">
        <f>SUM(D171:D172)</f>
        <v>14</v>
      </c>
      <c r="E173" s="174"/>
      <c r="F173" s="174"/>
      <c r="G173" s="174"/>
      <c r="H173" s="213">
        <f t="shared" ref="H173" si="158">(D173-C173)/C173</f>
        <v>1</v>
      </c>
      <c r="I173" s="176">
        <f t="shared" ref="I173" si="159">D173-C173</f>
        <v>7</v>
      </c>
      <c r="J173" s="180"/>
      <c r="K173" s="177"/>
      <c r="L173" s="153"/>
    </row>
    <row r="174" spans="1:13" ht="7.5" customHeight="1" x14ac:dyDescent="0.2">
      <c r="A174" s="96"/>
      <c r="B174" s="154"/>
      <c r="C174" s="154"/>
      <c r="D174" s="154"/>
      <c r="E174" s="174"/>
      <c r="F174" s="174"/>
      <c r="G174" s="175"/>
      <c r="H174" s="213"/>
      <c r="I174" s="176"/>
      <c r="J174" s="180"/>
      <c r="K174" s="181"/>
    </row>
    <row r="175" spans="1:13" x14ac:dyDescent="0.2">
      <c r="A175" s="96" t="s">
        <v>39</v>
      </c>
      <c r="B175" s="154">
        <v>12</v>
      </c>
      <c r="C175" s="154">
        <v>4</v>
      </c>
      <c r="D175" s="154">
        <v>10</v>
      </c>
      <c r="E175" s="174">
        <v>0</v>
      </c>
      <c r="F175" s="174">
        <v>0</v>
      </c>
      <c r="G175" s="175">
        <v>0</v>
      </c>
      <c r="H175" s="213">
        <f t="shared" si="148"/>
        <v>1.5</v>
      </c>
      <c r="I175" s="176">
        <f t="shared" si="149"/>
        <v>6</v>
      </c>
      <c r="J175" s="180" t="e">
        <f t="shared" si="150"/>
        <v>#DIV/0!</v>
      </c>
      <c r="K175" s="181">
        <f t="shared" si="151"/>
        <v>0</v>
      </c>
    </row>
    <row r="176" spans="1:13" x14ac:dyDescent="0.2">
      <c r="A176" s="96" t="s">
        <v>154</v>
      </c>
      <c r="B176" s="154">
        <v>0</v>
      </c>
      <c r="C176" s="154">
        <v>0</v>
      </c>
      <c r="D176" s="154">
        <v>0</v>
      </c>
      <c r="E176" s="174">
        <v>0</v>
      </c>
      <c r="F176" s="174">
        <v>0</v>
      </c>
      <c r="G176" s="175">
        <v>0</v>
      </c>
      <c r="H176" s="210" t="s">
        <v>164</v>
      </c>
      <c r="I176" s="176">
        <f t="shared" si="149"/>
        <v>0</v>
      </c>
      <c r="J176" s="180" t="e">
        <f t="shared" si="150"/>
        <v>#DIV/0!</v>
      </c>
      <c r="K176" s="181">
        <f t="shared" si="151"/>
        <v>0</v>
      </c>
    </row>
    <row r="177" spans="1:12" x14ac:dyDescent="0.2">
      <c r="A177" s="96" t="s">
        <v>162</v>
      </c>
      <c r="B177" s="154">
        <v>0</v>
      </c>
      <c r="C177" s="154">
        <v>0</v>
      </c>
      <c r="D177" s="154">
        <v>0</v>
      </c>
      <c r="E177" s="174">
        <v>0</v>
      </c>
      <c r="F177" s="174">
        <v>0</v>
      </c>
      <c r="G177" s="175">
        <v>0</v>
      </c>
      <c r="H177" s="210" t="s">
        <v>164</v>
      </c>
      <c r="I177" s="158">
        <f t="shared" si="149"/>
        <v>0</v>
      </c>
      <c r="J177" s="129" t="s">
        <v>164</v>
      </c>
      <c r="K177" s="159">
        <f t="shared" si="151"/>
        <v>0</v>
      </c>
    </row>
    <row r="178" spans="1:12" x14ac:dyDescent="0.2">
      <c r="A178" s="96" t="s">
        <v>163</v>
      </c>
      <c r="B178" s="154">
        <v>3</v>
      </c>
      <c r="C178" s="154">
        <v>0</v>
      </c>
      <c r="D178" s="154">
        <v>0</v>
      </c>
      <c r="E178" s="174">
        <v>0</v>
      </c>
      <c r="F178" s="174">
        <v>0</v>
      </c>
      <c r="G178" s="175">
        <v>0</v>
      </c>
      <c r="H178" s="210" t="s">
        <v>164</v>
      </c>
      <c r="I178" s="158">
        <f t="shared" ref="I178" si="160">D178-C178</f>
        <v>0</v>
      </c>
      <c r="J178" s="180" t="e">
        <f t="shared" ref="J178" si="161">(G178-F178)/F178</f>
        <v>#DIV/0!</v>
      </c>
      <c r="K178" s="181">
        <f t="shared" ref="K178" si="162">G178-F178</f>
        <v>0</v>
      </c>
    </row>
    <row r="179" spans="1:12" x14ac:dyDescent="0.2">
      <c r="A179" s="96" t="s">
        <v>40</v>
      </c>
      <c r="B179" s="154">
        <v>7</v>
      </c>
      <c r="C179" s="154">
        <v>14</v>
      </c>
      <c r="D179" s="154">
        <v>6</v>
      </c>
      <c r="E179" s="174">
        <v>0</v>
      </c>
      <c r="F179" s="174">
        <v>0</v>
      </c>
      <c r="G179" s="175">
        <v>0</v>
      </c>
      <c r="H179" s="213">
        <f t="shared" si="148"/>
        <v>-0.5714285714285714</v>
      </c>
      <c r="I179" s="176">
        <f t="shared" si="149"/>
        <v>-8</v>
      </c>
      <c r="J179" s="180" t="e">
        <f t="shared" si="150"/>
        <v>#DIV/0!</v>
      </c>
      <c r="K179" s="177">
        <f t="shared" si="151"/>
        <v>0</v>
      </c>
    </row>
    <row r="180" spans="1:12" x14ac:dyDescent="0.2">
      <c r="A180" s="103" t="s">
        <v>112</v>
      </c>
      <c r="B180" s="182">
        <f t="shared" ref="B180" si="163">SUM(B175:B179)</f>
        <v>22</v>
      </c>
      <c r="C180" s="182">
        <f t="shared" ref="C180" si="164">SUM(C175:C179)</f>
        <v>18</v>
      </c>
      <c r="D180" s="182">
        <f t="shared" ref="D180:E180" si="165">SUM(D175:D179)</f>
        <v>16</v>
      </c>
      <c r="E180" s="183">
        <f t="shared" si="165"/>
        <v>0</v>
      </c>
      <c r="F180" s="183">
        <f t="shared" ref="F180:G180" si="166">SUM(F175:F179)</f>
        <v>0</v>
      </c>
      <c r="G180" s="184">
        <f t="shared" si="166"/>
        <v>0</v>
      </c>
      <c r="H180" s="216">
        <f t="shared" si="148"/>
        <v>-0.1111111111111111</v>
      </c>
      <c r="I180" s="186">
        <f t="shared" si="149"/>
        <v>-2</v>
      </c>
      <c r="J180" s="185" t="e">
        <f t="shared" si="150"/>
        <v>#DIV/0!</v>
      </c>
      <c r="K180" s="187">
        <f t="shared" si="151"/>
        <v>0</v>
      </c>
      <c r="L180" s="153"/>
    </row>
    <row r="181" spans="1:12" ht="7.5" customHeight="1" x14ac:dyDescent="0.2">
      <c r="A181" s="96"/>
      <c r="B181" s="154"/>
      <c r="C181" s="154"/>
      <c r="D181" s="154"/>
      <c r="E181" s="174"/>
      <c r="F181" s="174"/>
      <c r="G181" s="175"/>
      <c r="H181" s="213"/>
      <c r="I181" s="176"/>
      <c r="J181" s="180"/>
      <c r="K181" s="181"/>
    </row>
    <row r="182" spans="1:12" x14ac:dyDescent="0.2">
      <c r="A182" s="96" t="s">
        <v>47</v>
      </c>
      <c r="B182" s="154">
        <v>13</v>
      </c>
      <c r="C182" s="154">
        <v>13</v>
      </c>
      <c r="D182" s="154">
        <v>5</v>
      </c>
      <c r="E182" s="174">
        <v>0</v>
      </c>
      <c r="F182" s="174">
        <v>0</v>
      </c>
      <c r="G182" s="175">
        <v>0</v>
      </c>
      <c r="H182" s="213">
        <f t="shared" si="148"/>
        <v>-0.61538461538461542</v>
      </c>
      <c r="I182" s="176">
        <f t="shared" si="149"/>
        <v>-8</v>
      </c>
      <c r="J182" s="180" t="e">
        <f t="shared" si="150"/>
        <v>#DIV/0!</v>
      </c>
      <c r="K182" s="181">
        <f t="shared" si="151"/>
        <v>0</v>
      </c>
    </row>
    <row r="183" spans="1:12" x14ac:dyDescent="0.2">
      <c r="A183" s="96" t="s">
        <v>48</v>
      </c>
      <c r="B183" s="154">
        <v>8</v>
      </c>
      <c r="C183" s="154">
        <v>10</v>
      </c>
      <c r="D183" s="154">
        <v>8</v>
      </c>
      <c r="E183" s="174">
        <v>0</v>
      </c>
      <c r="F183" s="174">
        <v>0</v>
      </c>
      <c r="G183" s="175">
        <v>0</v>
      </c>
      <c r="H183" s="213">
        <f t="shared" si="148"/>
        <v>-0.2</v>
      </c>
      <c r="I183" s="176">
        <f t="shared" si="149"/>
        <v>-2</v>
      </c>
      <c r="J183" s="180" t="e">
        <f t="shared" si="150"/>
        <v>#DIV/0!</v>
      </c>
      <c r="K183" s="177">
        <f t="shared" si="151"/>
        <v>0</v>
      </c>
    </row>
    <row r="184" spans="1:12" x14ac:dyDescent="0.2">
      <c r="A184" s="103" t="s">
        <v>113</v>
      </c>
      <c r="B184" s="182">
        <f t="shared" ref="B184:C184" si="167">SUM(B182:B183)</f>
        <v>21</v>
      </c>
      <c r="C184" s="182">
        <f t="shared" si="167"/>
        <v>23</v>
      </c>
      <c r="D184" s="182">
        <f t="shared" ref="D184:E184" si="168">SUM(D182:D183)</f>
        <v>13</v>
      </c>
      <c r="E184" s="183">
        <f t="shared" si="168"/>
        <v>0</v>
      </c>
      <c r="F184" s="183">
        <f t="shared" ref="F184:G184" si="169">SUM(F182:F183)</f>
        <v>0</v>
      </c>
      <c r="G184" s="184">
        <f t="shared" si="169"/>
        <v>0</v>
      </c>
      <c r="H184" s="216">
        <f t="shared" si="148"/>
        <v>-0.43478260869565216</v>
      </c>
      <c r="I184" s="186">
        <f t="shared" si="149"/>
        <v>-10</v>
      </c>
      <c r="J184" s="185" t="e">
        <f t="shared" si="150"/>
        <v>#DIV/0!</v>
      </c>
      <c r="K184" s="187">
        <f t="shared" si="151"/>
        <v>0</v>
      </c>
      <c r="L184" s="153"/>
    </row>
    <row r="185" spans="1:12" ht="7.5" customHeight="1" x14ac:dyDescent="0.2">
      <c r="A185" s="96"/>
      <c r="B185" s="154"/>
      <c r="C185" s="154"/>
      <c r="D185" s="154"/>
      <c r="E185" s="174"/>
      <c r="F185" s="174"/>
      <c r="G185" s="175"/>
      <c r="H185" s="213"/>
      <c r="I185" s="176"/>
      <c r="J185" s="180"/>
      <c r="K185" s="181"/>
    </row>
    <row r="186" spans="1:12" x14ac:dyDescent="0.2">
      <c r="A186" s="96" t="s">
        <v>74</v>
      </c>
      <c r="B186" s="154">
        <v>7</v>
      </c>
      <c r="C186" s="154">
        <v>10</v>
      </c>
      <c r="D186" s="154">
        <v>4</v>
      </c>
      <c r="E186" s="174">
        <v>0</v>
      </c>
      <c r="F186" s="174">
        <v>0</v>
      </c>
      <c r="G186" s="175">
        <v>0</v>
      </c>
      <c r="H186" s="213">
        <f t="shared" si="148"/>
        <v>-0.6</v>
      </c>
      <c r="I186" s="176">
        <f t="shared" si="149"/>
        <v>-6</v>
      </c>
      <c r="J186" s="180" t="e">
        <f t="shared" si="150"/>
        <v>#DIV/0!</v>
      </c>
      <c r="K186" s="181">
        <f t="shared" si="151"/>
        <v>0</v>
      </c>
    </row>
    <row r="187" spans="1:12" x14ac:dyDescent="0.2">
      <c r="A187" s="96" t="s">
        <v>125</v>
      </c>
      <c r="B187" s="154">
        <v>0</v>
      </c>
      <c r="C187" s="154">
        <v>0</v>
      </c>
      <c r="D187" s="154">
        <v>0</v>
      </c>
      <c r="E187" s="174">
        <v>0</v>
      </c>
      <c r="F187" s="174">
        <v>0</v>
      </c>
      <c r="G187" s="175">
        <v>0</v>
      </c>
      <c r="H187" s="210" t="s">
        <v>164</v>
      </c>
      <c r="I187" s="176">
        <f t="shared" si="149"/>
        <v>0</v>
      </c>
      <c r="J187" s="180" t="e">
        <f t="shared" si="150"/>
        <v>#DIV/0!</v>
      </c>
      <c r="K187" s="181">
        <f t="shared" si="151"/>
        <v>0</v>
      </c>
    </row>
    <row r="188" spans="1:12" x14ac:dyDescent="0.2">
      <c r="A188" s="96" t="s">
        <v>126</v>
      </c>
      <c r="B188" s="154">
        <v>0</v>
      </c>
      <c r="C188" s="154">
        <v>0</v>
      </c>
      <c r="D188" s="154">
        <v>0</v>
      </c>
      <c r="E188" s="174">
        <v>0</v>
      </c>
      <c r="F188" s="174">
        <v>0</v>
      </c>
      <c r="G188" s="175">
        <v>0</v>
      </c>
      <c r="H188" s="210" t="s">
        <v>164</v>
      </c>
      <c r="I188" s="176">
        <f t="shared" si="149"/>
        <v>0</v>
      </c>
      <c r="J188" s="180" t="e">
        <f t="shared" si="150"/>
        <v>#DIV/0!</v>
      </c>
      <c r="K188" s="177">
        <f t="shared" si="151"/>
        <v>0</v>
      </c>
    </row>
    <row r="189" spans="1:12" x14ac:dyDescent="0.2">
      <c r="A189" s="103" t="s">
        <v>119</v>
      </c>
      <c r="B189" s="166">
        <f t="shared" ref="B189:C189" si="170">SUM(B186:B188)</f>
        <v>7</v>
      </c>
      <c r="C189" s="166">
        <f t="shared" si="170"/>
        <v>10</v>
      </c>
      <c r="D189" s="166">
        <f t="shared" ref="D189:E189" si="171">SUM(D186:D188)</f>
        <v>4</v>
      </c>
      <c r="E189" s="167">
        <f t="shared" si="171"/>
        <v>0</v>
      </c>
      <c r="F189" s="167">
        <f t="shared" ref="F189:G189" si="172">SUM(F186:F188)</f>
        <v>0</v>
      </c>
      <c r="G189" s="168">
        <f t="shared" si="172"/>
        <v>0</v>
      </c>
      <c r="H189" s="217">
        <f t="shared" si="148"/>
        <v>-0.6</v>
      </c>
      <c r="I189" s="178">
        <f t="shared" si="149"/>
        <v>-6</v>
      </c>
      <c r="J189" s="188" t="e">
        <f t="shared" si="150"/>
        <v>#DIV/0!</v>
      </c>
      <c r="K189" s="179">
        <f t="shared" si="151"/>
        <v>0</v>
      </c>
      <c r="L189" s="153"/>
    </row>
    <row r="190" spans="1:12" ht="7.5" customHeight="1" x14ac:dyDescent="0.2">
      <c r="A190" s="96"/>
      <c r="B190" s="154"/>
      <c r="C190" s="154"/>
      <c r="D190" s="154"/>
      <c r="E190" s="174"/>
      <c r="F190" s="174"/>
      <c r="G190" s="175"/>
      <c r="H190" s="213"/>
      <c r="I190" s="176"/>
      <c r="J190" s="180"/>
      <c r="K190" s="181"/>
    </row>
    <row r="191" spans="1:12" x14ac:dyDescent="0.2">
      <c r="A191" s="96" t="s">
        <v>50</v>
      </c>
      <c r="B191" s="154">
        <v>5</v>
      </c>
      <c r="C191" s="154">
        <v>2</v>
      </c>
      <c r="D191" s="154">
        <v>3</v>
      </c>
      <c r="E191" s="174">
        <v>0</v>
      </c>
      <c r="F191" s="174">
        <v>0</v>
      </c>
      <c r="G191" s="175">
        <v>0</v>
      </c>
      <c r="H191" s="213">
        <f t="shared" si="148"/>
        <v>0.5</v>
      </c>
      <c r="I191" s="176">
        <f t="shared" si="149"/>
        <v>1</v>
      </c>
      <c r="J191" s="180" t="e">
        <f t="shared" si="150"/>
        <v>#DIV/0!</v>
      </c>
      <c r="K191" s="181">
        <f t="shared" si="151"/>
        <v>0</v>
      </c>
    </row>
    <row r="192" spans="1:12" x14ac:dyDescent="0.2">
      <c r="A192" s="96" t="s">
        <v>51</v>
      </c>
      <c r="B192" s="154">
        <v>10</v>
      </c>
      <c r="C192" s="154">
        <v>8</v>
      </c>
      <c r="D192" s="154">
        <v>6</v>
      </c>
      <c r="E192" s="174">
        <v>0</v>
      </c>
      <c r="F192" s="174">
        <v>0</v>
      </c>
      <c r="G192" s="175">
        <v>0</v>
      </c>
      <c r="H192" s="213">
        <f t="shared" si="148"/>
        <v>-0.25</v>
      </c>
      <c r="I192" s="176">
        <f t="shared" si="149"/>
        <v>-2</v>
      </c>
      <c r="J192" s="180" t="e">
        <f t="shared" si="150"/>
        <v>#DIV/0!</v>
      </c>
      <c r="K192" s="177">
        <f t="shared" si="151"/>
        <v>0</v>
      </c>
    </row>
    <row r="193" spans="1:15" x14ac:dyDescent="0.2">
      <c r="A193" s="103" t="s">
        <v>114</v>
      </c>
      <c r="B193" s="166">
        <f t="shared" ref="B193:C193" si="173">SUM(B191:B192)</f>
        <v>15</v>
      </c>
      <c r="C193" s="166">
        <f t="shared" si="173"/>
        <v>10</v>
      </c>
      <c r="D193" s="166">
        <f t="shared" ref="D193:E193" si="174">SUM(D191:D192)</f>
        <v>9</v>
      </c>
      <c r="E193" s="167">
        <f t="shared" si="174"/>
        <v>0</v>
      </c>
      <c r="F193" s="167">
        <f t="shared" ref="F193:G193" si="175">SUM(F191:F192)</f>
        <v>0</v>
      </c>
      <c r="G193" s="168">
        <f t="shared" si="175"/>
        <v>0</v>
      </c>
      <c r="H193" s="217">
        <f t="shared" si="148"/>
        <v>-0.1</v>
      </c>
      <c r="I193" s="178">
        <f t="shared" si="149"/>
        <v>-1</v>
      </c>
      <c r="J193" s="188" t="e">
        <f t="shared" si="150"/>
        <v>#DIV/0!</v>
      </c>
      <c r="K193" s="179">
        <f t="shared" si="151"/>
        <v>0</v>
      </c>
      <c r="L193" s="153"/>
    </row>
    <row r="194" spans="1:15" ht="7.5" customHeight="1" x14ac:dyDescent="0.2">
      <c r="A194" s="96"/>
      <c r="B194" s="154"/>
      <c r="C194" s="154"/>
      <c r="D194" s="154"/>
      <c r="E194" s="174"/>
      <c r="F194" s="174"/>
      <c r="G194" s="175"/>
      <c r="H194" s="213"/>
      <c r="I194" s="176"/>
      <c r="J194" s="180"/>
      <c r="K194" s="181"/>
    </row>
    <row r="195" spans="1:15" x14ac:dyDescent="0.2">
      <c r="A195" s="96" t="s">
        <v>7</v>
      </c>
      <c r="B195" s="154">
        <v>0</v>
      </c>
      <c r="C195" s="154">
        <v>1</v>
      </c>
      <c r="D195" s="154">
        <v>0</v>
      </c>
      <c r="E195" s="174">
        <v>0</v>
      </c>
      <c r="F195" s="174">
        <v>0</v>
      </c>
      <c r="G195" s="175">
        <v>0</v>
      </c>
      <c r="H195" s="210" t="s">
        <v>164</v>
      </c>
      <c r="I195" s="176">
        <f t="shared" ref="I195" si="176">D195-C195</f>
        <v>-1</v>
      </c>
      <c r="J195" s="180" t="e">
        <f t="shared" si="150"/>
        <v>#DIV/0!</v>
      </c>
      <c r="K195" s="181">
        <f t="shared" si="151"/>
        <v>0</v>
      </c>
      <c r="O195" s="94" t="s">
        <v>90</v>
      </c>
    </row>
    <row r="196" spans="1:15" ht="7.5" customHeight="1" x14ac:dyDescent="0.2">
      <c r="A196" s="96"/>
      <c r="B196" s="154"/>
      <c r="C196" s="154"/>
      <c r="D196" s="154"/>
      <c r="E196" s="174"/>
      <c r="F196" s="174"/>
      <c r="G196" s="175"/>
      <c r="H196" s="213"/>
      <c r="I196" s="176"/>
      <c r="J196" s="180"/>
      <c r="K196" s="181"/>
    </row>
    <row r="197" spans="1:15" x14ac:dyDescent="0.2">
      <c r="A197" s="96" t="s">
        <v>59</v>
      </c>
      <c r="B197" s="154">
        <v>2</v>
      </c>
      <c r="C197" s="154">
        <v>3</v>
      </c>
      <c r="D197" s="154">
        <v>2</v>
      </c>
      <c r="E197" s="174">
        <v>0</v>
      </c>
      <c r="F197" s="174">
        <v>0</v>
      </c>
      <c r="G197" s="175">
        <v>0</v>
      </c>
      <c r="H197" s="213">
        <f t="shared" si="148"/>
        <v>-0.33333333333333331</v>
      </c>
      <c r="I197" s="176">
        <f t="shared" si="149"/>
        <v>-1</v>
      </c>
      <c r="J197" s="180" t="e">
        <f t="shared" si="150"/>
        <v>#DIV/0!</v>
      </c>
      <c r="K197" s="181">
        <f t="shared" si="151"/>
        <v>0</v>
      </c>
    </row>
    <row r="198" spans="1:15" x14ac:dyDescent="0.2">
      <c r="A198" s="96" t="s">
        <v>60</v>
      </c>
      <c r="B198" s="154">
        <v>7</v>
      </c>
      <c r="C198" s="154">
        <v>10</v>
      </c>
      <c r="D198" s="154">
        <v>17</v>
      </c>
      <c r="E198" s="174">
        <v>0</v>
      </c>
      <c r="F198" s="174">
        <v>0</v>
      </c>
      <c r="G198" s="175">
        <v>0</v>
      </c>
      <c r="H198" s="213">
        <f t="shared" si="148"/>
        <v>0.7</v>
      </c>
      <c r="I198" s="176">
        <f t="shared" si="149"/>
        <v>7</v>
      </c>
      <c r="J198" s="180" t="e">
        <f t="shared" si="150"/>
        <v>#DIV/0!</v>
      </c>
      <c r="K198" s="177">
        <f t="shared" si="151"/>
        <v>0</v>
      </c>
    </row>
    <row r="199" spans="1:15" x14ac:dyDescent="0.2">
      <c r="A199" s="103" t="s">
        <v>115</v>
      </c>
      <c r="B199" s="166">
        <f t="shared" ref="B199:C199" si="177">SUM(B197:B198)</f>
        <v>9</v>
      </c>
      <c r="C199" s="166">
        <f t="shared" si="177"/>
        <v>13</v>
      </c>
      <c r="D199" s="166">
        <f t="shared" ref="D199:E199" si="178">SUM(D197:D198)</f>
        <v>19</v>
      </c>
      <c r="E199" s="167">
        <f t="shared" si="178"/>
        <v>0</v>
      </c>
      <c r="F199" s="167">
        <f t="shared" ref="F199:G199" si="179">SUM(F197:F198)</f>
        <v>0</v>
      </c>
      <c r="G199" s="168">
        <f t="shared" si="179"/>
        <v>0</v>
      </c>
      <c r="H199" s="217">
        <f t="shared" si="148"/>
        <v>0.46153846153846156</v>
      </c>
      <c r="I199" s="178">
        <f t="shared" si="149"/>
        <v>6</v>
      </c>
      <c r="J199" s="188" t="e">
        <f t="shared" si="150"/>
        <v>#DIV/0!</v>
      </c>
      <c r="K199" s="179">
        <f t="shared" si="151"/>
        <v>0</v>
      </c>
      <c r="L199" s="153"/>
    </row>
    <row r="200" spans="1:15" ht="7.5" customHeight="1" x14ac:dyDescent="0.2">
      <c r="A200" s="96"/>
      <c r="B200" s="154"/>
      <c r="C200" s="154"/>
      <c r="D200" s="154"/>
      <c r="E200" s="174"/>
      <c r="F200" s="174"/>
      <c r="G200" s="175"/>
      <c r="H200" s="213"/>
      <c r="I200" s="176"/>
      <c r="J200" s="180"/>
      <c r="K200" s="181"/>
    </row>
    <row r="201" spans="1:15" x14ac:dyDescent="0.2">
      <c r="A201" s="96" t="s">
        <v>44</v>
      </c>
      <c r="B201" s="154">
        <v>3</v>
      </c>
      <c r="C201" s="154">
        <v>1</v>
      </c>
      <c r="D201" s="154">
        <v>0</v>
      </c>
      <c r="E201" s="174">
        <v>0</v>
      </c>
      <c r="F201" s="174">
        <v>0</v>
      </c>
      <c r="G201" s="175">
        <v>0</v>
      </c>
      <c r="H201" s="210" t="s">
        <v>164</v>
      </c>
      <c r="I201" s="176">
        <f t="shared" ref="I201" si="180">D201-C201</f>
        <v>-1</v>
      </c>
      <c r="J201" s="180" t="e">
        <f t="shared" si="150"/>
        <v>#DIV/0!</v>
      </c>
      <c r="K201" s="181">
        <f t="shared" si="151"/>
        <v>0</v>
      </c>
    </row>
    <row r="202" spans="1:15" x14ac:dyDescent="0.2">
      <c r="A202" s="96" t="s">
        <v>45</v>
      </c>
      <c r="B202" s="154">
        <v>3</v>
      </c>
      <c r="C202" s="154">
        <v>3</v>
      </c>
      <c r="D202" s="154">
        <v>4</v>
      </c>
      <c r="E202" s="174">
        <v>0</v>
      </c>
      <c r="F202" s="174">
        <v>0</v>
      </c>
      <c r="G202" s="175">
        <v>0</v>
      </c>
      <c r="H202" s="213">
        <f t="shared" si="148"/>
        <v>0.33333333333333331</v>
      </c>
      <c r="I202" s="176">
        <f t="shared" si="149"/>
        <v>1</v>
      </c>
      <c r="J202" s="180" t="e">
        <f t="shared" si="150"/>
        <v>#DIV/0!</v>
      </c>
      <c r="K202" s="177">
        <f t="shared" si="151"/>
        <v>0</v>
      </c>
    </row>
    <row r="203" spans="1:15" x14ac:dyDescent="0.2">
      <c r="A203" s="103" t="s">
        <v>116</v>
      </c>
      <c r="B203" s="182">
        <f t="shared" ref="B203:C203" si="181">SUM(B201:B202)</f>
        <v>6</v>
      </c>
      <c r="C203" s="182">
        <f t="shared" si="181"/>
        <v>4</v>
      </c>
      <c r="D203" s="182">
        <f t="shared" ref="D203:E203" si="182">SUM(D201:D202)</f>
        <v>4</v>
      </c>
      <c r="E203" s="183">
        <f t="shared" si="182"/>
        <v>0</v>
      </c>
      <c r="F203" s="183">
        <f t="shared" ref="F203:G203" si="183">SUM(F201:F202)</f>
        <v>0</v>
      </c>
      <c r="G203" s="184">
        <f t="shared" si="183"/>
        <v>0</v>
      </c>
      <c r="H203" s="216">
        <f t="shared" si="148"/>
        <v>0</v>
      </c>
      <c r="I203" s="186">
        <f t="shared" si="149"/>
        <v>0</v>
      </c>
      <c r="J203" s="185" t="e">
        <f t="shared" si="150"/>
        <v>#DIV/0!</v>
      </c>
      <c r="K203" s="187">
        <f t="shared" si="151"/>
        <v>0</v>
      </c>
      <c r="L203" s="153"/>
    </row>
    <row r="204" spans="1:15" ht="7.5" customHeight="1" x14ac:dyDescent="0.2">
      <c r="A204" s="96"/>
      <c r="B204" s="154"/>
      <c r="C204" s="154"/>
      <c r="D204" s="154"/>
      <c r="E204" s="174"/>
      <c r="F204" s="174"/>
      <c r="G204" s="175"/>
      <c r="H204" s="213"/>
      <c r="I204" s="176"/>
      <c r="J204" s="180"/>
      <c r="K204" s="181"/>
    </row>
    <row r="205" spans="1:15" x14ac:dyDescent="0.2">
      <c r="A205" s="96" t="s">
        <v>149</v>
      </c>
      <c r="B205" s="154">
        <v>17</v>
      </c>
      <c r="C205" s="154">
        <v>11</v>
      </c>
      <c r="D205" s="154">
        <v>15</v>
      </c>
      <c r="E205" s="174">
        <v>0</v>
      </c>
      <c r="F205" s="174">
        <v>0</v>
      </c>
      <c r="G205" s="175">
        <v>0</v>
      </c>
      <c r="H205" s="213">
        <f t="shared" si="148"/>
        <v>0.36363636363636365</v>
      </c>
      <c r="I205" s="176">
        <f t="shared" si="149"/>
        <v>4</v>
      </c>
      <c r="J205" s="180" t="e">
        <f t="shared" si="150"/>
        <v>#DIV/0!</v>
      </c>
      <c r="K205" s="181">
        <f t="shared" si="151"/>
        <v>0</v>
      </c>
    </row>
    <row r="206" spans="1:15" x14ac:dyDescent="0.2">
      <c r="A206" s="96" t="s">
        <v>227</v>
      </c>
      <c r="B206" s="154">
        <v>0</v>
      </c>
      <c r="C206" s="154">
        <v>0</v>
      </c>
      <c r="D206" s="154">
        <v>1</v>
      </c>
      <c r="E206" s="174"/>
      <c r="F206" s="174"/>
      <c r="G206" s="175"/>
      <c r="H206" s="210" t="s">
        <v>164</v>
      </c>
      <c r="I206" s="176">
        <f t="shared" ref="I206:I207" si="184">D206-C206</f>
        <v>1</v>
      </c>
      <c r="J206" s="180"/>
      <c r="K206" s="181"/>
    </row>
    <row r="207" spans="1:15" x14ac:dyDescent="0.2">
      <c r="A207" s="96" t="s">
        <v>204</v>
      </c>
      <c r="B207" s="154">
        <v>2</v>
      </c>
      <c r="C207" s="154">
        <v>0</v>
      </c>
      <c r="D207" s="154">
        <v>7</v>
      </c>
      <c r="E207" s="174">
        <v>0</v>
      </c>
      <c r="F207" s="174">
        <v>0</v>
      </c>
      <c r="G207" s="175">
        <v>0</v>
      </c>
      <c r="H207" s="210" t="s">
        <v>164</v>
      </c>
      <c r="I207" s="176">
        <f t="shared" si="184"/>
        <v>7</v>
      </c>
      <c r="J207" s="129"/>
      <c r="K207" s="159"/>
    </row>
    <row r="208" spans="1:15" x14ac:dyDescent="0.2">
      <c r="A208" s="103" t="s">
        <v>143</v>
      </c>
      <c r="B208" s="182">
        <f>SUM(B205:B207)</f>
        <v>19</v>
      </c>
      <c r="C208" s="182">
        <f>SUM(C205:C207)</f>
        <v>11</v>
      </c>
      <c r="D208" s="182">
        <f>SUM(D205:D207)</f>
        <v>23</v>
      </c>
      <c r="E208" s="183">
        <f>SUM(E207:E207)</f>
        <v>0</v>
      </c>
      <c r="F208" s="183">
        <f>SUM(F207:F207)</f>
        <v>0</v>
      </c>
      <c r="G208" s="184">
        <f>SUM(G207:G207)</f>
        <v>0</v>
      </c>
      <c r="H208" s="216">
        <f t="shared" ref="H208" si="185">(D208-C208)/C208</f>
        <v>1.0909090909090908</v>
      </c>
      <c r="I208" s="186">
        <f t="shared" ref="I208" si="186">D208-C208</f>
        <v>12</v>
      </c>
      <c r="J208" s="129"/>
      <c r="K208" s="159"/>
    </row>
    <row r="209" spans="1:14" ht="7.5" customHeight="1" x14ac:dyDescent="0.2">
      <c r="A209" s="96"/>
      <c r="B209" s="154"/>
      <c r="C209" s="154"/>
      <c r="D209" s="154"/>
      <c r="E209" s="174"/>
      <c r="F209" s="174"/>
      <c r="G209" s="175"/>
      <c r="H209" s="213"/>
      <c r="I209" s="176"/>
      <c r="J209" s="180"/>
      <c r="K209" s="181"/>
    </row>
    <row r="210" spans="1:14" ht="12.75" customHeight="1" x14ac:dyDescent="0.2">
      <c r="A210" s="102" t="s">
        <v>180</v>
      </c>
      <c r="B210" s="154">
        <v>9</v>
      </c>
      <c r="C210" s="154">
        <v>13</v>
      </c>
      <c r="D210" s="154">
        <v>19</v>
      </c>
      <c r="E210" s="174">
        <v>0</v>
      </c>
      <c r="F210" s="174">
        <v>0</v>
      </c>
      <c r="G210" s="175">
        <v>0</v>
      </c>
      <c r="H210" s="209">
        <f>(D210-C210)/C210</f>
        <v>0.46153846153846156</v>
      </c>
      <c r="I210" s="158">
        <f t="shared" ref="I210" si="187">D210-C210</f>
        <v>6</v>
      </c>
      <c r="J210" s="129" t="s">
        <v>164</v>
      </c>
      <c r="K210" s="159">
        <f t="shared" ref="K210" si="188">G210-F210</f>
        <v>0</v>
      </c>
    </row>
    <row r="211" spans="1:14" ht="7.5" customHeight="1" x14ac:dyDescent="0.2">
      <c r="A211" s="96"/>
      <c r="B211" s="162"/>
      <c r="C211" s="162"/>
      <c r="D211" s="162"/>
      <c r="E211" s="174"/>
      <c r="F211" s="174"/>
      <c r="G211" s="192"/>
      <c r="H211" s="213"/>
      <c r="I211" s="196"/>
      <c r="J211" s="180"/>
      <c r="K211" s="181"/>
    </row>
    <row r="212" spans="1:14" ht="12.75" customHeight="1" x14ac:dyDescent="0.2">
      <c r="A212" s="95" t="s">
        <v>150</v>
      </c>
      <c r="B212" s="162">
        <v>4</v>
      </c>
      <c r="C212" s="162">
        <v>0</v>
      </c>
      <c r="D212" s="162">
        <v>0</v>
      </c>
      <c r="E212" s="174"/>
      <c r="F212" s="174"/>
      <c r="G212" s="192"/>
      <c r="H212" s="210" t="s">
        <v>164</v>
      </c>
      <c r="I212" s="176">
        <f t="shared" ref="I212:I213" si="189">D212-C212</f>
        <v>0</v>
      </c>
      <c r="J212" s="180"/>
      <c r="K212" s="181"/>
    </row>
    <row r="213" spans="1:14" ht="12.75" customHeight="1" x14ac:dyDescent="0.2">
      <c r="A213" s="96" t="s">
        <v>225</v>
      </c>
      <c r="B213" s="162">
        <v>1</v>
      </c>
      <c r="C213" s="162">
        <v>0</v>
      </c>
      <c r="D213" s="162">
        <v>0</v>
      </c>
      <c r="E213" s="174"/>
      <c r="F213" s="174"/>
      <c r="G213" s="192"/>
      <c r="H213" s="210" t="s">
        <v>164</v>
      </c>
      <c r="I213" s="176">
        <f t="shared" si="189"/>
        <v>0</v>
      </c>
      <c r="J213" s="180"/>
      <c r="K213" s="181"/>
    </row>
    <row r="214" spans="1:14" ht="12.75" customHeight="1" x14ac:dyDescent="0.2">
      <c r="A214" s="96" t="s">
        <v>237</v>
      </c>
      <c r="B214" s="162">
        <v>1</v>
      </c>
      <c r="C214" s="162">
        <v>2</v>
      </c>
      <c r="D214" s="162">
        <v>2</v>
      </c>
      <c r="E214" s="174"/>
      <c r="F214" s="174"/>
      <c r="G214" s="192"/>
      <c r="H214" s="213">
        <f t="shared" ref="H214" si="190">(D214-C214)/C214</f>
        <v>0</v>
      </c>
      <c r="I214" s="176">
        <f t="shared" ref="I214" si="191">D214-C214</f>
        <v>0</v>
      </c>
      <c r="J214" s="180"/>
      <c r="K214" s="181"/>
    </row>
    <row r="215" spans="1:14" ht="12.75" customHeight="1" x14ac:dyDescent="0.2">
      <c r="A215" s="103" t="s">
        <v>226</v>
      </c>
      <c r="B215" s="200">
        <f>SUM(B212:B214)</f>
        <v>6</v>
      </c>
      <c r="C215" s="200">
        <f>SUM(C212:C214)</f>
        <v>2</v>
      </c>
      <c r="D215" s="200">
        <f>SUM(D212:D214)</f>
        <v>2</v>
      </c>
      <c r="E215" s="199">
        <v>0</v>
      </c>
      <c r="F215" s="199">
        <v>0</v>
      </c>
      <c r="G215" s="201">
        <v>0</v>
      </c>
      <c r="H215" s="216">
        <f t="shared" ref="H215" si="192">(D215-C215)/C215</f>
        <v>0</v>
      </c>
      <c r="I215" s="191">
        <f t="shared" ref="I215" si="193">D215-C215</f>
        <v>0</v>
      </c>
      <c r="J215" s="180" t="e">
        <f t="shared" ref="J215" si="194">(G215-F215)/F215</f>
        <v>#DIV/0!</v>
      </c>
      <c r="K215" s="181">
        <f t="shared" ref="K215" si="195">G215-F215</f>
        <v>0</v>
      </c>
      <c r="M215" s="137"/>
    </row>
    <row r="216" spans="1:14" ht="7.5" customHeight="1" x14ac:dyDescent="0.2">
      <c r="A216" s="96"/>
      <c r="B216" s="154"/>
      <c r="C216" s="154"/>
      <c r="D216" s="154"/>
      <c r="E216" s="174"/>
      <c r="F216" s="174"/>
      <c r="G216" s="175"/>
      <c r="H216" s="213"/>
      <c r="I216" s="176"/>
      <c r="J216" s="180"/>
      <c r="K216" s="181"/>
    </row>
    <row r="217" spans="1:14" ht="13.15" customHeight="1" x14ac:dyDescent="0.2">
      <c r="A217" s="96" t="s">
        <v>238</v>
      </c>
      <c r="B217" s="162">
        <v>3</v>
      </c>
      <c r="C217" s="162">
        <v>4</v>
      </c>
      <c r="D217" s="162">
        <v>2</v>
      </c>
      <c r="E217" s="174"/>
      <c r="F217" s="174"/>
      <c r="G217" s="192"/>
      <c r="H217" s="209">
        <f>(D217-C217)/C217</f>
        <v>-0.5</v>
      </c>
      <c r="I217" s="158">
        <f t="shared" ref="I217" si="196">D217-C217</f>
        <v>-2</v>
      </c>
      <c r="J217" s="180"/>
      <c r="K217" s="181"/>
    </row>
    <row r="218" spans="1:14" ht="7.5" customHeight="1" x14ac:dyDescent="0.2">
      <c r="A218" s="96"/>
      <c r="B218" s="162"/>
      <c r="C218" s="162"/>
      <c r="D218" s="162"/>
      <c r="E218" s="174"/>
      <c r="F218" s="174"/>
      <c r="G218" s="192"/>
      <c r="H218" s="213"/>
      <c r="I218" s="196"/>
      <c r="J218" s="180"/>
      <c r="K218" s="181"/>
    </row>
    <row r="219" spans="1:14" x14ac:dyDescent="0.2">
      <c r="A219" s="96" t="s">
        <v>52</v>
      </c>
      <c r="B219" s="154">
        <v>1</v>
      </c>
      <c r="C219" s="154">
        <v>1</v>
      </c>
      <c r="D219" s="154">
        <v>1</v>
      </c>
      <c r="E219" s="174">
        <v>0</v>
      </c>
      <c r="F219" s="174">
        <v>0</v>
      </c>
      <c r="G219" s="175">
        <v>0</v>
      </c>
      <c r="H219" s="209">
        <f>(D219-C219)/C219</f>
        <v>0</v>
      </c>
      <c r="I219" s="158">
        <f t="shared" ref="I219" si="197">D219-C219</f>
        <v>0</v>
      </c>
      <c r="J219" s="180" t="e">
        <f t="shared" si="150"/>
        <v>#DIV/0!</v>
      </c>
      <c r="K219" s="181">
        <f t="shared" si="151"/>
        <v>0</v>
      </c>
    </row>
    <row r="220" spans="1:14" ht="13.15" customHeight="1" x14ac:dyDescent="0.2">
      <c r="A220" s="95" t="s">
        <v>53</v>
      </c>
      <c r="B220" s="154">
        <v>13</v>
      </c>
      <c r="C220" s="154">
        <v>13</v>
      </c>
      <c r="D220" s="154">
        <v>11</v>
      </c>
      <c r="E220" s="174">
        <v>0</v>
      </c>
      <c r="F220" s="174">
        <v>0</v>
      </c>
      <c r="G220" s="175">
        <v>0</v>
      </c>
      <c r="H220" s="213">
        <f t="shared" si="148"/>
        <v>-0.15384615384615385</v>
      </c>
      <c r="I220" s="176">
        <f t="shared" si="149"/>
        <v>-2</v>
      </c>
      <c r="J220" s="180" t="e">
        <f t="shared" si="150"/>
        <v>#DIV/0!</v>
      </c>
      <c r="K220" s="181">
        <f t="shared" si="151"/>
        <v>0</v>
      </c>
      <c r="M220"/>
      <c r="N220"/>
    </row>
    <row r="221" spans="1:14" x14ac:dyDescent="0.2">
      <c r="A221" s="95" t="s">
        <v>54</v>
      </c>
      <c r="B221" s="154">
        <v>1</v>
      </c>
      <c r="C221" s="154">
        <v>2</v>
      </c>
      <c r="D221" s="154">
        <v>2</v>
      </c>
      <c r="E221" s="174">
        <v>0</v>
      </c>
      <c r="F221" s="174">
        <v>0</v>
      </c>
      <c r="G221" s="175">
        <v>0</v>
      </c>
      <c r="H221" s="213">
        <f t="shared" si="148"/>
        <v>0</v>
      </c>
      <c r="I221" s="176">
        <f t="shared" si="149"/>
        <v>0</v>
      </c>
      <c r="J221" s="180" t="e">
        <f t="shared" si="150"/>
        <v>#DIV/0!</v>
      </c>
      <c r="K221" s="181">
        <f t="shared" si="151"/>
        <v>0</v>
      </c>
      <c r="M221"/>
      <c r="N221"/>
    </row>
    <row r="222" spans="1:14" x14ac:dyDescent="0.2">
      <c r="A222" s="95" t="s">
        <v>55</v>
      </c>
      <c r="B222" s="154">
        <v>0</v>
      </c>
      <c r="C222" s="154">
        <v>1</v>
      </c>
      <c r="D222" s="154">
        <v>2</v>
      </c>
      <c r="E222" s="174">
        <v>0</v>
      </c>
      <c r="F222" s="174">
        <v>0</v>
      </c>
      <c r="G222" s="175">
        <v>0</v>
      </c>
      <c r="H222" s="213">
        <f t="shared" ref="H222" si="198">(D222-C222)/C222</f>
        <v>1</v>
      </c>
      <c r="I222" s="176">
        <f t="shared" ref="I222" si="199">D222-C222</f>
        <v>1</v>
      </c>
      <c r="J222" s="180" t="e">
        <f t="shared" si="150"/>
        <v>#DIV/0!</v>
      </c>
      <c r="K222" s="181">
        <f t="shared" si="151"/>
        <v>0</v>
      </c>
      <c r="M222"/>
      <c r="N222"/>
    </row>
    <row r="223" spans="1:14" x14ac:dyDescent="0.2">
      <c r="A223" s="95" t="s">
        <v>56</v>
      </c>
      <c r="B223" s="154">
        <v>0</v>
      </c>
      <c r="C223" s="154">
        <v>0</v>
      </c>
      <c r="D223" s="154">
        <v>1</v>
      </c>
      <c r="E223" s="174">
        <v>0</v>
      </c>
      <c r="F223" s="174">
        <v>0</v>
      </c>
      <c r="G223" s="175">
        <v>0</v>
      </c>
      <c r="H223" s="210" t="s">
        <v>164</v>
      </c>
      <c r="I223" s="176">
        <f t="shared" si="149"/>
        <v>1</v>
      </c>
      <c r="J223" s="180" t="e">
        <f t="shared" si="150"/>
        <v>#DIV/0!</v>
      </c>
      <c r="K223" s="181">
        <f t="shared" si="151"/>
        <v>0</v>
      </c>
      <c r="M223"/>
      <c r="N223"/>
    </row>
    <row r="224" spans="1:14" x14ac:dyDescent="0.2">
      <c r="A224" s="95" t="s">
        <v>57</v>
      </c>
      <c r="B224" s="154">
        <v>38</v>
      </c>
      <c r="C224" s="154">
        <v>35</v>
      </c>
      <c r="D224" s="154">
        <v>25</v>
      </c>
      <c r="E224" s="174">
        <v>0</v>
      </c>
      <c r="F224" s="174">
        <v>0</v>
      </c>
      <c r="G224" s="175">
        <v>0</v>
      </c>
      <c r="H224" s="213">
        <f t="shared" ref="H224" si="200">(D224-C224)/C224</f>
        <v>-0.2857142857142857</v>
      </c>
      <c r="I224" s="176">
        <f t="shared" ref="I224:I225" si="201">D224-C224</f>
        <v>-10</v>
      </c>
      <c r="J224" s="180"/>
      <c r="K224" s="181"/>
      <c r="M224"/>
      <c r="N224"/>
    </row>
    <row r="225" spans="1:14" x14ac:dyDescent="0.2">
      <c r="A225" s="95" t="s">
        <v>206</v>
      </c>
      <c r="B225" s="154">
        <v>8</v>
      </c>
      <c r="C225" s="154">
        <v>19</v>
      </c>
      <c r="D225" s="154">
        <v>23</v>
      </c>
      <c r="E225" s="174">
        <v>0</v>
      </c>
      <c r="F225" s="174">
        <v>0</v>
      </c>
      <c r="G225" s="175">
        <v>0</v>
      </c>
      <c r="H225" s="213">
        <f t="shared" si="148"/>
        <v>0.21052631578947367</v>
      </c>
      <c r="I225" s="176">
        <f t="shared" si="201"/>
        <v>4</v>
      </c>
      <c r="J225" s="180" t="e">
        <f t="shared" si="150"/>
        <v>#DIV/0!</v>
      </c>
      <c r="K225" s="181">
        <f t="shared" si="151"/>
        <v>0</v>
      </c>
      <c r="M225"/>
      <c r="N225"/>
    </row>
    <row r="226" spans="1:14" hidden="1" x14ac:dyDescent="0.2">
      <c r="A226" s="96" t="s">
        <v>58</v>
      </c>
      <c r="B226" s="154">
        <v>0</v>
      </c>
      <c r="C226" s="154">
        <v>0</v>
      </c>
      <c r="D226" s="154">
        <v>0</v>
      </c>
      <c r="E226" s="174">
        <v>0</v>
      </c>
      <c r="F226" s="174">
        <v>0</v>
      </c>
      <c r="G226" s="175">
        <v>0</v>
      </c>
      <c r="H226" s="210" t="s">
        <v>164</v>
      </c>
      <c r="I226" s="176">
        <f t="shared" si="149"/>
        <v>0</v>
      </c>
      <c r="J226" s="129" t="s">
        <v>164</v>
      </c>
      <c r="K226" s="181">
        <f t="shared" si="151"/>
        <v>0</v>
      </c>
    </row>
    <row r="227" spans="1:14" x14ac:dyDescent="0.2">
      <c r="A227" s="103" t="s">
        <v>117</v>
      </c>
      <c r="B227" s="182">
        <f t="shared" ref="B227" si="202">SUM(B219:B226)</f>
        <v>61</v>
      </c>
      <c r="C227" s="182">
        <f t="shared" ref="C227" si="203">SUM(C219:C226)</f>
        <v>71</v>
      </c>
      <c r="D227" s="182">
        <f t="shared" ref="D227:E227" si="204">SUM(D219:D226)</f>
        <v>65</v>
      </c>
      <c r="E227" s="183">
        <f t="shared" si="204"/>
        <v>0</v>
      </c>
      <c r="F227" s="183">
        <f t="shared" ref="F227:G227" si="205">SUM(F219:F226)</f>
        <v>0</v>
      </c>
      <c r="G227" s="184">
        <f t="shared" si="205"/>
        <v>0</v>
      </c>
      <c r="H227" s="216">
        <f t="shared" si="148"/>
        <v>-8.4507042253521125E-2</v>
      </c>
      <c r="I227" s="186">
        <f t="shared" si="149"/>
        <v>-6</v>
      </c>
      <c r="J227" s="185" t="e">
        <f t="shared" si="150"/>
        <v>#DIV/0!</v>
      </c>
      <c r="K227" s="187">
        <f t="shared" si="151"/>
        <v>0</v>
      </c>
      <c r="L227" s="153"/>
    </row>
    <row r="228" spans="1:14" ht="7.5" customHeight="1" x14ac:dyDescent="0.2">
      <c r="A228" s="96"/>
      <c r="B228" s="154"/>
      <c r="C228" s="154"/>
      <c r="D228" s="154"/>
      <c r="E228" s="174"/>
      <c r="F228" s="174"/>
      <c r="G228" s="175"/>
      <c r="H228" s="213"/>
      <c r="I228" s="176"/>
      <c r="J228" s="180"/>
      <c r="K228" s="181"/>
    </row>
    <row r="229" spans="1:14" x14ac:dyDescent="0.2">
      <c r="A229" s="96" t="s">
        <v>61</v>
      </c>
      <c r="B229" s="154">
        <v>3</v>
      </c>
      <c r="C229" s="154">
        <v>7</v>
      </c>
      <c r="D229" s="154">
        <v>6</v>
      </c>
      <c r="E229" s="174">
        <v>0</v>
      </c>
      <c r="F229" s="174">
        <v>0</v>
      </c>
      <c r="G229" s="175">
        <v>0</v>
      </c>
      <c r="H229" s="213">
        <f t="shared" si="148"/>
        <v>-0.14285714285714285</v>
      </c>
      <c r="I229" s="176">
        <f t="shared" si="149"/>
        <v>-1</v>
      </c>
      <c r="J229" s="180" t="e">
        <f t="shared" si="150"/>
        <v>#DIV/0!</v>
      </c>
      <c r="K229" s="181">
        <f t="shared" si="151"/>
        <v>0</v>
      </c>
      <c r="M229" s="137"/>
    </row>
    <row r="230" spans="1:14" ht="7.5" customHeight="1" x14ac:dyDescent="0.2">
      <c r="A230" s="96"/>
      <c r="B230" s="154"/>
      <c r="C230" s="154"/>
      <c r="D230" s="154"/>
      <c r="E230" s="174"/>
      <c r="F230" s="174"/>
      <c r="G230" s="175"/>
      <c r="H230" s="213"/>
      <c r="I230" s="176"/>
      <c r="J230" s="180"/>
      <c r="K230" s="181"/>
    </row>
    <row r="231" spans="1:14" ht="12.75" customHeight="1" x14ac:dyDescent="0.2">
      <c r="A231" s="97" t="s">
        <v>228</v>
      </c>
      <c r="B231" s="154">
        <v>1</v>
      </c>
      <c r="C231" s="154">
        <v>1</v>
      </c>
      <c r="D231" s="154">
        <v>0</v>
      </c>
      <c r="E231" s="174">
        <v>0</v>
      </c>
      <c r="F231" s="174">
        <v>0</v>
      </c>
      <c r="G231" s="175">
        <v>0</v>
      </c>
      <c r="H231" s="210" t="s">
        <v>164</v>
      </c>
      <c r="I231" s="176">
        <f t="shared" ref="I231" si="206">D231-C231</f>
        <v>-1</v>
      </c>
      <c r="J231" s="180"/>
      <c r="K231" s="181"/>
    </row>
    <row r="232" spans="1:14" ht="12.75" customHeight="1" x14ac:dyDescent="0.2">
      <c r="A232" s="97" t="s">
        <v>62</v>
      </c>
      <c r="B232" s="154">
        <v>5</v>
      </c>
      <c r="C232" s="154">
        <v>3</v>
      </c>
      <c r="D232" s="154">
        <v>6</v>
      </c>
      <c r="E232" s="174">
        <v>0</v>
      </c>
      <c r="F232" s="174">
        <v>0</v>
      </c>
      <c r="G232" s="175">
        <v>0</v>
      </c>
      <c r="H232" s="213">
        <f t="shared" ref="H232" si="207">(D232-C232)/C232</f>
        <v>1</v>
      </c>
      <c r="I232" s="176">
        <f t="shared" ref="I232" si="208">D232-C232</f>
        <v>3</v>
      </c>
      <c r="J232" s="180"/>
      <c r="K232" s="181"/>
    </row>
    <row r="233" spans="1:14" x14ac:dyDescent="0.2">
      <c r="A233" s="103" t="s">
        <v>229</v>
      </c>
      <c r="B233" s="200">
        <f>SUM(B231:B232)</f>
        <v>6</v>
      </c>
      <c r="C233" s="200">
        <f>SUM(C231:C232)</f>
        <v>4</v>
      </c>
      <c r="D233" s="200">
        <f>SUM(D231:D232)</f>
        <v>6</v>
      </c>
      <c r="E233" s="199">
        <v>0</v>
      </c>
      <c r="F233" s="199">
        <v>0</v>
      </c>
      <c r="G233" s="201">
        <v>0</v>
      </c>
      <c r="H233" s="216">
        <f t="shared" si="148"/>
        <v>0.5</v>
      </c>
      <c r="I233" s="191">
        <f t="shared" si="149"/>
        <v>2</v>
      </c>
      <c r="J233" s="180" t="e">
        <f t="shared" si="150"/>
        <v>#DIV/0!</v>
      </c>
      <c r="K233" s="181">
        <f t="shared" si="151"/>
        <v>0</v>
      </c>
      <c r="M233" s="137"/>
    </row>
    <row r="234" spans="1:14" ht="7.5" customHeight="1" x14ac:dyDescent="0.2">
      <c r="A234" s="96"/>
      <c r="B234" s="154"/>
      <c r="C234" s="154"/>
      <c r="D234" s="154"/>
      <c r="E234" s="174"/>
      <c r="F234" s="174"/>
      <c r="G234" s="175"/>
      <c r="H234" s="213"/>
      <c r="I234" s="176"/>
      <c r="J234" s="180"/>
      <c r="K234" s="181"/>
    </row>
    <row r="235" spans="1:14" x14ac:dyDescent="0.2">
      <c r="A235" s="96" t="s">
        <v>8</v>
      </c>
      <c r="B235" s="154">
        <v>30</v>
      </c>
      <c r="C235" s="154">
        <v>20</v>
      </c>
      <c r="D235" s="154">
        <v>22</v>
      </c>
      <c r="E235" s="174">
        <v>0</v>
      </c>
      <c r="F235" s="174">
        <v>0</v>
      </c>
      <c r="G235" s="175">
        <v>0</v>
      </c>
      <c r="H235" s="213">
        <f t="shared" si="148"/>
        <v>0.1</v>
      </c>
      <c r="I235" s="176">
        <f t="shared" si="149"/>
        <v>2</v>
      </c>
      <c r="J235" s="180" t="e">
        <f t="shared" si="150"/>
        <v>#DIV/0!</v>
      </c>
      <c r="K235" s="181">
        <f t="shared" si="151"/>
        <v>0</v>
      </c>
      <c r="M235"/>
      <c r="N235"/>
    </row>
    <row r="236" spans="1:14" x14ac:dyDescent="0.2">
      <c r="A236" s="96" t="s">
        <v>181</v>
      </c>
      <c r="B236" s="162">
        <v>33</v>
      </c>
      <c r="C236" s="162">
        <v>23</v>
      </c>
      <c r="D236" s="162">
        <v>18</v>
      </c>
      <c r="E236" s="174">
        <v>0</v>
      </c>
      <c r="F236" s="174">
        <v>0</v>
      </c>
      <c r="G236" s="192">
        <v>0</v>
      </c>
      <c r="H236" s="213">
        <f t="shared" ref="H236" si="209">(D236-C236)/C236</f>
        <v>-0.21739130434782608</v>
      </c>
      <c r="I236" s="176">
        <f t="shared" ref="I236" si="210">D236-C236</f>
        <v>-5</v>
      </c>
      <c r="J236" s="180" t="s">
        <v>164</v>
      </c>
      <c r="K236" s="181">
        <f t="shared" ref="K236:K240" si="211">G236-F236</f>
        <v>0</v>
      </c>
      <c r="M236"/>
      <c r="N236"/>
    </row>
    <row r="237" spans="1:14" x14ac:dyDescent="0.2">
      <c r="A237" s="96" t="s">
        <v>182</v>
      </c>
      <c r="B237" s="162">
        <v>9</v>
      </c>
      <c r="C237" s="162">
        <v>15</v>
      </c>
      <c r="D237" s="162">
        <v>10</v>
      </c>
      <c r="E237" s="174">
        <v>0</v>
      </c>
      <c r="F237" s="174">
        <v>0</v>
      </c>
      <c r="G237" s="192">
        <v>0</v>
      </c>
      <c r="H237" s="213">
        <f t="shared" si="148"/>
        <v>-0.33333333333333331</v>
      </c>
      <c r="I237" s="176">
        <f t="shared" ref="I237:I241" si="212">D237-C237</f>
        <v>-5</v>
      </c>
      <c r="J237" s="180" t="s">
        <v>164</v>
      </c>
      <c r="K237" s="181">
        <f t="shared" si="211"/>
        <v>0</v>
      </c>
      <c r="M237"/>
      <c r="N237"/>
    </row>
    <row r="238" spans="1:14" x14ac:dyDescent="0.2">
      <c r="A238" s="96" t="s">
        <v>207</v>
      </c>
      <c r="B238" s="154">
        <v>10</v>
      </c>
      <c r="C238" s="154">
        <v>8</v>
      </c>
      <c r="D238" s="154">
        <v>9</v>
      </c>
      <c r="E238" s="174">
        <v>0</v>
      </c>
      <c r="F238" s="174">
        <v>0</v>
      </c>
      <c r="G238" s="175">
        <v>0</v>
      </c>
      <c r="H238" s="213">
        <f t="shared" si="148"/>
        <v>0.125</v>
      </c>
      <c r="I238" s="176">
        <f t="shared" si="212"/>
        <v>1</v>
      </c>
      <c r="J238" s="180"/>
      <c r="K238" s="181"/>
      <c r="M238"/>
      <c r="N238"/>
    </row>
    <row r="239" spans="1:14" x14ac:dyDescent="0.2">
      <c r="A239" s="96" t="s">
        <v>220</v>
      </c>
      <c r="B239" s="162">
        <v>5</v>
      </c>
      <c r="C239" s="162">
        <v>3</v>
      </c>
      <c r="D239" s="162">
        <v>5</v>
      </c>
      <c r="E239" s="174"/>
      <c r="F239" s="174"/>
      <c r="G239" s="192"/>
      <c r="H239" s="213">
        <f t="shared" ref="H239" si="213">(D239-C239)/C239</f>
        <v>0.66666666666666663</v>
      </c>
      <c r="I239" s="176">
        <f t="shared" ref="I239" si="214">D239-C239</f>
        <v>2</v>
      </c>
      <c r="J239" s="180"/>
      <c r="K239" s="181"/>
      <c r="M239"/>
      <c r="N239"/>
    </row>
    <row r="240" spans="1:14" x14ac:dyDescent="0.2">
      <c r="A240" s="96" t="s">
        <v>9</v>
      </c>
      <c r="B240" s="162">
        <v>20</v>
      </c>
      <c r="C240" s="162">
        <v>34</v>
      </c>
      <c r="D240" s="162">
        <v>21</v>
      </c>
      <c r="E240" s="174">
        <v>0</v>
      </c>
      <c r="F240" s="174">
        <v>0</v>
      </c>
      <c r="G240" s="192">
        <v>0</v>
      </c>
      <c r="H240" s="213">
        <f t="shared" ref="H240:H241" si="215">(D240-C240)/C240</f>
        <v>-0.38235294117647056</v>
      </c>
      <c r="I240" s="176">
        <f t="shared" si="212"/>
        <v>-13</v>
      </c>
      <c r="J240" s="180" t="e">
        <f t="shared" ref="J240" si="216">(G240-F240)/F240</f>
        <v>#DIV/0!</v>
      </c>
      <c r="K240" s="181">
        <f t="shared" si="211"/>
        <v>0</v>
      </c>
      <c r="M240"/>
      <c r="N240"/>
    </row>
    <row r="241" spans="1:14" x14ac:dyDescent="0.2">
      <c r="A241" s="96" t="s">
        <v>183</v>
      </c>
      <c r="B241" s="154">
        <v>15</v>
      </c>
      <c r="C241" s="154">
        <v>11</v>
      </c>
      <c r="D241" s="154">
        <v>11</v>
      </c>
      <c r="E241" s="174">
        <v>0</v>
      </c>
      <c r="F241" s="174">
        <v>0</v>
      </c>
      <c r="G241" s="175">
        <v>0</v>
      </c>
      <c r="H241" s="213">
        <f t="shared" si="215"/>
        <v>0</v>
      </c>
      <c r="I241" s="176">
        <f t="shared" si="212"/>
        <v>0</v>
      </c>
      <c r="J241" s="129" t="s">
        <v>164</v>
      </c>
      <c r="K241" s="181">
        <f t="shared" ref="K241" si="217">G241-F241</f>
        <v>0</v>
      </c>
      <c r="M241"/>
      <c r="N241"/>
    </row>
    <row r="242" spans="1:14" x14ac:dyDescent="0.2">
      <c r="A242" s="103" t="s">
        <v>131</v>
      </c>
      <c r="B242" s="166">
        <f t="shared" ref="B242:C242" si="218">SUM(B235:B241)</f>
        <v>122</v>
      </c>
      <c r="C242" s="166">
        <f t="shared" si="218"/>
        <v>114</v>
      </c>
      <c r="D242" s="166">
        <f t="shared" ref="D242:E242" si="219">SUM(D235:D241)</f>
        <v>96</v>
      </c>
      <c r="E242" s="167">
        <f t="shared" si="219"/>
        <v>0</v>
      </c>
      <c r="F242" s="167">
        <f t="shared" ref="F242:G242" si="220">SUM(F235:F241)</f>
        <v>0</v>
      </c>
      <c r="G242" s="168">
        <f t="shared" si="220"/>
        <v>0</v>
      </c>
      <c r="H242" s="217">
        <f t="shared" si="148"/>
        <v>-0.15789473684210525</v>
      </c>
      <c r="I242" s="178">
        <f t="shared" si="149"/>
        <v>-18</v>
      </c>
      <c r="J242" s="188" t="e">
        <f t="shared" si="150"/>
        <v>#DIV/0!</v>
      </c>
      <c r="K242" s="179">
        <f t="shared" si="151"/>
        <v>0</v>
      </c>
      <c r="L242" s="153"/>
      <c r="M242"/>
      <c r="N242"/>
    </row>
    <row r="243" spans="1:14" ht="7.5" customHeight="1" x14ac:dyDescent="0.2">
      <c r="A243" s="96"/>
      <c r="B243" s="154"/>
      <c r="C243" s="154"/>
      <c r="D243" s="154"/>
      <c r="E243" s="174"/>
      <c r="F243" s="174"/>
      <c r="G243" s="175"/>
      <c r="H243" s="213"/>
      <c r="I243" s="176"/>
      <c r="J243" s="180"/>
      <c r="K243" s="181"/>
    </row>
    <row r="244" spans="1:14" x14ac:dyDescent="0.2">
      <c r="A244" s="96" t="s">
        <v>42</v>
      </c>
      <c r="B244" s="154">
        <v>27</v>
      </c>
      <c r="C244" s="154">
        <v>25</v>
      </c>
      <c r="D244" s="154">
        <v>39</v>
      </c>
      <c r="E244" s="174">
        <v>0</v>
      </c>
      <c r="F244" s="174">
        <v>0</v>
      </c>
      <c r="G244" s="175">
        <v>0</v>
      </c>
      <c r="H244" s="213">
        <f t="shared" si="148"/>
        <v>0.56000000000000005</v>
      </c>
      <c r="I244" s="176">
        <f t="shared" si="149"/>
        <v>14</v>
      </c>
      <c r="J244" s="180" t="e">
        <f t="shared" si="150"/>
        <v>#DIV/0!</v>
      </c>
      <c r="K244" s="181">
        <f t="shared" si="151"/>
        <v>0</v>
      </c>
    </row>
    <row r="245" spans="1:14" ht="7.5" customHeight="1" x14ac:dyDescent="0.2">
      <c r="A245" s="96"/>
      <c r="B245" s="154"/>
      <c r="C245" s="154"/>
      <c r="D245" s="154"/>
      <c r="E245" s="174"/>
      <c r="F245" s="174"/>
      <c r="G245" s="175"/>
      <c r="H245" s="213"/>
      <c r="I245" s="176"/>
      <c r="J245" s="180"/>
      <c r="K245" s="181"/>
    </row>
    <row r="246" spans="1:14" x14ac:dyDescent="0.2">
      <c r="A246" s="96" t="s">
        <v>46</v>
      </c>
      <c r="B246" s="154">
        <v>1</v>
      </c>
      <c r="C246" s="154">
        <v>5</v>
      </c>
      <c r="D246" s="154">
        <v>2</v>
      </c>
      <c r="E246" s="174">
        <v>0</v>
      </c>
      <c r="F246" s="174">
        <v>0</v>
      </c>
      <c r="G246" s="175">
        <v>0</v>
      </c>
      <c r="H246" s="213">
        <f t="shared" si="148"/>
        <v>-0.6</v>
      </c>
      <c r="I246" s="176">
        <f t="shared" si="149"/>
        <v>-3</v>
      </c>
      <c r="J246" s="180" t="e">
        <f t="shared" si="150"/>
        <v>#DIV/0!</v>
      </c>
      <c r="K246" s="181">
        <f t="shared" si="151"/>
        <v>0</v>
      </c>
    </row>
    <row r="247" spans="1:14" x14ac:dyDescent="0.2">
      <c r="A247" s="97" t="s">
        <v>208</v>
      </c>
      <c r="B247" s="154">
        <v>8</v>
      </c>
      <c r="C247" s="154">
        <v>8</v>
      </c>
      <c r="D247" s="154">
        <v>8</v>
      </c>
      <c r="E247" s="174">
        <v>0</v>
      </c>
      <c r="F247" s="174">
        <v>0</v>
      </c>
      <c r="G247" s="175">
        <v>0</v>
      </c>
      <c r="H247" s="213">
        <f t="shared" si="148"/>
        <v>0</v>
      </c>
      <c r="I247" s="176">
        <f t="shared" si="149"/>
        <v>0</v>
      </c>
      <c r="J247" s="180"/>
      <c r="K247" s="181"/>
    </row>
    <row r="248" spans="1:14" x14ac:dyDescent="0.2">
      <c r="A248" s="96" t="s">
        <v>127</v>
      </c>
      <c r="B248" s="154">
        <v>0</v>
      </c>
      <c r="C248" s="154">
        <v>0</v>
      </c>
      <c r="D248" s="154">
        <v>0</v>
      </c>
      <c r="E248" s="174">
        <v>0</v>
      </c>
      <c r="F248" s="174">
        <v>0</v>
      </c>
      <c r="G248" s="175">
        <v>0</v>
      </c>
      <c r="H248" s="210" t="s">
        <v>164</v>
      </c>
      <c r="I248" s="176">
        <f t="shared" ref="I248" si="221">D248-C248</f>
        <v>0</v>
      </c>
      <c r="J248" s="180" t="e">
        <f t="shared" si="150"/>
        <v>#DIV/0!</v>
      </c>
      <c r="K248" s="177">
        <f t="shared" si="151"/>
        <v>0</v>
      </c>
      <c r="L248" s="137"/>
    </row>
    <row r="249" spans="1:14" x14ac:dyDescent="0.2">
      <c r="A249" s="103" t="s">
        <v>129</v>
      </c>
      <c r="B249" s="166">
        <f t="shared" ref="B249:C249" si="222">SUM(B246:B248)</f>
        <v>9</v>
      </c>
      <c r="C249" s="166">
        <f t="shared" si="222"/>
        <v>13</v>
      </c>
      <c r="D249" s="166">
        <f t="shared" ref="D249:E249" si="223">SUM(D246:D248)</f>
        <v>10</v>
      </c>
      <c r="E249" s="167">
        <f t="shared" si="223"/>
        <v>0</v>
      </c>
      <c r="F249" s="167">
        <f t="shared" ref="F249:G249" si="224">SUM(F246:F248)</f>
        <v>0</v>
      </c>
      <c r="G249" s="168">
        <f t="shared" si="224"/>
        <v>0</v>
      </c>
      <c r="H249" s="217">
        <f t="shared" si="148"/>
        <v>-0.23076923076923078</v>
      </c>
      <c r="I249" s="178">
        <f t="shared" si="149"/>
        <v>-3</v>
      </c>
      <c r="J249" s="188" t="e">
        <f t="shared" si="150"/>
        <v>#DIV/0!</v>
      </c>
      <c r="K249" s="179">
        <f t="shared" si="151"/>
        <v>0</v>
      </c>
      <c r="L249" s="203"/>
    </row>
    <row r="250" spans="1:14" ht="7.5" customHeight="1" x14ac:dyDescent="0.2">
      <c r="A250" s="96"/>
      <c r="B250" s="154"/>
      <c r="C250" s="154"/>
      <c r="D250" s="154"/>
      <c r="E250" s="174"/>
      <c r="F250" s="174"/>
      <c r="G250" s="175"/>
      <c r="H250" s="213"/>
      <c r="I250" s="176"/>
      <c r="J250" s="180"/>
      <c r="K250" s="181"/>
      <c r="L250" s="137"/>
    </row>
    <row r="251" spans="1:14" ht="12.75" customHeight="1" x14ac:dyDescent="0.2">
      <c r="A251" s="96" t="s">
        <v>63</v>
      </c>
      <c r="B251" s="154">
        <v>0</v>
      </c>
      <c r="C251" s="154">
        <v>0</v>
      </c>
      <c r="D251" s="154">
        <v>0</v>
      </c>
      <c r="E251" s="174">
        <v>0</v>
      </c>
      <c r="F251" s="174">
        <v>0</v>
      </c>
      <c r="G251" s="175">
        <v>0</v>
      </c>
      <c r="H251" s="210" t="s">
        <v>164</v>
      </c>
      <c r="I251" s="176">
        <f t="shared" ref="I251" si="225">D251-C251</f>
        <v>0</v>
      </c>
      <c r="J251" s="180"/>
      <c r="K251" s="181"/>
      <c r="L251" s="137"/>
    </row>
    <row r="252" spans="1:14" ht="12.75" customHeight="1" x14ac:dyDescent="0.2">
      <c r="A252" s="96" t="s">
        <v>244</v>
      </c>
      <c r="B252" s="154">
        <v>4</v>
      </c>
      <c r="C252" s="154">
        <v>10</v>
      </c>
      <c r="D252" s="154">
        <v>8</v>
      </c>
      <c r="E252" s="174">
        <v>0</v>
      </c>
      <c r="F252" s="174">
        <v>0</v>
      </c>
      <c r="G252" s="175">
        <v>0</v>
      </c>
      <c r="H252" s="213">
        <f t="shared" ref="H252" si="226">(D252-C252)/C252</f>
        <v>-0.2</v>
      </c>
      <c r="I252" s="176">
        <f t="shared" ref="I252" si="227">D252-C252</f>
        <v>-2</v>
      </c>
      <c r="J252" s="180"/>
      <c r="K252" s="181"/>
      <c r="L252" s="137"/>
    </row>
    <row r="253" spans="1:14" ht="12.75" customHeight="1" x14ac:dyDescent="0.2">
      <c r="A253" s="97" t="s">
        <v>230</v>
      </c>
      <c r="B253" s="162">
        <v>15</v>
      </c>
      <c r="C253" s="162">
        <v>16</v>
      </c>
      <c r="D253" s="162">
        <v>27</v>
      </c>
      <c r="E253" s="174"/>
      <c r="F253" s="174"/>
      <c r="G253" s="192"/>
      <c r="H253" s="213">
        <f t="shared" ref="H253" si="228">(D253-C253)/C253</f>
        <v>0.6875</v>
      </c>
      <c r="I253" s="176">
        <f t="shared" ref="I253" si="229">D253-C253</f>
        <v>11</v>
      </c>
      <c r="J253" s="180"/>
      <c r="K253" s="181"/>
      <c r="L253" s="137"/>
    </row>
    <row r="254" spans="1:14" x14ac:dyDescent="0.2">
      <c r="A254" s="103" t="s">
        <v>231</v>
      </c>
      <c r="B254" s="200">
        <f>SUM(B251:B253)</f>
        <v>19</v>
      </c>
      <c r="C254" s="200">
        <f>SUM(C251:C253)</f>
        <v>26</v>
      </c>
      <c r="D254" s="200">
        <f>SUM(D251:D253)</f>
        <v>35</v>
      </c>
      <c r="E254" s="199">
        <v>0</v>
      </c>
      <c r="F254" s="199">
        <v>0</v>
      </c>
      <c r="G254" s="201">
        <v>0</v>
      </c>
      <c r="H254" s="216">
        <f t="shared" si="148"/>
        <v>0.34615384615384615</v>
      </c>
      <c r="I254" s="191">
        <f t="shared" si="149"/>
        <v>9</v>
      </c>
      <c r="J254" s="180" t="e">
        <f t="shared" si="150"/>
        <v>#DIV/0!</v>
      </c>
      <c r="K254" s="181">
        <f t="shared" si="151"/>
        <v>0</v>
      </c>
    </row>
    <row r="255" spans="1:14" ht="7.5" customHeight="1" x14ac:dyDescent="0.2">
      <c r="A255" s="96"/>
      <c r="B255" s="154"/>
      <c r="C255" s="154"/>
      <c r="D255" s="154"/>
      <c r="E255" s="174"/>
      <c r="F255" s="174"/>
      <c r="G255" s="175"/>
      <c r="H255" s="213"/>
      <c r="I255" s="176"/>
      <c r="J255" s="180"/>
      <c r="K255" s="181"/>
    </row>
    <row r="256" spans="1:14" x14ac:dyDescent="0.2">
      <c r="A256" s="96" t="s">
        <v>35</v>
      </c>
      <c r="B256" s="154">
        <v>30</v>
      </c>
      <c r="C256" s="154">
        <v>23</v>
      </c>
      <c r="D256" s="154">
        <v>29</v>
      </c>
      <c r="E256" s="174">
        <v>0</v>
      </c>
      <c r="F256" s="174">
        <v>0</v>
      </c>
      <c r="G256" s="175">
        <v>0</v>
      </c>
      <c r="H256" s="213">
        <f t="shared" si="148"/>
        <v>0.2608695652173913</v>
      </c>
      <c r="I256" s="176">
        <f t="shared" si="149"/>
        <v>6</v>
      </c>
      <c r="J256" s="180" t="e">
        <f t="shared" si="150"/>
        <v>#DIV/0!</v>
      </c>
      <c r="K256" s="181">
        <f t="shared" si="151"/>
        <v>0</v>
      </c>
    </row>
    <row r="257" spans="1:13" x14ac:dyDescent="0.2">
      <c r="A257" s="96" t="s">
        <v>193</v>
      </c>
      <c r="B257" s="154">
        <v>6</v>
      </c>
      <c r="C257" s="154">
        <v>9</v>
      </c>
      <c r="D257" s="154">
        <v>10</v>
      </c>
      <c r="E257" s="174">
        <v>0</v>
      </c>
      <c r="F257" s="174">
        <v>0</v>
      </c>
      <c r="G257" s="175">
        <v>0</v>
      </c>
      <c r="H257" s="213">
        <f t="shared" si="148"/>
        <v>0.1111111111111111</v>
      </c>
      <c r="I257" s="176">
        <f t="shared" ref="I257" si="230">D257-C257</f>
        <v>1</v>
      </c>
      <c r="J257" s="180"/>
      <c r="K257" s="181"/>
    </row>
    <row r="258" spans="1:13" x14ac:dyDescent="0.2">
      <c r="A258" s="96" t="s">
        <v>36</v>
      </c>
      <c r="B258" s="154">
        <v>64</v>
      </c>
      <c r="C258" s="154">
        <v>76</v>
      </c>
      <c r="D258" s="154">
        <v>47</v>
      </c>
      <c r="E258" s="174">
        <v>0</v>
      </c>
      <c r="F258" s="174">
        <v>0</v>
      </c>
      <c r="G258" s="175">
        <v>0</v>
      </c>
      <c r="H258" s="213">
        <f>(D258-C258)/C258</f>
        <v>-0.38157894736842107</v>
      </c>
      <c r="I258" s="176">
        <f>D258-C258</f>
        <v>-29</v>
      </c>
      <c r="J258" s="180"/>
      <c r="K258" s="181"/>
    </row>
    <row r="259" spans="1:13" x14ac:dyDescent="0.2">
      <c r="A259" s="96" t="s">
        <v>196</v>
      </c>
      <c r="B259" s="154">
        <v>16</v>
      </c>
      <c r="C259" s="154">
        <v>10</v>
      </c>
      <c r="D259" s="154">
        <v>16</v>
      </c>
      <c r="E259" s="174">
        <v>0</v>
      </c>
      <c r="F259" s="174">
        <v>0</v>
      </c>
      <c r="G259" s="175">
        <v>0</v>
      </c>
      <c r="H259" s="213">
        <f t="shared" ref="H259" si="231">(D259-C259)/C259</f>
        <v>0.6</v>
      </c>
      <c r="I259" s="176">
        <f t="shared" ref="I259" si="232">D259-C259</f>
        <v>6</v>
      </c>
      <c r="J259" s="180" t="e">
        <f t="shared" si="150"/>
        <v>#DIV/0!</v>
      </c>
      <c r="K259" s="177">
        <f t="shared" si="151"/>
        <v>0</v>
      </c>
    </row>
    <row r="260" spans="1:13" x14ac:dyDescent="0.2">
      <c r="A260" s="103" t="s">
        <v>111</v>
      </c>
      <c r="B260" s="166">
        <f t="shared" ref="B260:C260" si="233">SUM(B256:B259)</f>
        <v>116</v>
      </c>
      <c r="C260" s="166">
        <f t="shared" si="233"/>
        <v>118</v>
      </c>
      <c r="D260" s="166">
        <f t="shared" ref="D260:E260" si="234">SUM(D256:D259)</f>
        <v>102</v>
      </c>
      <c r="E260" s="167">
        <f t="shared" si="234"/>
        <v>0</v>
      </c>
      <c r="F260" s="167">
        <f t="shared" ref="F260:G260" si="235">SUM(F256:F259)</f>
        <v>0</v>
      </c>
      <c r="G260" s="168">
        <f t="shared" si="235"/>
        <v>0</v>
      </c>
      <c r="H260" s="217">
        <f t="shared" si="148"/>
        <v>-0.13559322033898305</v>
      </c>
      <c r="I260" s="178">
        <f t="shared" si="149"/>
        <v>-16</v>
      </c>
      <c r="J260" s="188" t="e">
        <f t="shared" si="150"/>
        <v>#DIV/0!</v>
      </c>
      <c r="K260" s="179">
        <f t="shared" si="151"/>
        <v>0</v>
      </c>
      <c r="L260" s="153"/>
    </row>
    <row r="261" spans="1:13" ht="7.5" customHeight="1" x14ac:dyDescent="0.2">
      <c r="A261" s="103"/>
      <c r="B261" s="162"/>
      <c r="C261" s="194"/>
      <c r="D261" s="194"/>
      <c r="E261" s="204"/>
      <c r="F261" s="204"/>
      <c r="G261" s="205"/>
      <c r="H261" s="213"/>
      <c r="I261" s="196"/>
      <c r="J261" s="180"/>
      <c r="K261" s="177"/>
      <c r="L261" s="153"/>
    </row>
    <row r="262" spans="1:13" ht="12.75" customHeight="1" x14ac:dyDescent="0.2">
      <c r="A262" s="96" t="s">
        <v>155</v>
      </c>
      <c r="B262" s="154">
        <v>2</v>
      </c>
      <c r="C262" s="154">
        <v>2</v>
      </c>
      <c r="D262" s="154">
        <v>3</v>
      </c>
      <c r="E262" s="174">
        <v>0</v>
      </c>
      <c r="F262" s="174">
        <v>0</v>
      </c>
      <c r="G262" s="175">
        <v>0</v>
      </c>
      <c r="H262" s="213">
        <f t="shared" ref="H262:H263" si="236">(D262-C262)/C262</f>
        <v>0.5</v>
      </c>
      <c r="I262" s="176">
        <f t="shared" ref="I262:I265" si="237">D262-C262</f>
        <v>1</v>
      </c>
      <c r="J262" s="180" t="e">
        <f t="shared" ref="J262" si="238">(G262-F262)/F262</f>
        <v>#DIV/0!</v>
      </c>
      <c r="K262" s="181">
        <f t="shared" ref="K262:K265" si="239">G262-F262</f>
        <v>0</v>
      </c>
      <c r="L262" s="153"/>
      <c r="M262" s="137"/>
    </row>
    <row r="263" spans="1:13" x14ac:dyDescent="0.2">
      <c r="A263" s="96" t="s">
        <v>184</v>
      </c>
      <c r="B263" s="154">
        <v>3</v>
      </c>
      <c r="C263" s="154">
        <v>6</v>
      </c>
      <c r="D263" s="154">
        <v>2</v>
      </c>
      <c r="E263" s="174">
        <v>0</v>
      </c>
      <c r="F263" s="174">
        <v>0</v>
      </c>
      <c r="G263" s="175">
        <v>0</v>
      </c>
      <c r="H263" s="213">
        <f t="shared" si="236"/>
        <v>-0.66666666666666663</v>
      </c>
      <c r="I263" s="176">
        <f t="shared" si="237"/>
        <v>-4</v>
      </c>
      <c r="J263" s="180" t="s">
        <v>164</v>
      </c>
      <c r="K263" s="181">
        <f t="shared" si="239"/>
        <v>0</v>
      </c>
      <c r="L263" s="153"/>
    </row>
    <row r="264" spans="1:13" x14ac:dyDescent="0.2">
      <c r="A264" s="96" t="s">
        <v>255</v>
      </c>
      <c r="B264" s="257">
        <v>0</v>
      </c>
      <c r="C264" s="260">
        <v>0</v>
      </c>
      <c r="D264" s="260">
        <v>2</v>
      </c>
      <c r="E264" s="174"/>
      <c r="F264" s="174"/>
      <c r="G264" s="174"/>
      <c r="H264" s="210" t="s">
        <v>164</v>
      </c>
      <c r="I264" s="176">
        <f t="shared" si="237"/>
        <v>2</v>
      </c>
      <c r="J264" s="180"/>
      <c r="K264" s="181"/>
      <c r="L264" s="153"/>
    </row>
    <row r="265" spans="1:13" x14ac:dyDescent="0.2">
      <c r="A265" s="103" t="s">
        <v>103</v>
      </c>
      <c r="B265" s="166">
        <f>SUM(B262:B264)</f>
        <v>5</v>
      </c>
      <c r="C265" s="166">
        <f>SUM(C262:C264)</f>
        <v>8</v>
      </c>
      <c r="D265" s="166">
        <f>SUM(D262:D264)</f>
        <v>7</v>
      </c>
      <c r="E265" s="167">
        <f t="shared" ref="E265" si="240">SUM(E262:E263)</f>
        <v>0</v>
      </c>
      <c r="F265" s="167">
        <f t="shared" ref="F265:G265" si="241">SUM(F262:F263)</f>
        <v>0</v>
      </c>
      <c r="G265" s="168">
        <f t="shared" si="241"/>
        <v>0</v>
      </c>
      <c r="H265" s="217">
        <f t="shared" ref="H265" si="242">(D265-C265)/C265</f>
        <v>-0.125</v>
      </c>
      <c r="I265" s="178">
        <f t="shared" si="237"/>
        <v>-1</v>
      </c>
      <c r="J265" s="188" t="e">
        <f t="shared" ref="J265" si="243">(G265-F265)/F265</f>
        <v>#DIV/0!</v>
      </c>
      <c r="K265" s="179">
        <f t="shared" si="239"/>
        <v>0</v>
      </c>
      <c r="L265" s="153"/>
    </row>
    <row r="266" spans="1:13" ht="7.5" customHeight="1" x14ac:dyDescent="0.2">
      <c r="A266" s="97"/>
      <c r="B266" s="154"/>
      <c r="C266" s="154"/>
      <c r="D266" s="154"/>
      <c r="E266" s="155"/>
      <c r="F266" s="155"/>
      <c r="G266" s="156"/>
      <c r="H266" s="209"/>
      <c r="I266" s="158"/>
      <c r="J266" s="157"/>
      <c r="K266" s="159"/>
    </row>
    <row r="267" spans="1:13" x14ac:dyDescent="0.2">
      <c r="A267" s="97" t="s">
        <v>16</v>
      </c>
      <c r="B267" s="154">
        <v>19</v>
      </c>
      <c r="C267" s="154">
        <v>20</v>
      </c>
      <c r="D267" s="154">
        <v>18</v>
      </c>
      <c r="E267" s="155">
        <v>0</v>
      </c>
      <c r="F267" s="155">
        <v>0</v>
      </c>
      <c r="G267" s="156">
        <v>0</v>
      </c>
      <c r="H267" s="209">
        <v>0.19</v>
      </c>
      <c r="I267" s="158">
        <f t="shared" si="149"/>
        <v>-2</v>
      </c>
      <c r="J267" s="157" t="e">
        <f t="shared" si="150"/>
        <v>#DIV/0!</v>
      </c>
      <c r="K267" s="159">
        <f t="shared" si="151"/>
        <v>0</v>
      </c>
    </row>
    <row r="268" spans="1:13" ht="7.5" hidden="1" customHeight="1" x14ac:dyDescent="0.2">
      <c r="A268" s="97"/>
      <c r="B268" s="154"/>
      <c r="C268" s="154"/>
      <c r="D268" s="154"/>
      <c r="E268" s="155"/>
      <c r="F268" s="155"/>
      <c r="G268" s="156"/>
      <c r="H268" s="209"/>
      <c r="I268" s="158"/>
      <c r="J268" s="157"/>
      <c r="K268" s="159"/>
    </row>
    <row r="269" spans="1:13" hidden="1" x14ac:dyDescent="0.2">
      <c r="A269" s="97" t="s">
        <v>32</v>
      </c>
      <c r="B269" s="154">
        <v>0</v>
      </c>
      <c r="C269" s="154">
        <v>0</v>
      </c>
      <c r="D269" s="154">
        <v>0</v>
      </c>
      <c r="E269" s="155">
        <v>0</v>
      </c>
      <c r="F269" s="155">
        <v>0</v>
      </c>
      <c r="G269" s="156">
        <v>0</v>
      </c>
      <c r="H269" s="213" t="s">
        <v>164</v>
      </c>
      <c r="I269" s="158">
        <f t="shared" si="149"/>
        <v>0</v>
      </c>
      <c r="J269" s="157" t="e">
        <f t="shared" si="150"/>
        <v>#DIV/0!</v>
      </c>
      <c r="K269" s="159">
        <f t="shared" si="151"/>
        <v>0</v>
      </c>
    </row>
    <row r="270" spans="1:13" hidden="1" x14ac:dyDescent="0.2">
      <c r="A270" s="97" t="s">
        <v>33</v>
      </c>
      <c r="B270" s="154">
        <v>0</v>
      </c>
      <c r="C270" s="154">
        <v>0</v>
      </c>
      <c r="D270" s="154">
        <v>0</v>
      </c>
      <c r="E270" s="155">
        <v>0</v>
      </c>
      <c r="F270" s="155">
        <v>0</v>
      </c>
      <c r="G270" s="156">
        <v>0</v>
      </c>
      <c r="H270" s="213" t="s">
        <v>164</v>
      </c>
      <c r="I270" s="158">
        <f t="shared" si="149"/>
        <v>0</v>
      </c>
      <c r="J270" s="157" t="e">
        <f t="shared" si="150"/>
        <v>#DIV/0!</v>
      </c>
      <c r="K270" s="159">
        <f t="shared" si="151"/>
        <v>0</v>
      </c>
    </row>
    <row r="271" spans="1:13" hidden="1" x14ac:dyDescent="0.2">
      <c r="A271" s="97" t="s">
        <v>31</v>
      </c>
      <c r="B271" s="154">
        <v>0</v>
      </c>
      <c r="C271" s="154">
        <v>0</v>
      </c>
      <c r="D271" s="154">
        <v>0</v>
      </c>
      <c r="E271" s="155">
        <v>0</v>
      </c>
      <c r="F271" s="155">
        <v>0</v>
      </c>
      <c r="G271" s="156">
        <v>0</v>
      </c>
      <c r="H271" s="213" t="s">
        <v>164</v>
      </c>
      <c r="I271" s="158">
        <f t="shared" si="149"/>
        <v>0</v>
      </c>
      <c r="J271" s="157" t="e">
        <f t="shared" si="150"/>
        <v>#DIV/0!</v>
      </c>
      <c r="K271" s="159">
        <f t="shared" si="151"/>
        <v>0</v>
      </c>
      <c r="M271" s="94" t="s">
        <v>191</v>
      </c>
    </row>
    <row r="272" spans="1:13" hidden="1" x14ac:dyDescent="0.2">
      <c r="A272" s="97" t="s">
        <v>87</v>
      </c>
      <c r="B272" s="154">
        <v>0</v>
      </c>
      <c r="C272" s="154">
        <v>0</v>
      </c>
      <c r="D272" s="154">
        <v>0</v>
      </c>
      <c r="E272" s="155">
        <v>0</v>
      </c>
      <c r="F272" s="155">
        <v>0</v>
      </c>
      <c r="G272" s="156">
        <v>0</v>
      </c>
      <c r="H272" s="213" t="s">
        <v>164</v>
      </c>
      <c r="I272" s="158">
        <f t="shared" si="149"/>
        <v>0</v>
      </c>
      <c r="J272" s="157" t="e">
        <f t="shared" si="150"/>
        <v>#DIV/0!</v>
      </c>
      <c r="K272" s="161">
        <f t="shared" si="151"/>
        <v>0</v>
      </c>
    </row>
    <row r="273" spans="1:12" hidden="1" x14ac:dyDescent="0.2">
      <c r="A273" s="134" t="s">
        <v>104</v>
      </c>
      <c r="B273" s="166">
        <f t="shared" ref="B273" si="244">SUM(B269:B272)</f>
        <v>0</v>
      </c>
      <c r="C273" s="166">
        <f t="shared" ref="C273" si="245">SUM(C269:C272)</f>
        <v>0</v>
      </c>
      <c r="D273" s="166">
        <f t="shared" ref="D273:E273" si="246">SUM(D269:D272)</f>
        <v>0</v>
      </c>
      <c r="E273" s="167">
        <f t="shared" si="246"/>
        <v>0</v>
      </c>
      <c r="F273" s="167">
        <f t="shared" ref="F273:G273" si="247">SUM(F269:F272)</f>
        <v>0</v>
      </c>
      <c r="G273" s="168">
        <f t="shared" si="247"/>
        <v>0</v>
      </c>
      <c r="H273" s="222" t="s">
        <v>164</v>
      </c>
      <c r="I273" s="170">
        <f t="shared" si="149"/>
        <v>0</v>
      </c>
      <c r="J273" s="169" t="e">
        <f t="shared" si="150"/>
        <v>#DIV/0!</v>
      </c>
      <c r="K273" s="206">
        <f t="shared" si="151"/>
        <v>0</v>
      </c>
      <c r="L273" s="153"/>
    </row>
    <row r="274" spans="1:12" ht="7.5" hidden="1" customHeight="1" x14ac:dyDescent="0.2">
      <c r="A274" s="97"/>
      <c r="B274" s="154"/>
      <c r="C274" s="154"/>
      <c r="D274" s="154"/>
      <c r="E274" s="155"/>
      <c r="F274" s="155"/>
      <c r="G274" s="156"/>
      <c r="H274" s="209"/>
      <c r="I274" s="158"/>
      <c r="J274" s="157"/>
      <c r="K274" s="159"/>
    </row>
    <row r="275" spans="1:12" hidden="1" x14ac:dyDescent="0.2">
      <c r="A275" s="97" t="s">
        <v>89</v>
      </c>
      <c r="B275" s="154">
        <v>0</v>
      </c>
      <c r="C275" s="154">
        <v>0</v>
      </c>
      <c r="D275" s="154">
        <v>0</v>
      </c>
      <c r="E275" s="155">
        <v>0</v>
      </c>
      <c r="F275" s="155">
        <v>0</v>
      </c>
      <c r="G275" s="156">
        <v>0</v>
      </c>
      <c r="H275" s="209" t="e">
        <f t="shared" si="148"/>
        <v>#DIV/0!</v>
      </c>
      <c r="I275" s="158">
        <f t="shared" si="149"/>
        <v>0</v>
      </c>
      <c r="J275" s="157" t="e">
        <f t="shared" si="150"/>
        <v>#DIV/0!</v>
      </c>
      <c r="K275" s="161">
        <f t="shared" si="151"/>
        <v>0</v>
      </c>
    </row>
    <row r="276" spans="1:12" ht="7.5" customHeight="1" x14ac:dyDescent="0.2">
      <c r="A276" s="97"/>
      <c r="B276" s="207"/>
      <c r="C276" s="207"/>
      <c r="D276" s="207"/>
      <c r="E276" s="155"/>
      <c r="F276" s="155"/>
      <c r="G276" s="155"/>
      <c r="H276" s="209"/>
      <c r="I276" s="164"/>
      <c r="J276" s="157"/>
      <c r="K276" s="161"/>
    </row>
    <row r="277" spans="1:12" x14ac:dyDescent="0.2">
      <c r="A277" s="43" t="s">
        <v>1</v>
      </c>
      <c r="B277" s="142">
        <f>B157+B161+B165+B167+B173+B180+B184+B189+B193+B195+B199+B203+B208+B227+B229+B233+B242+B244+B249+B254+B260+B267+B273+B275+B215+B265+B210+B217</f>
        <v>619</v>
      </c>
      <c r="C277" s="142">
        <f>C157+C161+C165+C167+C173+C180+C184+C189+C193+C195+C199+C203+C208+C227+C229+C233+C242+C244+C249+C254+C260+C267+C273+C275+C215+C265+C210+C217</f>
        <v>607</v>
      </c>
      <c r="D277" s="142">
        <f>D157+D161+D165+D167+D173+D180+D184+D189+D193+D195+D199+D203+D208+D227+D229+D233+D242+D244+D249+D254+D260+D267+D273+D275+D215+D265+D210+D217</f>
        <v>608</v>
      </c>
      <c r="E277" s="44" t="e">
        <f>E157+E161+E165+E169+E180+E184+E189+E193+E195+E199+E203+E205+E227+E229+E233+E242+E244+E249+E254+E260+E267+E273+E275+E215+E265+E210+#REF!</f>
        <v>#REF!</v>
      </c>
      <c r="F277" s="44" t="e">
        <f>F157+F161+F165+F169+F180+F184+F189+F193+F195+F199+F203+F205+F227+F229+F233+F242+F244+F249+F254+F260+F267+F273+F275+F215+F265+F210+#REF!</f>
        <v>#REF!</v>
      </c>
      <c r="G277" s="68" t="e">
        <f>G157+G161+G165+G169+G180+G184+G189+G193+G195+G199+G203+G205+G227+G229+G233+G242+G244+G249+G254+G260+G267+G273+G275+G215+G265+G210+#REF!</f>
        <v>#REF!</v>
      </c>
      <c r="H277" s="223">
        <f t="shared" si="148"/>
        <v>1.6474464579901153E-3</v>
      </c>
      <c r="I277" s="146">
        <f t="shared" si="149"/>
        <v>1</v>
      </c>
      <c r="J277" s="47" t="e">
        <f t="shared" si="150"/>
        <v>#REF!</v>
      </c>
      <c r="K277" s="49" t="e">
        <f t="shared" si="151"/>
        <v>#REF!</v>
      </c>
      <c r="L277" s="153"/>
    </row>
    <row r="278" spans="1:12" x14ac:dyDescent="0.2">
      <c r="A278" s="4"/>
      <c r="B278" s="143"/>
      <c r="C278" s="143"/>
      <c r="D278" s="143"/>
      <c r="E278" s="13"/>
      <c r="F278" s="13"/>
      <c r="G278" s="31"/>
      <c r="H278" s="224"/>
      <c r="I278" s="147"/>
      <c r="J278" s="6"/>
      <c r="K278" s="35"/>
      <c r="L278" s="153"/>
    </row>
    <row r="279" spans="1:12" x14ac:dyDescent="0.2">
      <c r="A279" s="3" t="s">
        <v>2</v>
      </c>
      <c r="B279" s="143">
        <f t="shared" ref="B279:C279" si="248">B277+B155</f>
        <v>1187</v>
      </c>
      <c r="C279" s="143">
        <f t="shared" si="248"/>
        <v>1083</v>
      </c>
      <c r="D279" s="143">
        <f t="shared" ref="D279:G279" si="249">D277+D155</f>
        <v>1125</v>
      </c>
      <c r="E279" s="13" t="e">
        <f t="shared" si="249"/>
        <v>#REF!</v>
      </c>
      <c r="F279" s="13" t="e">
        <f t="shared" si="249"/>
        <v>#REF!</v>
      </c>
      <c r="G279" s="31" t="e">
        <f t="shared" si="249"/>
        <v>#REF!</v>
      </c>
      <c r="H279" s="224">
        <f t="shared" si="148"/>
        <v>3.8781163434903045E-2</v>
      </c>
      <c r="I279" s="147">
        <f t="shared" si="149"/>
        <v>42</v>
      </c>
      <c r="J279" s="36" t="e">
        <f t="shared" si="150"/>
        <v>#REF!</v>
      </c>
      <c r="K279" s="13" t="e">
        <f t="shared" si="151"/>
        <v>#REF!</v>
      </c>
      <c r="L279" s="153"/>
    </row>
    <row r="280" spans="1:12" x14ac:dyDescent="0.2">
      <c r="D280" s="151"/>
      <c r="G280" s="152"/>
      <c r="I280" s="153"/>
    </row>
    <row r="281" spans="1:12" x14ac:dyDescent="0.2">
      <c r="A281" s="94" t="s">
        <v>256</v>
      </c>
    </row>
    <row r="283" spans="1:12" x14ac:dyDescent="0.2">
      <c r="C283" s="150"/>
      <c r="D283" s="150"/>
    </row>
    <row r="284" spans="1:12" x14ac:dyDescent="0.2">
      <c r="B284" s="150"/>
      <c r="C284" s="150"/>
      <c r="D284" s="150"/>
      <c r="E284" s="150"/>
      <c r="F284" s="150"/>
      <c r="G284" s="150"/>
    </row>
  </sheetData>
  <sortState ref="A224:I225">
    <sortCondition ref="A224:A225"/>
  </sortState>
  <mergeCells count="2">
    <mergeCell ref="A1:K1"/>
    <mergeCell ref="A2:K2"/>
  </mergeCells>
  <phoneticPr fontId="0" type="noConversion"/>
  <printOptions horizontalCentered="1"/>
  <pageMargins left="0" right="0" top="0.6" bottom="0.5" header="0" footer="0"/>
  <pageSetup scale="77" firstPageNumber="0" fitToHeight="3" orientation="portrait" r:id="rId1"/>
  <headerFooter alignWithMargins="0">
    <oddFooter>&amp;R&amp;"Arial,Italic"&amp;8Office of Institutional Research</oddFooter>
  </headerFooter>
  <rowBreaks count="3" manualBreakCount="3">
    <brk id="94" max="10" man="1"/>
    <brk id="155" max="16383" man="1"/>
    <brk id="2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zoomScaleNormal="100" workbookViewId="0">
      <selection sqref="A1:K1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6384" width="9.140625" style="15"/>
  </cols>
  <sheetData>
    <row r="1" spans="1:12" ht="15" customHeight="1" x14ac:dyDescent="0.25">
      <c r="A1" s="269" t="s">
        <v>249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2" ht="15.75" x14ac:dyDescent="0.25">
      <c r="A2" s="269" t="s">
        <v>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2" x14ac:dyDescent="0.2">
      <c r="D3" s="17"/>
      <c r="G3" s="17"/>
      <c r="I3" s="18"/>
    </row>
    <row r="4" spans="1:12" ht="34.5" x14ac:dyDescent="0.25">
      <c r="A4" s="1" t="s">
        <v>130</v>
      </c>
      <c r="B4" s="26" t="s">
        <v>234</v>
      </c>
      <c r="C4" s="14" t="s">
        <v>243</v>
      </c>
      <c r="D4" s="83" t="s">
        <v>246</v>
      </c>
      <c r="E4" s="14" t="s">
        <v>151</v>
      </c>
      <c r="F4" s="14" t="s">
        <v>165</v>
      </c>
      <c r="G4" s="30" t="s">
        <v>173</v>
      </c>
      <c r="H4" s="235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24" t="s">
        <v>4</v>
      </c>
      <c r="B5" s="85">
        <f>'All Programs'!B7</f>
        <v>48</v>
      </c>
      <c r="C5" s="85">
        <f>'All Programs'!C7</f>
        <v>25</v>
      </c>
      <c r="D5" s="81">
        <f>'All Programs'!D7</f>
        <v>24</v>
      </c>
      <c r="E5" s="85">
        <f>'All Programs'!E7</f>
        <v>0</v>
      </c>
      <c r="F5" s="85">
        <f>'All Programs'!F7</f>
        <v>0</v>
      </c>
      <c r="G5" s="81">
        <f>'All Programs'!G7</f>
        <v>0</v>
      </c>
      <c r="H5" s="226">
        <f>(D5-C5)/C5</f>
        <v>-0.04</v>
      </c>
      <c r="I5" s="22">
        <f t="shared" ref="I5:I24" si="0">D5-C5</f>
        <v>-1</v>
      </c>
      <c r="J5" s="21" t="e">
        <f>(G5-F5)/F5</f>
        <v>#DIV/0!</v>
      </c>
      <c r="K5" s="23">
        <f t="shared" ref="K5:K24" si="1">G5-F5</f>
        <v>0</v>
      </c>
    </row>
    <row r="6" spans="1:12" ht="7.5" customHeight="1" x14ac:dyDescent="0.2">
      <c r="A6" s="24"/>
      <c r="B6" s="85"/>
      <c r="C6" s="74"/>
      <c r="D6" s="75"/>
      <c r="E6" s="74"/>
      <c r="F6" s="74"/>
      <c r="G6" s="76"/>
      <c r="H6" s="227"/>
      <c r="I6" s="22"/>
      <c r="J6" s="21"/>
      <c r="K6" s="23"/>
    </row>
    <row r="7" spans="1:12" x14ac:dyDescent="0.2">
      <c r="A7" s="24" t="s">
        <v>10</v>
      </c>
      <c r="B7" s="85">
        <f>'All Programs'!B76</f>
        <v>32</v>
      </c>
      <c r="C7" s="85">
        <f>'All Programs'!C76</f>
        <v>33</v>
      </c>
      <c r="D7" s="75">
        <f>'All Programs'!D76</f>
        <v>61</v>
      </c>
      <c r="E7" s="85">
        <f>'All Programs'!E76</f>
        <v>0</v>
      </c>
      <c r="F7" s="85">
        <f>'All Programs'!F76</f>
        <v>0</v>
      </c>
      <c r="G7" s="75">
        <f>'All Programs'!G76</f>
        <v>0</v>
      </c>
      <c r="H7" s="227">
        <f>(D7-C7)/C7</f>
        <v>0.84848484848484851</v>
      </c>
      <c r="I7" s="22">
        <f t="shared" si="0"/>
        <v>28</v>
      </c>
      <c r="J7" s="21" t="e">
        <f>(G7-F7)/F7</f>
        <v>#DIV/0!</v>
      </c>
      <c r="K7" s="23">
        <f t="shared" si="1"/>
        <v>0</v>
      </c>
    </row>
    <row r="8" spans="1:12" x14ac:dyDescent="0.2">
      <c r="A8" s="24" t="s">
        <v>11</v>
      </c>
      <c r="B8" s="77">
        <f>'All Programs'!B77</f>
        <v>3</v>
      </c>
      <c r="C8" s="77">
        <f>'All Programs'!C77</f>
        <v>0</v>
      </c>
      <c r="D8" s="75">
        <f>'All Programs'!D77</f>
        <v>0</v>
      </c>
      <c r="E8" s="77">
        <f>'All Programs'!E77</f>
        <v>0</v>
      </c>
      <c r="F8" s="77">
        <f>'All Programs'!F77</f>
        <v>0</v>
      </c>
      <c r="G8" s="75">
        <f>'All Programs'!G77</f>
        <v>0</v>
      </c>
      <c r="H8" s="229" t="s">
        <v>164</v>
      </c>
      <c r="I8" s="22">
        <f t="shared" si="0"/>
        <v>0</v>
      </c>
      <c r="J8" s="21" t="e">
        <f>(G8-F8)/F8</f>
        <v>#DIV/0!</v>
      </c>
      <c r="K8" s="10">
        <f t="shared" si="1"/>
        <v>0</v>
      </c>
    </row>
    <row r="9" spans="1:12" x14ac:dyDescent="0.2">
      <c r="A9" s="59" t="s">
        <v>102</v>
      </c>
      <c r="B9" s="78">
        <f t="shared" ref="B9:G9" si="2">SUM(B7:B8)</f>
        <v>35</v>
      </c>
      <c r="C9" s="78">
        <f t="shared" si="2"/>
        <v>33</v>
      </c>
      <c r="D9" s="79">
        <f t="shared" si="2"/>
        <v>61</v>
      </c>
      <c r="E9" s="78">
        <f t="shared" si="2"/>
        <v>0</v>
      </c>
      <c r="F9" s="78">
        <f t="shared" si="2"/>
        <v>0</v>
      </c>
      <c r="G9" s="79">
        <f t="shared" si="2"/>
        <v>0</v>
      </c>
      <c r="H9" s="228">
        <f>(D9-C9)/C9</f>
        <v>0.84848484848484851</v>
      </c>
      <c r="I9" s="61">
        <f t="shared" si="0"/>
        <v>28</v>
      </c>
      <c r="J9" s="60" t="e">
        <f>(G9-F9)/F9</f>
        <v>#DIV/0!</v>
      </c>
      <c r="K9" s="62">
        <f t="shared" si="1"/>
        <v>0</v>
      </c>
      <c r="L9" s="18"/>
    </row>
    <row r="10" spans="1:12" ht="7.5" customHeight="1" x14ac:dyDescent="0.2">
      <c r="A10" s="24"/>
      <c r="B10" s="85"/>
      <c r="C10" s="74"/>
      <c r="D10" s="75"/>
      <c r="E10" s="74"/>
      <c r="F10" s="74"/>
      <c r="G10" s="76"/>
      <c r="H10" s="227"/>
      <c r="I10" s="22"/>
      <c r="J10" s="21"/>
      <c r="K10" s="23"/>
    </row>
    <row r="11" spans="1:12" x14ac:dyDescent="0.2">
      <c r="A11" s="24" t="s">
        <v>12</v>
      </c>
      <c r="B11" s="85">
        <f>'All Programs'!B99</f>
        <v>24</v>
      </c>
      <c r="C11" s="85">
        <f>'All Programs'!C99</f>
        <v>19</v>
      </c>
      <c r="D11" s="75">
        <f>'All Programs'!D99</f>
        <v>10</v>
      </c>
      <c r="E11" s="85">
        <f>'All Programs'!E99</f>
        <v>0</v>
      </c>
      <c r="F11" s="85">
        <f>'All Programs'!F99</f>
        <v>0</v>
      </c>
      <c r="G11" s="75">
        <f>'All Programs'!G99</f>
        <v>0</v>
      </c>
      <c r="H11" s="227">
        <f>(D11-C11)/C11</f>
        <v>-0.47368421052631576</v>
      </c>
      <c r="I11" s="22">
        <f t="shared" si="0"/>
        <v>-9</v>
      </c>
      <c r="J11" s="21" t="e">
        <f>(G11-F11)/F11</f>
        <v>#DIV/0!</v>
      </c>
      <c r="K11" s="23">
        <f t="shared" si="1"/>
        <v>0</v>
      </c>
    </row>
    <row r="12" spans="1:12" x14ac:dyDescent="0.2">
      <c r="A12" s="24" t="s">
        <v>13</v>
      </c>
      <c r="B12" s="77">
        <f>'All Programs'!B100</f>
        <v>25</v>
      </c>
      <c r="C12" s="77">
        <f>'All Programs'!C100</f>
        <v>29</v>
      </c>
      <c r="D12" s="75">
        <f>'All Programs'!D100</f>
        <v>25</v>
      </c>
      <c r="E12" s="77">
        <f>'All Programs'!E100</f>
        <v>0</v>
      </c>
      <c r="F12" s="77">
        <f>'All Programs'!F100</f>
        <v>0</v>
      </c>
      <c r="G12" s="75">
        <f>'All Programs'!G100</f>
        <v>0</v>
      </c>
      <c r="H12" s="227">
        <f>(D12-C12)/C12</f>
        <v>-0.13793103448275862</v>
      </c>
      <c r="I12" s="22">
        <f t="shared" si="0"/>
        <v>-4</v>
      </c>
      <c r="J12" s="21" t="e">
        <f>(G12-F12)/F12</f>
        <v>#DIV/0!</v>
      </c>
      <c r="K12" s="10">
        <f t="shared" si="1"/>
        <v>0</v>
      </c>
    </row>
    <row r="13" spans="1:12" x14ac:dyDescent="0.2">
      <c r="A13" s="63" t="s">
        <v>103</v>
      </c>
      <c r="B13" s="73">
        <f t="shared" ref="B13:G13" si="3">SUM(B11:B12)</f>
        <v>49</v>
      </c>
      <c r="C13" s="73">
        <f t="shared" si="3"/>
        <v>48</v>
      </c>
      <c r="D13" s="80">
        <f t="shared" si="3"/>
        <v>35</v>
      </c>
      <c r="E13" s="73">
        <f t="shared" si="3"/>
        <v>0</v>
      </c>
      <c r="F13" s="73">
        <f t="shared" si="3"/>
        <v>0</v>
      </c>
      <c r="G13" s="80">
        <f t="shared" si="3"/>
        <v>0</v>
      </c>
      <c r="H13" s="226">
        <f>(D13-C13)/C13</f>
        <v>-0.27083333333333331</v>
      </c>
      <c r="I13" s="58">
        <f t="shared" si="0"/>
        <v>-13</v>
      </c>
      <c r="J13" s="72" t="e">
        <f>(G13-F13)/F13</f>
        <v>#DIV/0!</v>
      </c>
      <c r="K13" s="66">
        <f t="shared" si="1"/>
        <v>0</v>
      </c>
      <c r="L13" s="18"/>
    </row>
    <row r="14" spans="1:12" ht="7.5" hidden="1" customHeight="1" x14ac:dyDescent="0.2">
      <c r="A14" s="24"/>
      <c r="B14" s="85"/>
      <c r="C14" s="74"/>
      <c r="D14" s="75"/>
      <c r="E14" s="74"/>
      <c r="F14" s="74"/>
      <c r="G14" s="76"/>
      <c r="H14" s="227"/>
      <c r="I14" s="22"/>
      <c r="J14" s="70"/>
      <c r="K14" s="10"/>
    </row>
    <row r="15" spans="1:12" hidden="1" x14ac:dyDescent="0.2">
      <c r="A15" s="24" t="s">
        <v>15</v>
      </c>
      <c r="B15" s="85">
        <f>'All Programs'!B131</f>
        <v>0</v>
      </c>
      <c r="C15" s="85">
        <f>'All Programs'!C131</f>
        <v>0</v>
      </c>
      <c r="D15" s="75">
        <f>'All Programs'!D131</f>
        <v>0</v>
      </c>
      <c r="E15" s="85">
        <f>'All Programs'!E131</f>
        <v>0</v>
      </c>
      <c r="F15" s="85">
        <f>'All Programs'!F131</f>
        <v>0</v>
      </c>
      <c r="G15" s="75">
        <f>'All Programs'!G131</f>
        <v>0</v>
      </c>
      <c r="H15" s="229" t="s">
        <v>164</v>
      </c>
      <c r="I15" s="22">
        <f t="shared" si="0"/>
        <v>0</v>
      </c>
      <c r="J15" s="84" t="s">
        <v>164</v>
      </c>
      <c r="K15" s="10">
        <f t="shared" si="1"/>
        <v>0</v>
      </c>
    </row>
    <row r="16" spans="1:12" hidden="1" x14ac:dyDescent="0.2">
      <c r="A16" s="71" t="s">
        <v>146</v>
      </c>
      <c r="B16" s="85">
        <f>'All Programs'!B132</f>
        <v>0</v>
      </c>
      <c r="C16" s="77">
        <f>'All Programs'!C132</f>
        <v>0</v>
      </c>
      <c r="D16" s="86">
        <f>'All Programs'!D132</f>
        <v>0</v>
      </c>
      <c r="E16" s="77">
        <f>'All Programs'!E132</f>
        <v>0</v>
      </c>
      <c r="F16" s="77">
        <f>'All Programs'!F132</f>
        <v>0</v>
      </c>
      <c r="G16" s="86">
        <f>'All Programs'!G132</f>
        <v>0</v>
      </c>
      <c r="H16" s="229" t="s">
        <v>164</v>
      </c>
      <c r="I16" s="22">
        <f t="shared" si="0"/>
        <v>0</v>
      </c>
      <c r="J16" s="84" t="s">
        <v>164</v>
      </c>
      <c r="K16" s="10">
        <f t="shared" si="1"/>
        <v>0</v>
      </c>
    </row>
    <row r="17" spans="1:12" hidden="1" x14ac:dyDescent="0.2">
      <c r="A17" s="24" t="s">
        <v>14</v>
      </c>
      <c r="B17" s="77">
        <f>'All Programs'!B133</f>
        <v>0</v>
      </c>
      <c r="C17" s="77">
        <f>'All Programs'!C133</f>
        <v>0</v>
      </c>
      <c r="D17" s="75">
        <f>'All Programs'!D133</f>
        <v>0</v>
      </c>
      <c r="E17" s="77">
        <f>'All Programs'!E133</f>
        <v>0</v>
      </c>
      <c r="F17" s="77">
        <f>'All Programs'!F133</f>
        <v>0</v>
      </c>
      <c r="G17" s="75">
        <f>'All Programs'!G133</f>
        <v>0</v>
      </c>
      <c r="H17" s="227" t="e">
        <f t="shared" ref="H17:H22" si="4">(D17-C17)/C17</f>
        <v>#DIV/0!</v>
      </c>
      <c r="I17" s="22">
        <f t="shared" si="0"/>
        <v>0</v>
      </c>
      <c r="J17" s="70" t="e">
        <f t="shared" ref="J17:J22" si="5">(G17-F17)/F17</f>
        <v>#DIV/0!</v>
      </c>
      <c r="K17" s="10">
        <f t="shared" si="1"/>
        <v>0</v>
      </c>
    </row>
    <row r="18" spans="1:12" hidden="1" x14ac:dyDescent="0.2">
      <c r="A18" s="97" t="s">
        <v>172</v>
      </c>
      <c r="B18" s="77">
        <f>'All Programs'!B145</f>
        <v>0</v>
      </c>
      <c r="C18" s="77">
        <f>'All Programs'!C145</f>
        <v>0</v>
      </c>
      <c r="D18" s="75">
        <f>'All Programs'!D145</f>
        <v>0</v>
      </c>
      <c r="E18" s="77">
        <f>'All Programs'!E145</f>
        <v>0</v>
      </c>
      <c r="F18" s="77">
        <f>'All Programs'!F145</f>
        <v>0</v>
      </c>
      <c r="G18" s="75">
        <f>'All Programs'!G145</f>
        <v>0</v>
      </c>
      <c r="H18" s="230" t="e">
        <f t="shared" si="4"/>
        <v>#DIV/0!</v>
      </c>
      <c r="I18" s="57">
        <f t="shared" si="0"/>
        <v>0</v>
      </c>
      <c r="J18" s="69" t="e">
        <f t="shared" si="5"/>
        <v>#DIV/0!</v>
      </c>
      <c r="K18" s="29">
        <f t="shared" si="1"/>
        <v>0</v>
      </c>
    </row>
    <row r="19" spans="1:12" hidden="1" x14ac:dyDescent="0.2">
      <c r="A19" s="96" t="s">
        <v>179</v>
      </c>
      <c r="B19" s="77">
        <f>'All Programs'!B134</f>
        <v>0</v>
      </c>
      <c r="C19" s="77">
        <f>'All Programs'!C134</f>
        <v>0</v>
      </c>
      <c r="D19" s="86">
        <f>'All Programs'!D134</f>
        <v>0</v>
      </c>
      <c r="E19" s="77">
        <f>'All Programs'!E134</f>
        <v>0</v>
      </c>
      <c r="F19" s="77">
        <f>'All Programs'!F134</f>
        <v>0</v>
      </c>
      <c r="G19" s="86">
        <f>'All Programs'!G134</f>
        <v>0</v>
      </c>
      <c r="H19" s="229" t="s">
        <v>164</v>
      </c>
      <c r="I19" s="22">
        <f t="shared" ref="I19" si="6">D19-C19</f>
        <v>0</v>
      </c>
      <c r="J19" s="84" t="s">
        <v>164</v>
      </c>
      <c r="K19" s="10">
        <f t="shared" ref="K19" si="7">G19-F19</f>
        <v>0</v>
      </c>
    </row>
    <row r="20" spans="1:12" hidden="1" x14ac:dyDescent="0.2">
      <c r="A20" s="71" t="s">
        <v>147</v>
      </c>
      <c r="B20" s="77">
        <f>'All Programs'!B135</f>
        <v>0</v>
      </c>
      <c r="C20" s="77">
        <f>'All Programs'!C135</f>
        <v>0</v>
      </c>
      <c r="D20" s="86">
        <f>'All Programs'!D135</f>
        <v>0</v>
      </c>
      <c r="E20" s="77">
        <f>'All Programs'!E135</f>
        <v>0</v>
      </c>
      <c r="F20" s="77">
        <f>'All Programs'!F135</f>
        <v>0</v>
      </c>
      <c r="G20" s="86">
        <f>'All Programs'!G135</f>
        <v>0</v>
      </c>
      <c r="H20" s="229" t="s">
        <v>164</v>
      </c>
      <c r="I20" s="22">
        <f t="shared" si="0"/>
        <v>0</v>
      </c>
      <c r="J20" s="84" t="s">
        <v>164</v>
      </c>
      <c r="K20" s="10">
        <f t="shared" si="1"/>
        <v>0</v>
      </c>
    </row>
    <row r="21" spans="1:12" hidden="1" x14ac:dyDescent="0.2">
      <c r="A21" s="24" t="s">
        <v>148</v>
      </c>
      <c r="B21" s="77">
        <f>'All Programs'!B136</f>
        <v>0</v>
      </c>
      <c r="C21" s="77">
        <f>'All Programs'!C136</f>
        <v>0</v>
      </c>
      <c r="D21" s="87">
        <f>'All Programs'!D136</f>
        <v>0</v>
      </c>
      <c r="E21" s="77">
        <f>'All Programs'!E136</f>
        <v>0</v>
      </c>
      <c r="F21" s="77">
        <f>'All Programs'!F136</f>
        <v>0</v>
      </c>
      <c r="G21" s="87">
        <f>'All Programs'!G136</f>
        <v>0</v>
      </c>
      <c r="H21" s="227" t="e">
        <f t="shared" ref="H21" si="8">(D21-C21)/C21</f>
        <v>#DIV/0!</v>
      </c>
      <c r="I21" s="22">
        <f t="shared" si="0"/>
        <v>0</v>
      </c>
      <c r="J21" s="21" t="e">
        <f t="shared" ref="J21" si="9">(G21-F21)/F21</f>
        <v>#DIV/0!</v>
      </c>
      <c r="K21" s="23">
        <f t="shared" si="1"/>
        <v>0</v>
      </c>
    </row>
    <row r="22" spans="1:12" hidden="1" x14ac:dyDescent="0.2">
      <c r="A22" s="63" t="s">
        <v>104</v>
      </c>
      <c r="B22" s="73">
        <f t="shared" ref="B22:G22" si="10">SUM(B15:B21)</f>
        <v>0</v>
      </c>
      <c r="C22" s="73">
        <f t="shared" si="10"/>
        <v>0</v>
      </c>
      <c r="D22" s="80">
        <f t="shared" si="10"/>
        <v>0</v>
      </c>
      <c r="E22" s="73">
        <f t="shared" si="10"/>
        <v>0</v>
      </c>
      <c r="F22" s="73">
        <f t="shared" si="10"/>
        <v>0</v>
      </c>
      <c r="G22" s="80">
        <f t="shared" si="10"/>
        <v>0</v>
      </c>
      <c r="H22" s="231" t="e">
        <f t="shared" si="4"/>
        <v>#DIV/0!</v>
      </c>
      <c r="I22" s="61">
        <f t="shared" si="0"/>
        <v>0</v>
      </c>
      <c r="J22" s="109" t="e">
        <f t="shared" si="5"/>
        <v>#DIV/0!</v>
      </c>
      <c r="K22" s="62">
        <f t="shared" si="1"/>
        <v>0</v>
      </c>
      <c r="L22" s="18"/>
    </row>
    <row r="23" spans="1:12" ht="7.5" customHeight="1" x14ac:dyDescent="0.2">
      <c r="A23" s="63"/>
      <c r="B23" s="105"/>
      <c r="C23" s="105"/>
      <c r="D23" s="110"/>
      <c r="E23" s="105"/>
      <c r="F23" s="105"/>
      <c r="G23" s="110"/>
      <c r="H23" s="232"/>
      <c r="I23" s="112"/>
      <c r="J23" s="111"/>
      <c r="K23" s="107"/>
      <c r="L23" s="18"/>
    </row>
    <row r="24" spans="1:12" x14ac:dyDescent="0.2">
      <c r="A24" s="2" t="s">
        <v>0</v>
      </c>
      <c r="B24" s="51">
        <f t="shared" ref="B24:G24" si="11">B5+B9+B13+B22</f>
        <v>132</v>
      </c>
      <c r="C24" s="51">
        <f t="shared" si="11"/>
        <v>106</v>
      </c>
      <c r="D24" s="52">
        <f t="shared" si="11"/>
        <v>120</v>
      </c>
      <c r="E24" s="51">
        <f t="shared" si="11"/>
        <v>0</v>
      </c>
      <c r="F24" s="51">
        <f t="shared" si="11"/>
        <v>0</v>
      </c>
      <c r="G24" s="52">
        <f t="shared" si="11"/>
        <v>0</v>
      </c>
      <c r="H24" s="224">
        <f>(D24-C24)/C24</f>
        <v>0.13207547169811321</v>
      </c>
      <c r="I24" s="9">
        <f t="shared" si="0"/>
        <v>14</v>
      </c>
      <c r="J24" s="6" t="e">
        <f>(G24-F24)/F24</f>
        <v>#DIV/0!</v>
      </c>
      <c r="K24" s="35">
        <f t="shared" si="1"/>
        <v>0</v>
      </c>
      <c r="L24" s="18"/>
    </row>
    <row r="25" spans="1:12" ht="7.5" customHeight="1" x14ac:dyDescent="0.2">
      <c r="A25" s="24"/>
      <c r="B25" s="85"/>
      <c r="C25" s="74"/>
      <c r="D25" s="82"/>
      <c r="E25" s="74"/>
      <c r="F25" s="74"/>
      <c r="G25" s="82"/>
      <c r="H25" s="224"/>
      <c r="I25" s="9"/>
      <c r="J25" s="21"/>
      <c r="K25" s="7"/>
    </row>
    <row r="26" spans="1:12" x14ac:dyDescent="0.2">
      <c r="A26" s="19" t="s">
        <v>3</v>
      </c>
      <c r="B26" s="85">
        <f>'All Programs'!B157</f>
        <v>46</v>
      </c>
      <c r="C26" s="85">
        <f>'All Programs'!C157</f>
        <v>25</v>
      </c>
      <c r="D26" s="75">
        <f>'All Programs'!D157</f>
        <v>40</v>
      </c>
      <c r="E26" s="85">
        <f>'All Programs'!E157</f>
        <v>0</v>
      </c>
      <c r="F26" s="85">
        <f>'All Programs'!F157</f>
        <v>0</v>
      </c>
      <c r="G26" s="75">
        <f>'All Programs'!G157</f>
        <v>0</v>
      </c>
      <c r="H26" s="227">
        <f t="shared" ref="H26:H48" si="12">(D26-C26)/C26</f>
        <v>0.6</v>
      </c>
      <c r="I26" s="22">
        <f t="shared" ref="I26:I48" si="13">D26-C26</f>
        <v>15</v>
      </c>
      <c r="J26" s="21" t="e">
        <f t="shared" ref="J26:J50" si="14">(G26-F26)/F26</f>
        <v>#DIV/0!</v>
      </c>
      <c r="K26" s="23">
        <f t="shared" ref="K26:K50" si="15">G26-F26</f>
        <v>0</v>
      </c>
    </row>
    <row r="27" spans="1:12" ht="7.5" customHeight="1" x14ac:dyDescent="0.2">
      <c r="A27" s="19"/>
      <c r="B27" s="85"/>
      <c r="C27" s="74"/>
      <c r="D27" s="75"/>
      <c r="E27" s="74"/>
      <c r="F27" s="74"/>
      <c r="G27" s="76"/>
      <c r="H27" s="227"/>
      <c r="I27" s="22"/>
      <c r="J27" s="21"/>
      <c r="K27" s="23"/>
    </row>
    <row r="28" spans="1:12" x14ac:dyDescent="0.2">
      <c r="A28" s="24" t="s">
        <v>5</v>
      </c>
      <c r="B28" s="85">
        <f>'All Programs'!B167</f>
        <v>4</v>
      </c>
      <c r="C28" s="85">
        <f>'All Programs'!C167</f>
        <v>3</v>
      </c>
      <c r="D28" s="75">
        <f>'All Programs'!D167</f>
        <v>1</v>
      </c>
      <c r="E28" s="85">
        <f>'All Programs'!E167</f>
        <v>0</v>
      </c>
      <c r="F28" s="85">
        <f>'All Programs'!F167</f>
        <v>0</v>
      </c>
      <c r="G28" s="75">
        <f>'All Programs'!G167</f>
        <v>0</v>
      </c>
      <c r="H28" s="227">
        <f t="shared" si="12"/>
        <v>-0.66666666666666663</v>
      </c>
      <c r="I28" s="22">
        <f t="shared" si="13"/>
        <v>-2</v>
      </c>
      <c r="J28" s="21" t="e">
        <f t="shared" si="14"/>
        <v>#DIV/0!</v>
      </c>
      <c r="K28" s="23">
        <f t="shared" si="15"/>
        <v>0</v>
      </c>
    </row>
    <row r="29" spans="1:12" hidden="1" x14ac:dyDescent="0.2">
      <c r="A29" s="24" t="s">
        <v>6</v>
      </c>
      <c r="B29" s="77">
        <f>'All Programs'!B168</f>
        <v>0</v>
      </c>
      <c r="C29" s="77">
        <f>'All Programs'!C168</f>
        <v>0</v>
      </c>
      <c r="D29" s="75">
        <f>'All Programs'!D168</f>
        <v>0</v>
      </c>
      <c r="E29" s="77">
        <f>'All Programs'!E168</f>
        <v>0</v>
      </c>
      <c r="F29" s="77">
        <f>'All Programs'!F168</f>
        <v>0</v>
      </c>
      <c r="G29" s="75">
        <f>'All Programs'!G168</f>
        <v>0</v>
      </c>
      <c r="H29" s="227" t="s">
        <v>164</v>
      </c>
      <c r="I29" s="22">
        <f t="shared" si="13"/>
        <v>0</v>
      </c>
      <c r="J29" s="21" t="s">
        <v>164</v>
      </c>
      <c r="K29" s="10">
        <f t="shared" si="15"/>
        <v>0</v>
      </c>
    </row>
    <row r="30" spans="1:12" hidden="1" x14ac:dyDescent="0.2">
      <c r="A30" s="59" t="s">
        <v>105</v>
      </c>
      <c r="B30" s="78">
        <f t="shared" ref="B30:G30" si="16">SUM(B28:B29)</f>
        <v>4</v>
      </c>
      <c r="C30" s="78">
        <f t="shared" si="16"/>
        <v>3</v>
      </c>
      <c r="D30" s="79">
        <f t="shared" si="16"/>
        <v>1</v>
      </c>
      <c r="E30" s="78">
        <f t="shared" si="16"/>
        <v>0</v>
      </c>
      <c r="F30" s="78">
        <f t="shared" si="16"/>
        <v>0</v>
      </c>
      <c r="G30" s="79">
        <f t="shared" si="16"/>
        <v>0</v>
      </c>
      <c r="H30" s="228">
        <f t="shared" si="12"/>
        <v>-0.66666666666666663</v>
      </c>
      <c r="I30" s="61">
        <f t="shared" si="13"/>
        <v>-2</v>
      </c>
      <c r="J30" s="60" t="e">
        <f t="shared" si="14"/>
        <v>#DIV/0!</v>
      </c>
      <c r="K30" s="62">
        <f t="shared" si="15"/>
        <v>0</v>
      </c>
      <c r="L30" s="18"/>
    </row>
    <row r="31" spans="1:12" ht="7.5" customHeight="1" x14ac:dyDescent="0.2">
      <c r="A31" s="24"/>
      <c r="B31" s="85"/>
      <c r="C31" s="74"/>
      <c r="D31" s="75"/>
      <c r="E31" s="74"/>
      <c r="F31" s="74"/>
      <c r="G31" s="76"/>
      <c r="H31" s="227"/>
      <c r="I31" s="22"/>
      <c r="J31" s="21"/>
      <c r="K31" s="23"/>
    </row>
    <row r="32" spans="1:12" x14ac:dyDescent="0.2">
      <c r="A32" s="24" t="s">
        <v>7</v>
      </c>
      <c r="B32" s="85">
        <f>'All Programs'!B195</f>
        <v>0</v>
      </c>
      <c r="C32" s="85">
        <f>'All Programs'!C195</f>
        <v>1</v>
      </c>
      <c r="D32" s="75">
        <f>'All Programs'!D195</f>
        <v>0</v>
      </c>
      <c r="E32" s="85">
        <f>'All Programs'!E195</f>
        <v>0</v>
      </c>
      <c r="F32" s="85">
        <f>'All Programs'!F195</f>
        <v>0</v>
      </c>
      <c r="G32" s="75">
        <f>'All Programs'!G195</f>
        <v>0</v>
      </c>
      <c r="H32" s="229" t="s">
        <v>164</v>
      </c>
      <c r="I32" s="22">
        <f t="shared" ref="I32" si="17">D32-C32</f>
        <v>-1</v>
      </c>
      <c r="J32" s="21" t="e">
        <f t="shared" si="14"/>
        <v>#DIV/0!</v>
      </c>
      <c r="K32" s="23">
        <f t="shared" si="15"/>
        <v>0</v>
      </c>
    </row>
    <row r="33" spans="1:12" ht="7.5" customHeight="1" x14ac:dyDescent="0.2">
      <c r="A33" s="24"/>
      <c r="B33" s="85"/>
      <c r="C33" s="85"/>
      <c r="D33" s="92"/>
      <c r="E33" s="85"/>
      <c r="F33" s="85"/>
      <c r="G33" s="92"/>
      <c r="H33" s="227"/>
      <c r="I33" s="91"/>
      <c r="J33" s="21"/>
      <c r="K33" s="23"/>
    </row>
    <row r="34" spans="1:12" x14ac:dyDescent="0.2">
      <c r="A34" s="24" t="s">
        <v>155</v>
      </c>
      <c r="B34" s="85">
        <f>'All Programs'!B262</f>
        <v>2</v>
      </c>
      <c r="C34" s="85">
        <f>'All Programs'!C262</f>
        <v>2</v>
      </c>
      <c r="D34" s="75">
        <f>'All Programs'!D262</f>
        <v>3</v>
      </c>
      <c r="E34" s="85">
        <f>'All Programs'!E262</f>
        <v>0</v>
      </c>
      <c r="F34" s="85">
        <f>'All Programs'!F262</f>
        <v>0</v>
      </c>
      <c r="G34" s="75">
        <f>'All Programs'!G262</f>
        <v>0</v>
      </c>
      <c r="H34" s="227">
        <f t="shared" ref="H34" si="18">(D34-C34)/C34</f>
        <v>0.5</v>
      </c>
      <c r="I34" s="22">
        <f t="shared" ref="I34:I36" si="19">D34-C34</f>
        <v>1</v>
      </c>
      <c r="J34" s="21" t="e">
        <f t="shared" ref="J34" si="20">(G34-F34)/F34</f>
        <v>#DIV/0!</v>
      </c>
      <c r="K34" s="23">
        <f t="shared" ref="K34:K35" si="21">G34-F34</f>
        <v>0</v>
      </c>
    </row>
    <row r="35" spans="1:12" x14ac:dyDescent="0.2">
      <c r="A35" s="97" t="s">
        <v>184</v>
      </c>
      <c r="B35" s="77">
        <f>'All Programs'!B263</f>
        <v>3</v>
      </c>
      <c r="C35" s="77">
        <f>'All Programs'!C263</f>
        <v>6</v>
      </c>
      <c r="D35" s="92">
        <f>'All Programs'!D263</f>
        <v>2</v>
      </c>
      <c r="E35" s="77">
        <f>'All Programs'!E263</f>
        <v>0</v>
      </c>
      <c r="F35" s="77">
        <f>'All Programs'!F263</f>
        <v>0</v>
      </c>
      <c r="G35" s="92">
        <f>'All Programs'!G263</f>
        <v>0</v>
      </c>
      <c r="H35" s="227">
        <f>(D35-C35)/C35</f>
        <v>-0.66666666666666663</v>
      </c>
      <c r="I35" s="91">
        <f t="shared" si="19"/>
        <v>-4</v>
      </c>
      <c r="J35" s="106" t="s">
        <v>164</v>
      </c>
      <c r="K35" s="107">
        <f t="shared" si="21"/>
        <v>0</v>
      </c>
    </row>
    <row r="36" spans="1:12" x14ac:dyDescent="0.2">
      <c r="A36" s="96" t="s">
        <v>255</v>
      </c>
      <c r="B36" s="130">
        <f>'All Programs'!B264</f>
        <v>0</v>
      </c>
      <c r="C36" s="130">
        <f>'All Programs'!C264</f>
        <v>0</v>
      </c>
      <c r="D36" s="258">
        <f>'All Programs'!D264</f>
        <v>2</v>
      </c>
      <c r="E36" s="130">
        <f>'All Programs'!E264</f>
        <v>0</v>
      </c>
      <c r="F36" s="130">
        <f>'All Programs'!F264</f>
        <v>0</v>
      </c>
      <c r="G36" s="258">
        <f>'All Programs'!G264</f>
        <v>0</v>
      </c>
      <c r="H36" s="259" t="s">
        <v>164</v>
      </c>
      <c r="I36" s="245">
        <f t="shared" si="19"/>
        <v>2</v>
      </c>
      <c r="J36" s="84"/>
      <c r="K36" s="10"/>
    </row>
    <row r="37" spans="1:12" x14ac:dyDescent="0.2">
      <c r="A37" s="104" t="s">
        <v>103</v>
      </c>
      <c r="B37" s="85">
        <f>SUM(B34:B36)</f>
        <v>5</v>
      </c>
      <c r="C37" s="85">
        <f>SUM(C34:C36)</f>
        <v>8</v>
      </c>
      <c r="D37" s="92">
        <f>SUM(D34:D36)</f>
        <v>7</v>
      </c>
      <c r="E37" s="85">
        <f t="shared" ref="E37:G37" si="22">SUM(E34:E35)</f>
        <v>0</v>
      </c>
      <c r="F37" s="85">
        <f t="shared" si="22"/>
        <v>0</v>
      </c>
      <c r="G37" s="92">
        <f t="shared" si="22"/>
        <v>0</v>
      </c>
      <c r="H37" s="237">
        <f t="shared" ref="H37" si="23">(D37-C37)/C37</f>
        <v>-0.125</v>
      </c>
      <c r="I37" s="91">
        <f t="shared" ref="I37" si="24">D37-C37</f>
        <v>-1</v>
      </c>
      <c r="J37" s="21" t="e">
        <f t="shared" ref="J37" si="25">(G37-F37)/F37</f>
        <v>#DIV/0!</v>
      </c>
      <c r="K37" s="23">
        <f t="shared" ref="K37" si="26">G37-F37</f>
        <v>0</v>
      </c>
    </row>
    <row r="38" spans="1:12" ht="7.5" customHeight="1" x14ac:dyDescent="0.2">
      <c r="A38" s="24"/>
      <c r="B38" s="85"/>
      <c r="C38" s="74"/>
      <c r="D38" s="75"/>
      <c r="E38" s="74"/>
      <c r="F38" s="74"/>
      <c r="G38" s="76"/>
      <c r="H38" s="227"/>
      <c r="I38" s="22"/>
      <c r="J38" s="21"/>
      <c r="K38" s="23"/>
    </row>
    <row r="39" spans="1:12" x14ac:dyDescent="0.2">
      <c r="A39" s="33" t="s">
        <v>8</v>
      </c>
      <c r="B39" s="85">
        <f>'All Programs'!B235</f>
        <v>30</v>
      </c>
      <c r="C39" s="85">
        <f>'All Programs'!C235</f>
        <v>20</v>
      </c>
      <c r="D39" s="75">
        <f>'All Programs'!D235</f>
        <v>22</v>
      </c>
      <c r="E39" s="85">
        <f>'All Programs'!E235</f>
        <v>0</v>
      </c>
      <c r="F39" s="85">
        <f>'All Programs'!F235</f>
        <v>0</v>
      </c>
      <c r="G39" s="75">
        <f>'All Programs'!G235</f>
        <v>0</v>
      </c>
      <c r="H39" s="227">
        <f t="shared" si="12"/>
        <v>0.1</v>
      </c>
      <c r="I39" s="22">
        <f t="shared" si="13"/>
        <v>2</v>
      </c>
      <c r="J39" s="21" t="e">
        <f t="shared" si="14"/>
        <v>#DIV/0!</v>
      </c>
      <c r="K39" s="23">
        <f t="shared" si="15"/>
        <v>0</v>
      </c>
    </row>
    <row r="40" spans="1:12" x14ac:dyDescent="0.2">
      <c r="A40" s="96" t="s">
        <v>181</v>
      </c>
      <c r="B40" s="85">
        <f>'All Programs'!B236</f>
        <v>33</v>
      </c>
      <c r="C40" s="85">
        <f>'All Programs'!C236</f>
        <v>23</v>
      </c>
      <c r="D40" s="92">
        <f>'All Programs'!D236</f>
        <v>18</v>
      </c>
      <c r="E40" s="85">
        <f>'All Programs'!E236</f>
        <v>0</v>
      </c>
      <c r="F40" s="85">
        <f>'All Programs'!F236</f>
        <v>0</v>
      </c>
      <c r="G40" s="92">
        <f>'All Programs'!G236</f>
        <v>0</v>
      </c>
      <c r="H40" s="227">
        <f t="shared" ref="H40" si="27">(D40-C40)/C40</f>
        <v>-0.21739130434782608</v>
      </c>
      <c r="I40" s="22">
        <f t="shared" ref="I40" si="28">D40-C40</f>
        <v>-5</v>
      </c>
      <c r="J40" s="84" t="s">
        <v>164</v>
      </c>
      <c r="K40" s="10">
        <f t="shared" si="15"/>
        <v>0</v>
      </c>
    </row>
    <row r="41" spans="1:12" x14ac:dyDescent="0.2">
      <c r="A41" s="96" t="s">
        <v>182</v>
      </c>
      <c r="B41" s="85">
        <f>'All Programs'!B237</f>
        <v>9</v>
      </c>
      <c r="C41" s="85">
        <f>'All Programs'!C237</f>
        <v>15</v>
      </c>
      <c r="D41" s="92">
        <f>'All Programs'!D237</f>
        <v>10</v>
      </c>
      <c r="E41" s="85">
        <f>'All Programs'!E237</f>
        <v>0</v>
      </c>
      <c r="F41" s="85">
        <f>'All Programs'!F237</f>
        <v>0</v>
      </c>
      <c r="G41" s="92">
        <f>'All Programs'!G237</f>
        <v>0</v>
      </c>
      <c r="H41" s="227">
        <f t="shared" si="12"/>
        <v>-0.33333333333333331</v>
      </c>
      <c r="I41" s="22">
        <f t="shared" si="13"/>
        <v>-5</v>
      </c>
      <c r="J41" s="84" t="s">
        <v>164</v>
      </c>
      <c r="K41" s="10">
        <f t="shared" si="15"/>
        <v>0</v>
      </c>
    </row>
    <row r="42" spans="1:12" x14ac:dyDescent="0.2">
      <c r="A42" s="96" t="s">
        <v>207</v>
      </c>
      <c r="B42" s="85">
        <f>'All Programs'!B238</f>
        <v>10</v>
      </c>
      <c r="C42" s="85">
        <f>'All Programs'!C238</f>
        <v>8</v>
      </c>
      <c r="D42" s="92">
        <f>'All Programs'!D238</f>
        <v>9</v>
      </c>
      <c r="E42" s="85">
        <f>'All Programs'!E238</f>
        <v>0</v>
      </c>
      <c r="F42" s="85">
        <f>'All Programs'!F238</f>
        <v>0</v>
      </c>
      <c r="G42" s="92">
        <f>'All Programs'!G238</f>
        <v>0</v>
      </c>
      <c r="H42" s="227">
        <f t="shared" si="12"/>
        <v>0.125</v>
      </c>
      <c r="I42" s="22">
        <f t="shared" ref="I42" si="29">D42-C42</f>
        <v>1</v>
      </c>
      <c r="J42" s="84"/>
      <c r="K42" s="10"/>
    </row>
    <row r="43" spans="1:12" x14ac:dyDescent="0.2">
      <c r="A43" s="96" t="s">
        <v>220</v>
      </c>
      <c r="B43" s="85">
        <f>'All Programs'!B239</f>
        <v>5</v>
      </c>
      <c r="C43" s="85">
        <f>'All Programs'!C239</f>
        <v>3</v>
      </c>
      <c r="D43" s="92">
        <f>'All Programs'!D239</f>
        <v>5</v>
      </c>
      <c r="E43" s="85">
        <f>'All Programs'!E239</f>
        <v>0</v>
      </c>
      <c r="F43" s="85">
        <f>'All Programs'!F239</f>
        <v>0</v>
      </c>
      <c r="G43" s="92">
        <f>'All Programs'!G239</f>
        <v>0</v>
      </c>
      <c r="H43" s="227">
        <f t="shared" ref="H43" si="30">(D43-C43)/C43</f>
        <v>0.66666666666666663</v>
      </c>
      <c r="I43" s="22">
        <f t="shared" ref="I43" si="31">D43-C43</f>
        <v>2</v>
      </c>
      <c r="J43" s="84"/>
      <c r="K43" s="10"/>
    </row>
    <row r="44" spans="1:12" x14ac:dyDescent="0.2">
      <c r="A44" s="33" t="s">
        <v>9</v>
      </c>
      <c r="B44" s="85">
        <f>'All Programs'!B240</f>
        <v>20</v>
      </c>
      <c r="C44" s="85">
        <f>'All Programs'!C240</f>
        <v>34</v>
      </c>
      <c r="D44" s="92">
        <f>'All Programs'!D240</f>
        <v>21</v>
      </c>
      <c r="E44" s="85">
        <f>'All Programs'!E240</f>
        <v>0</v>
      </c>
      <c r="F44" s="85">
        <f>'All Programs'!F240</f>
        <v>0</v>
      </c>
      <c r="G44" s="92">
        <f>'All Programs'!G240</f>
        <v>0</v>
      </c>
      <c r="H44" s="227">
        <f t="shared" ref="H44" si="32">(D44-C44)/C44</f>
        <v>-0.38235294117647056</v>
      </c>
      <c r="I44" s="91">
        <f t="shared" ref="I44:I45" si="33">D44-C44</f>
        <v>-13</v>
      </c>
      <c r="J44" s="21" t="e">
        <f t="shared" ref="J44" si="34">(G44-F44)/F44</f>
        <v>#DIV/0!</v>
      </c>
      <c r="K44" s="23">
        <f t="shared" ref="K44:K45" si="35">G44-F44</f>
        <v>0</v>
      </c>
    </row>
    <row r="45" spans="1:12" x14ac:dyDescent="0.2">
      <c r="A45" s="96" t="s">
        <v>183</v>
      </c>
      <c r="B45" s="77">
        <f>'All Programs'!B241</f>
        <v>15</v>
      </c>
      <c r="C45" s="77">
        <f>'All Programs'!C241</f>
        <v>11</v>
      </c>
      <c r="D45" s="75">
        <f>'All Programs'!D241</f>
        <v>11</v>
      </c>
      <c r="E45" s="77">
        <f>'All Programs'!E241</f>
        <v>0</v>
      </c>
      <c r="F45" s="77">
        <f>'All Programs'!F241</f>
        <v>0</v>
      </c>
      <c r="G45" s="75">
        <f>'All Programs'!G241</f>
        <v>0</v>
      </c>
      <c r="H45" s="227">
        <f>(D45-C45)/C45</f>
        <v>0</v>
      </c>
      <c r="I45" s="22">
        <f t="shared" si="33"/>
        <v>0</v>
      </c>
      <c r="J45" s="21" t="s">
        <v>164</v>
      </c>
      <c r="K45" s="10">
        <f t="shared" si="35"/>
        <v>0</v>
      </c>
    </row>
    <row r="46" spans="1:12" x14ac:dyDescent="0.2">
      <c r="A46" s="59" t="s">
        <v>106</v>
      </c>
      <c r="B46" s="78">
        <f t="shared" ref="B46:G46" si="36">SUM(B39:B45)</f>
        <v>122</v>
      </c>
      <c r="C46" s="78">
        <f t="shared" si="36"/>
        <v>114</v>
      </c>
      <c r="D46" s="79">
        <f t="shared" si="36"/>
        <v>96</v>
      </c>
      <c r="E46" s="78">
        <f t="shared" si="36"/>
        <v>0</v>
      </c>
      <c r="F46" s="78">
        <f t="shared" si="36"/>
        <v>0</v>
      </c>
      <c r="G46" s="79">
        <f t="shared" si="36"/>
        <v>0</v>
      </c>
      <c r="H46" s="228">
        <f t="shared" si="12"/>
        <v>-0.15789473684210525</v>
      </c>
      <c r="I46" s="61">
        <f t="shared" si="13"/>
        <v>-18</v>
      </c>
      <c r="J46" s="60" t="e">
        <f t="shared" si="14"/>
        <v>#DIV/0!</v>
      </c>
      <c r="K46" s="62">
        <f t="shared" si="15"/>
        <v>0</v>
      </c>
      <c r="L46" s="18"/>
    </row>
    <row r="47" spans="1:12" ht="7.5" customHeight="1" x14ac:dyDescent="0.2">
      <c r="A47" s="59"/>
      <c r="B47" s="113"/>
      <c r="C47" s="113"/>
      <c r="D47" s="114"/>
      <c r="E47" s="113"/>
      <c r="F47" s="113"/>
      <c r="G47" s="114"/>
      <c r="H47" s="234"/>
      <c r="I47" s="116"/>
      <c r="J47" s="115"/>
      <c r="K47" s="117"/>
      <c r="L47" s="18"/>
    </row>
    <row r="48" spans="1:12" x14ac:dyDescent="0.2">
      <c r="A48" s="43" t="s">
        <v>1</v>
      </c>
      <c r="B48" s="44">
        <f t="shared" ref="B48:G48" si="37">B26+B30+B32+B46+B37</f>
        <v>177</v>
      </c>
      <c r="C48" s="44">
        <f t="shared" si="37"/>
        <v>151</v>
      </c>
      <c r="D48" s="68">
        <f t="shared" si="37"/>
        <v>144</v>
      </c>
      <c r="E48" s="44">
        <f t="shared" si="37"/>
        <v>0</v>
      </c>
      <c r="F48" s="44">
        <f t="shared" si="37"/>
        <v>0</v>
      </c>
      <c r="G48" s="68">
        <f t="shared" si="37"/>
        <v>0</v>
      </c>
      <c r="H48" s="223">
        <f t="shared" si="12"/>
        <v>-4.6357615894039736E-2</v>
      </c>
      <c r="I48" s="48">
        <f t="shared" si="13"/>
        <v>-7</v>
      </c>
      <c r="J48" s="47" t="e">
        <f t="shared" si="14"/>
        <v>#DIV/0!</v>
      </c>
      <c r="K48" s="49">
        <f t="shared" si="15"/>
        <v>0</v>
      </c>
      <c r="L48" s="18"/>
    </row>
    <row r="49" spans="1:12" x14ac:dyDescent="0.2">
      <c r="A49" s="4"/>
      <c r="B49" s="28"/>
      <c r="C49" s="13"/>
      <c r="D49" s="31"/>
      <c r="E49" s="13"/>
      <c r="F49" s="13"/>
      <c r="G49" s="31"/>
      <c r="H49" s="224"/>
      <c r="I49" s="9"/>
      <c r="J49" s="54"/>
      <c r="K49" s="35"/>
      <c r="L49" s="18"/>
    </row>
    <row r="50" spans="1:12" x14ac:dyDescent="0.2">
      <c r="A50" s="2" t="s">
        <v>97</v>
      </c>
      <c r="B50" s="28">
        <f t="shared" ref="B50:G50" si="38">B48+B24</f>
        <v>309</v>
      </c>
      <c r="C50" s="51">
        <f t="shared" si="38"/>
        <v>257</v>
      </c>
      <c r="D50" s="52">
        <f t="shared" si="38"/>
        <v>264</v>
      </c>
      <c r="E50" s="51">
        <f t="shared" si="38"/>
        <v>0</v>
      </c>
      <c r="F50" s="51">
        <f t="shared" si="38"/>
        <v>0</v>
      </c>
      <c r="G50" s="52">
        <f t="shared" si="38"/>
        <v>0</v>
      </c>
      <c r="H50" s="224">
        <f>(D50-C50)/C50</f>
        <v>2.7237354085603113E-2</v>
      </c>
      <c r="I50" s="53">
        <f>D50-C50</f>
        <v>7</v>
      </c>
      <c r="J50" s="6" t="e">
        <f t="shared" si="14"/>
        <v>#DIV/0!</v>
      </c>
      <c r="K50" s="35">
        <f t="shared" si="15"/>
        <v>0</v>
      </c>
      <c r="L50" s="18"/>
    </row>
    <row r="51" spans="1:12" x14ac:dyDescent="0.2">
      <c r="D51" s="17"/>
      <c r="G51" s="17"/>
      <c r="I51" s="18"/>
      <c r="K51" s="18"/>
    </row>
    <row r="52" spans="1:12" x14ac:dyDescent="0.2">
      <c r="A52" s="94" t="s">
        <v>256</v>
      </c>
    </row>
  </sheetData>
  <mergeCells count="2">
    <mergeCell ref="A2:K2"/>
    <mergeCell ref="A1:K1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zoomScaleNormal="100" workbookViewId="0">
      <selection sqref="A1:K1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2" width="9.140625" style="15"/>
    <col min="13" max="13" width="30.5703125" style="15" bestFit="1" customWidth="1"/>
    <col min="14" max="16384" width="9.140625" style="15"/>
  </cols>
  <sheetData>
    <row r="1" spans="1:12" ht="15.75" x14ac:dyDescent="0.25">
      <c r="A1" s="269" t="s">
        <v>249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2" ht="15.75" x14ac:dyDescent="0.25">
      <c r="A2" s="269" t="s">
        <v>93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2" ht="15" x14ac:dyDescent="0.25">
      <c r="A3" s="267"/>
      <c r="B3" s="267"/>
      <c r="C3" s="267"/>
      <c r="D3" s="267"/>
      <c r="E3" s="267"/>
      <c r="F3" s="267"/>
      <c r="G3" s="267"/>
      <c r="H3" s="270"/>
      <c r="I3" s="270"/>
      <c r="J3" s="270"/>
      <c r="K3" s="270"/>
    </row>
    <row r="4" spans="1:12" ht="34.5" x14ac:dyDescent="0.25">
      <c r="A4" s="1" t="s">
        <v>130</v>
      </c>
      <c r="B4" s="26" t="s">
        <v>234</v>
      </c>
      <c r="C4" s="14" t="s">
        <v>243</v>
      </c>
      <c r="D4" s="83" t="s">
        <v>246</v>
      </c>
      <c r="E4" s="14" t="s">
        <v>151</v>
      </c>
      <c r="F4" s="14" t="s">
        <v>165</v>
      </c>
      <c r="G4" s="30" t="s">
        <v>173</v>
      </c>
      <c r="H4" s="236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33" t="s">
        <v>19</v>
      </c>
      <c r="B5" s="85">
        <f>'All Programs'!B11</f>
        <v>9</v>
      </c>
      <c r="C5" s="85">
        <f>'All Programs'!C11</f>
        <v>7</v>
      </c>
      <c r="D5" s="75">
        <f>'All Programs'!D11</f>
        <v>8</v>
      </c>
      <c r="E5" s="77">
        <f>'All Programs'!E11</f>
        <v>0</v>
      </c>
      <c r="F5" s="85">
        <f>'All Programs'!F11</f>
        <v>0</v>
      </c>
      <c r="G5" s="75">
        <f>'All Programs'!G11</f>
        <v>0</v>
      </c>
      <c r="H5" s="227">
        <f>(D5-C5)/C5</f>
        <v>0.14285714285714285</v>
      </c>
      <c r="I5" s="22">
        <f>D5-C5</f>
        <v>1</v>
      </c>
      <c r="J5" s="21" t="e">
        <f>(G5-F5)/F5</f>
        <v>#DIV/0!</v>
      </c>
      <c r="K5" s="23">
        <f>G5-F5</f>
        <v>0</v>
      </c>
    </row>
    <row r="6" spans="1:12" ht="7.5" customHeight="1" x14ac:dyDescent="0.2">
      <c r="A6" s="33"/>
      <c r="B6" s="85"/>
      <c r="C6" s="74"/>
      <c r="D6" s="75"/>
      <c r="E6" s="74"/>
      <c r="F6" s="74"/>
      <c r="G6" s="76"/>
      <c r="H6" s="237"/>
      <c r="I6" s="22"/>
      <c r="J6" s="21"/>
      <c r="K6" s="10"/>
      <c r="L6" s="18"/>
    </row>
    <row r="7" spans="1:12" x14ac:dyDescent="0.2">
      <c r="A7" s="33" t="s">
        <v>18</v>
      </c>
      <c r="B7" s="85">
        <f>'All Programs'!B13</f>
        <v>1</v>
      </c>
      <c r="C7" s="77">
        <f>'All Programs'!C13</f>
        <v>1</v>
      </c>
      <c r="D7" s="86">
        <f>'All Programs'!D13</f>
        <v>0</v>
      </c>
      <c r="E7" s="77">
        <f>'All Programs'!E13</f>
        <v>0</v>
      </c>
      <c r="F7" s="77">
        <f>'All Programs'!F13</f>
        <v>0</v>
      </c>
      <c r="G7" s="86">
        <f>'All Programs'!G13</f>
        <v>0</v>
      </c>
      <c r="H7" s="229" t="s">
        <v>164</v>
      </c>
      <c r="I7" s="22">
        <f t="shared" ref="I7" si="0">D7-C7</f>
        <v>-1</v>
      </c>
      <c r="J7" s="21" t="e">
        <f>(G7-F7)/F7</f>
        <v>#DIV/0!</v>
      </c>
      <c r="K7" s="10">
        <f>G7-F7</f>
        <v>0</v>
      </c>
    </row>
    <row r="8" spans="1:12" x14ac:dyDescent="0.2">
      <c r="A8" s="97" t="s">
        <v>217</v>
      </c>
      <c r="B8" s="85">
        <v>3</v>
      </c>
      <c r="C8" s="77">
        <f>'All Programs'!C15</f>
        <v>17</v>
      </c>
      <c r="D8" s="86">
        <f>'All Programs'!D15</f>
        <v>11</v>
      </c>
      <c r="E8" s="77">
        <f>'All Programs'!E15</f>
        <v>0</v>
      </c>
      <c r="F8" s="77">
        <f>'All Programs'!F15</f>
        <v>0</v>
      </c>
      <c r="G8" s="86">
        <f>'All Programs'!G15</f>
        <v>0</v>
      </c>
      <c r="H8" s="227">
        <f t="shared" ref="H8" si="1">(D8-C8)/C8</f>
        <v>-0.35294117647058826</v>
      </c>
      <c r="I8" s="22">
        <f>D8-C8</f>
        <v>-6</v>
      </c>
      <c r="J8" s="21"/>
      <c r="K8" s="10"/>
    </row>
    <row r="9" spans="1:12" x14ac:dyDescent="0.2">
      <c r="A9" s="103" t="s">
        <v>213</v>
      </c>
      <c r="B9" s="78">
        <f t="shared" ref="B9:G9" si="2">SUM(B7:B8)</f>
        <v>4</v>
      </c>
      <c r="C9" s="78">
        <f t="shared" si="2"/>
        <v>18</v>
      </c>
      <c r="D9" s="79">
        <f t="shared" si="2"/>
        <v>11</v>
      </c>
      <c r="E9" s="78">
        <f t="shared" si="2"/>
        <v>0</v>
      </c>
      <c r="F9" s="78">
        <f t="shared" si="2"/>
        <v>0</v>
      </c>
      <c r="G9" s="79">
        <f t="shared" si="2"/>
        <v>0</v>
      </c>
      <c r="H9" s="228">
        <f>(D9-C9)/C9</f>
        <v>-0.3888888888888889</v>
      </c>
      <c r="I9" s="61">
        <f t="shared" ref="I9" si="3">D9-C9</f>
        <v>-7</v>
      </c>
      <c r="J9" s="21"/>
      <c r="K9" s="10"/>
    </row>
    <row r="10" spans="1:12" ht="7.5" customHeight="1" x14ac:dyDescent="0.2">
      <c r="A10" s="33"/>
      <c r="B10" s="85"/>
      <c r="C10" s="85"/>
      <c r="D10" s="75"/>
      <c r="E10" s="77"/>
      <c r="F10" s="85"/>
      <c r="G10" s="75"/>
      <c r="H10" s="227"/>
      <c r="I10" s="22"/>
      <c r="J10" s="21"/>
      <c r="K10" s="23"/>
    </row>
    <row r="11" spans="1:12" x14ac:dyDescent="0.2">
      <c r="A11" s="33" t="s">
        <v>17</v>
      </c>
      <c r="B11" s="85">
        <f>'All Programs'!B44</f>
        <v>0</v>
      </c>
      <c r="C11" s="85">
        <f>'All Programs'!C44</f>
        <v>1</v>
      </c>
      <c r="D11" s="75">
        <f>'All Programs'!D44</f>
        <v>0</v>
      </c>
      <c r="E11" s="77">
        <f>'All Programs'!E44</f>
        <v>0</v>
      </c>
      <c r="F11" s="85">
        <f>'All Programs'!F44</f>
        <v>0</v>
      </c>
      <c r="G11" s="75">
        <f>'All Programs'!G44</f>
        <v>0</v>
      </c>
      <c r="H11" s="229" t="s">
        <v>164</v>
      </c>
      <c r="I11" s="22">
        <f t="shared" ref="I11" si="4">D11-C11</f>
        <v>-1</v>
      </c>
      <c r="J11" s="21" t="e">
        <f>(G11-F11)/F11</f>
        <v>#DIV/0!</v>
      </c>
      <c r="K11" s="23">
        <f>G11-F11</f>
        <v>0</v>
      </c>
    </row>
    <row r="12" spans="1:12" x14ac:dyDescent="0.2">
      <c r="A12" s="96" t="s">
        <v>216</v>
      </c>
      <c r="B12" s="85">
        <f>'All Programs'!B45</f>
        <v>14</v>
      </c>
      <c r="C12" s="85">
        <f>'All Programs'!C45</f>
        <v>14</v>
      </c>
      <c r="D12" s="75">
        <f>'All Programs'!D45</f>
        <v>14</v>
      </c>
      <c r="E12" s="77">
        <f>'All Programs'!E45</f>
        <v>0</v>
      </c>
      <c r="F12" s="85">
        <f>'All Programs'!F45</f>
        <v>0</v>
      </c>
      <c r="G12" s="75">
        <f>'All Programs'!G45</f>
        <v>0</v>
      </c>
      <c r="H12" s="227">
        <f>(D12-C12)/C12</f>
        <v>0</v>
      </c>
      <c r="I12" s="22">
        <f t="shared" ref="I12:I13" si="5">D12-C12</f>
        <v>0</v>
      </c>
      <c r="J12" s="21"/>
      <c r="K12" s="23"/>
    </row>
    <row r="13" spans="1:12" x14ac:dyDescent="0.2">
      <c r="A13" s="96" t="s">
        <v>200</v>
      </c>
      <c r="B13" s="85">
        <f>'All Programs'!B46</f>
        <v>3</v>
      </c>
      <c r="C13" s="85">
        <f>'All Programs'!C46</f>
        <v>4</v>
      </c>
      <c r="D13" s="75">
        <f>'All Programs'!D46</f>
        <v>8</v>
      </c>
      <c r="E13" s="77">
        <f>'All Programs'!E46</f>
        <v>0</v>
      </c>
      <c r="F13" s="85">
        <f>'All Programs'!F46</f>
        <v>0</v>
      </c>
      <c r="G13" s="75">
        <f>'All Programs'!G46</f>
        <v>0</v>
      </c>
      <c r="H13" s="227">
        <f>(D13-C13)/C13</f>
        <v>1</v>
      </c>
      <c r="I13" s="22">
        <f t="shared" si="5"/>
        <v>4</v>
      </c>
      <c r="J13" s="21"/>
      <c r="K13" s="23"/>
    </row>
    <row r="14" spans="1:12" x14ac:dyDescent="0.2">
      <c r="A14" s="96" t="s">
        <v>201</v>
      </c>
      <c r="B14" s="77">
        <f>'All Programs'!B47</f>
        <v>4</v>
      </c>
      <c r="C14" s="77">
        <f>'All Programs'!C47</f>
        <v>4</v>
      </c>
      <c r="D14" s="75">
        <f>'All Programs'!D47</f>
        <v>3</v>
      </c>
      <c r="E14" s="77">
        <f>'All Programs'!E47</f>
        <v>0</v>
      </c>
      <c r="F14" s="77">
        <f>'All Programs'!F47</f>
        <v>0</v>
      </c>
      <c r="G14" s="75">
        <f>'All Programs'!G47</f>
        <v>0</v>
      </c>
      <c r="H14" s="227">
        <f t="shared" ref="H14" si="6">(D14-C14)/C14</f>
        <v>-0.25</v>
      </c>
      <c r="I14" s="22">
        <f t="shared" ref="I14" si="7">D14-C14</f>
        <v>-1</v>
      </c>
      <c r="J14" s="84" t="s">
        <v>164</v>
      </c>
      <c r="K14" s="23">
        <f t="shared" ref="K14" si="8">G14-F14</f>
        <v>0</v>
      </c>
    </row>
    <row r="15" spans="1:12" x14ac:dyDescent="0.2">
      <c r="A15" s="63" t="s">
        <v>107</v>
      </c>
      <c r="B15" s="73">
        <f t="shared" ref="B15:G15" si="9">SUM(B11:B14)</f>
        <v>21</v>
      </c>
      <c r="C15" s="73">
        <f t="shared" si="9"/>
        <v>23</v>
      </c>
      <c r="D15" s="80">
        <f t="shared" si="9"/>
        <v>25</v>
      </c>
      <c r="E15" s="73">
        <f t="shared" si="9"/>
        <v>0</v>
      </c>
      <c r="F15" s="73">
        <f t="shared" si="9"/>
        <v>0</v>
      </c>
      <c r="G15" s="80">
        <f t="shared" si="9"/>
        <v>0</v>
      </c>
      <c r="H15" s="226">
        <f>(D15-C15)/C15</f>
        <v>8.6956521739130432E-2</v>
      </c>
      <c r="I15" s="58">
        <f>D15-C15</f>
        <v>2</v>
      </c>
      <c r="J15" s="65" t="e">
        <f>(G15-F15)/F15</f>
        <v>#DIV/0!</v>
      </c>
      <c r="K15" s="66">
        <f>G15-F15</f>
        <v>0</v>
      </c>
      <c r="L15" s="18"/>
    </row>
    <row r="16" spans="1:12" ht="7.5" customHeight="1" x14ac:dyDescent="0.2">
      <c r="A16" s="63"/>
      <c r="B16" s="77"/>
      <c r="C16" s="77"/>
      <c r="D16" s="77"/>
      <c r="E16" s="77"/>
      <c r="F16" s="77"/>
      <c r="G16" s="77"/>
      <c r="H16" s="237"/>
      <c r="I16" s="91"/>
      <c r="J16" s="21"/>
      <c r="K16" s="10"/>
      <c r="L16" s="18"/>
    </row>
    <row r="17" spans="1:14" x14ac:dyDescent="0.2">
      <c r="A17" s="96" t="s">
        <v>24</v>
      </c>
      <c r="B17" s="174">
        <v>0</v>
      </c>
      <c r="C17" s="174">
        <v>0</v>
      </c>
      <c r="D17" s="77">
        <v>0</v>
      </c>
      <c r="E17" s="77"/>
      <c r="F17" s="77"/>
      <c r="G17" s="77"/>
      <c r="H17" s="265" t="s">
        <v>164</v>
      </c>
      <c r="I17" s="22">
        <f t="shared" ref="I17:I19" si="10">D17-C17</f>
        <v>0</v>
      </c>
      <c r="J17" s="21"/>
      <c r="K17" s="10"/>
      <c r="L17" s="18"/>
      <c r="M17"/>
      <c r="N17" s="94"/>
    </row>
    <row r="18" spans="1:14" x14ac:dyDescent="0.2">
      <c r="A18" s="96" t="s">
        <v>22</v>
      </c>
      <c r="B18" s="174">
        <v>0</v>
      </c>
      <c r="C18" s="174">
        <v>0</v>
      </c>
      <c r="D18" s="77">
        <v>1</v>
      </c>
      <c r="E18" s="77"/>
      <c r="F18" s="77"/>
      <c r="G18" s="77"/>
      <c r="H18" s="265" t="s">
        <v>164</v>
      </c>
      <c r="I18" s="22">
        <f t="shared" si="10"/>
        <v>1</v>
      </c>
      <c r="J18" s="21"/>
      <c r="K18" s="10"/>
      <c r="L18" s="18"/>
      <c r="M18"/>
      <c r="N18" s="94"/>
    </row>
    <row r="19" spans="1:14" x14ac:dyDescent="0.2">
      <c r="A19" s="96" t="s">
        <v>20</v>
      </c>
      <c r="B19" s="174">
        <v>3</v>
      </c>
      <c r="C19" s="174">
        <v>1</v>
      </c>
      <c r="D19" s="77">
        <v>1</v>
      </c>
      <c r="E19" s="77"/>
      <c r="F19" s="77"/>
      <c r="G19" s="77"/>
      <c r="H19" s="237">
        <f>(D19-C19)/C19</f>
        <v>0</v>
      </c>
      <c r="I19" s="22">
        <f t="shared" si="10"/>
        <v>0</v>
      </c>
      <c r="J19" s="21"/>
      <c r="K19" s="10"/>
      <c r="L19" s="18"/>
      <c r="M19" s="94"/>
      <c r="N19" s="94"/>
    </row>
    <row r="20" spans="1:14" x14ac:dyDescent="0.2">
      <c r="A20" s="96" t="s">
        <v>21</v>
      </c>
      <c r="B20" s="174">
        <v>6</v>
      </c>
      <c r="C20" s="174">
        <v>7</v>
      </c>
      <c r="D20" s="77">
        <v>0</v>
      </c>
      <c r="E20" s="77"/>
      <c r="F20" s="77"/>
      <c r="G20" s="77"/>
      <c r="H20" s="265" t="s">
        <v>164</v>
      </c>
      <c r="I20" s="22">
        <f t="shared" ref="I20:I22" si="11">D20-C20</f>
        <v>-7</v>
      </c>
      <c r="J20" s="21"/>
      <c r="K20" s="10"/>
      <c r="L20" s="18"/>
      <c r="M20" s="94"/>
      <c r="N20" s="94"/>
    </row>
    <row r="21" spans="1:14" x14ac:dyDescent="0.2">
      <c r="A21" s="96" t="s">
        <v>153</v>
      </c>
      <c r="B21" s="174">
        <v>4</v>
      </c>
      <c r="C21" s="174">
        <v>1</v>
      </c>
      <c r="D21" s="77">
        <v>1</v>
      </c>
      <c r="E21" s="77"/>
      <c r="F21" s="77"/>
      <c r="G21" s="77"/>
      <c r="H21" s="237">
        <f t="shared" ref="H21:H22" si="12">(D21-C21)/C21</f>
        <v>0</v>
      </c>
      <c r="I21" s="22">
        <f t="shared" si="11"/>
        <v>0</v>
      </c>
      <c r="J21" s="21"/>
      <c r="K21" s="10"/>
      <c r="L21" s="18"/>
      <c r="M21" s="94"/>
      <c r="N21" s="94"/>
    </row>
    <row r="22" spans="1:14" x14ac:dyDescent="0.2">
      <c r="A22" s="96" t="s">
        <v>23</v>
      </c>
      <c r="B22" s="174">
        <v>9</v>
      </c>
      <c r="C22" s="174">
        <v>4</v>
      </c>
      <c r="D22" s="77">
        <v>3</v>
      </c>
      <c r="E22" s="77"/>
      <c r="F22" s="77"/>
      <c r="G22" s="77"/>
      <c r="H22" s="237">
        <f t="shared" si="12"/>
        <v>-0.25</v>
      </c>
      <c r="I22" s="22">
        <f t="shared" si="11"/>
        <v>-1</v>
      </c>
      <c r="J22" s="21"/>
      <c r="K22" s="10"/>
      <c r="L22" s="18"/>
    </row>
    <row r="23" spans="1:14" x14ac:dyDescent="0.2">
      <c r="A23" s="103" t="s">
        <v>108</v>
      </c>
      <c r="B23" s="271">
        <f t="shared" ref="B23" si="13">SUM(B17:B22)</f>
        <v>22</v>
      </c>
      <c r="C23" s="271">
        <f t="shared" ref="C23" si="14">SUM(C17:C22)</f>
        <v>13</v>
      </c>
      <c r="D23" s="263">
        <f>SUM(D17:D22)</f>
        <v>6</v>
      </c>
      <c r="E23" s="263"/>
      <c r="F23" s="263"/>
      <c r="G23" s="263"/>
      <c r="H23" s="266">
        <f>(D23-C23)/C23</f>
        <v>-0.53846153846153844</v>
      </c>
      <c r="I23" s="58">
        <f>D23-C23</f>
        <v>-7</v>
      </c>
      <c r="J23" s="21"/>
      <c r="K23" s="10"/>
      <c r="L23" s="18"/>
    </row>
    <row r="24" spans="1:14" ht="7.5" customHeight="1" x14ac:dyDescent="0.2">
      <c r="A24" s="33"/>
      <c r="B24" s="85"/>
      <c r="C24" s="74"/>
      <c r="D24" s="75"/>
      <c r="E24" s="74"/>
      <c r="F24" s="74"/>
      <c r="G24" s="264"/>
      <c r="H24" s="237"/>
      <c r="I24" s="22"/>
      <c r="J24" s="21"/>
      <c r="K24" s="23"/>
    </row>
    <row r="25" spans="1:14" x14ac:dyDescent="0.2">
      <c r="A25" s="33" t="s">
        <v>25</v>
      </c>
      <c r="B25" s="85">
        <f>'All Programs'!B107</f>
        <v>0</v>
      </c>
      <c r="C25" s="85">
        <f>'All Programs'!C107</f>
        <v>0</v>
      </c>
      <c r="D25" s="75">
        <f>'All Programs'!D107</f>
        <v>4</v>
      </c>
      <c r="E25" s="77">
        <f>'All Programs'!E107</f>
        <v>0</v>
      </c>
      <c r="F25" s="85">
        <f>'All Programs'!F107</f>
        <v>0</v>
      </c>
      <c r="G25" s="75">
        <f>'All Programs'!G107</f>
        <v>0</v>
      </c>
      <c r="H25" s="229" t="s">
        <v>164</v>
      </c>
      <c r="I25" s="22">
        <f t="shared" ref="I25" si="15">D25-C25</f>
        <v>4</v>
      </c>
      <c r="J25" s="21" t="e">
        <f>(G25-F25)/F25</f>
        <v>#DIV/0!</v>
      </c>
      <c r="K25" s="23">
        <f t="shared" ref="K25:K36" si="16">G25-F25</f>
        <v>0</v>
      </c>
    </row>
    <row r="26" spans="1:14" hidden="1" x14ac:dyDescent="0.2">
      <c r="A26" s="96" t="s">
        <v>176</v>
      </c>
      <c r="B26" s="85">
        <f>'All Programs'!B108</f>
        <v>0</v>
      </c>
      <c r="C26" s="85">
        <f>'All Programs'!C108</f>
        <v>0</v>
      </c>
      <c r="D26" s="75">
        <f>'All Programs'!D108</f>
        <v>0</v>
      </c>
      <c r="E26" s="77">
        <f>'All Programs'!E108</f>
        <v>0</v>
      </c>
      <c r="F26" s="85">
        <f>'All Programs'!F108</f>
        <v>0</v>
      </c>
      <c r="G26" s="75">
        <f>'All Programs'!G108</f>
        <v>0</v>
      </c>
      <c r="H26" s="229" t="s">
        <v>164</v>
      </c>
      <c r="I26" s="22">
        <f t="shared" ref="I26:I36" si="17">D26-C26</f>
        <v>0</v>
      </c>
      <c r="J26" s="84" t="s">
        <v>164</v>
      </c>
      <c r="K26" s="10">
        <f t="shared" si="16"/>
        <v>0</v>
      </c>
    </row>
    <row r="27" spans="1:14" x14ac:dyDescent="0.2">
      <c r="A27" s="33" t="s">
        <v>26</v>
      </c>
      <c r="B27" s="77">
        <f>'All Programs'!B109</f>
        <v>0</v>
      </c>
      <c r="C27" s="77">
        <f>'All Programs'!C109</f>
        <v>0</v>
      </c>
      <c r="D27" s="75">
        <f>'All Programs'!D109</f>
        <v>0</v>
      </c>
      <c r="E27" s="77">
        <f>'All Programs'!E109</f>
        <v>0</v>
      </c>
      <c r="F27" s="77">
        <f>'All Programs'!F109</f>
        <v>0</v>
      </c>
      <c r="G27" s="75">
        <f>'All Programs'!G109</f>
        <v>0</v>
      </c>
      <c r="H27" s="218" t="s">
        <v>164</v>
      </c>
      <c r="I27" s="245">
        <f t="shared" si="17"/>
        <v>0</v>
      </c>
      <c r="J27" s="21" t="e">
        <f>(G27-F27)/F27</f>
        <v>#DIV/0!</v>
      </c>
      <c r="K27" s="10">
        <f t="shared" si="16"/>
        <v>0</v>
      </c>
    </row>
    <row r="28" spans="1:14" x14ac:dyDescent="0.2">
      <c r="A28" s="63" t="s">
        <v>109</v>
      </c>
      <c r="B28" s="73">
        <f t="shared" ref="B28:G28" si="18">SUM(B25:B27)</f>
        <v>0</v>
      </c>
      <c r="C28" s="73">
        <f t="shared" si="18"/>
        <v>0</v>
      </c>
      <c r="D28" s="80">
        <f t="shared" si="18"/>
        <v>4</v>
      </c>
      <c r="E28" s="73">
        <f t="shared" si="18"/>
        <v>0</v>
      </c>
      <c r="F28" s="73">
        <f t="shared" si="18"/>
        <v>0</v>
      </c>
      <c r="G28" s="80">
        <f t="shared" si="18"/>
        <v>0</v>
      </c>
      <c r="H28" s="210" t="s">
        <v>164</v>
      </c>
      <c r="I28" s="22">
        <f t="shared" ref="I28" si="19">D28-C28</f>
        <v>4</v>
      </c>
      <c r="J28" s="65" t="e">
        <f>(G28-F28)/F28</f>
        <v>#DIV/0!</v>
      </c>
      <c r="K28" s="66">
        <f t="shared" si="16"/>
        <v>0</v>
      </c>
      <c r="L28" s="18"/>
    </row>
    <row r="29" spans="1:14" ht="7.5" customHeight="1" x14ac:dyDescent="0.2">
      <c r="A29" s="33"/>
      <c r="B29" s="85"/>
      <c r="C29" s="74"/>
      <c r="D29" s="75"/>
      <c r="E29" s="74"/>
      <c r="F29" s="74"/>
      <c r="G29" s="76"/>
      <c r="H29" s="227"/>
      <c r="I29" s="22"/>
      <c r="J29" s="21"/>
      <c r="K29" s="23"/>
    </row>
    <row r="30" spans="1:14" x14ac:dyDescent="0.2">
      <c r="A30" s="33" t="s">
        <v>28</v>
      </c>
      <c r="B30" s="85">
        <f>'All Programs'!B112</f>
        <v>1</v>
      </c>
      <c r="C30" s="85">
        <f>'All Programs'!C112</f>
        <v>1</v>
      </c>
      <c r="D30" s="75">
        <f>'All Programs'!D112</f>
        <v>0</v>
      </c>
      <c r="E30" s="77">
        <f>'All Programs'!E112</f>
        <v>0</v>
      </c>
      <c r="F30" s="85">
        <f>'All Programs'!F112</f>
        <v>0</v>
      </c>
      <c r="G30" s="75">
        <f>'All Programs'!G112</f>
        <v>0</v>
      </c>
      <c r="H30" s="229" t="s">
        <v>164</v>
      </c>
      <c r="I30" s="22">
        <f t="shared" ref="I30" si="20">D30-C30</f>
        <v>-1</v>
      </c>
      <c r="J30" s="21" t="e">
        <f>(G30-F30)/F30</f>
        <v>#DIV/0!</v>
      </c>
      <c r="K30" s="23">
        <f t="shared" ref="K30:K32" si="21">G30-F30</f>
        <v>0</v>
      </c>
    </row>
    <row r="31" spans="1:14" x14ac:dyDescent="0.2">
      <c r="A31" s="96" t="s">
        <v>215</v>
      </c>
      <c r="B31" s="85">
        <f>'All Programs'!B123</f>
        <v>2</v>
      </c>
      <c r="C31" s="85">
        <f>'All Programs'!C123</f>
        <v>1</v>
      </c>
      <c r="D31" s="75">
        <f>'All Programs'!D123</f>
        <v>3</v>
      </c>
      <c r="E31" s="77">
        <f>'All Programs'!E123</f>
        <v>0</v>
      </c>
      <c r="F31" s="85">
        <f>'All Programs'!F123</f>
        <v>0</v>
      </c>
      <c r="G31" s="75">
        <f>'All Programs'!G123</f>
        <v>0</v>
      </c>
      <c r="H31" s="227">
        <f t="shared" ref="H31" si="22">(D31-C31)/C31</f>
        <v>2</v>
      </c>
      <c r="I31" s="57">
        <f t="shared" ref="I31" si="23">D31-C31</f>
        <v>2</v>
      </c>
      <c r="J31" s="21"/>
      <c r="K31" s="23"/>
    </row>
    <row r="32" spans="1:14" x14ac:dyDescent="0.2">
      <c r="A32" s="96" t="s">
        <v>168</v>
      </c>
      <c r="B32" s="85">
        <f>'All Programs'!B124</f>
        <v>0</v>
      </c>
      <c r="C32" s="85">
        <f>'All Programs'!C124</f>
        <v>0</v>
      </c>
      <c r="D32" s="75">
        <f>'All Programs'!D124</f>
        <v>0</v>
      </c>
      <c r="E32" s="77">
        <f>'All Programs'!E124</f>
        <v>0</v>
      </c>
      <c r="F32" s="85">
        <f>'All Programs'!F124</f>
        <v>0</v>
      </c>
      <c r="G32" s="75">
        <f>'All Programs'!G124</f>
        <v>0</v>
      </c>
      <c r="H32" s="210" t="s">
        <v>164</v>
      </c>
      <c r="I32" s="22">
        <f t="shared" ref="I32:I33" si="24">D32-C32</f>
        <v>0</v>
      </c>
      <c r="J32" s="69" t="e">
        <f t="shared" ref="J32" si="25">(G32-F32)/F32</f>
        <v>#DIV/0!</v>
      </c>
      <c r="K32" s="29">
        <f t="shared" si="21"/>
        <v>0</v>
      </c>
    </row>
    <row r="33" spans="1:13" x14ac:dyDescent="0.2">
      <c r="A33" s="33" t="s">
        <v>30</v>
      </c>
      <c r="B33" s="77">
        <f>'All Programs'!B128</f>
        <v>0</v>
      </c>
      <c r="C33" s="77">
        <f>'All Programs'!C128</f>
        <v>0</v>
      </c>
      <c r="D33" s="75">
        <f>'All Programs'!D128</f>
        <v>1</v>
      </c>
      <c r="E33" s="77">
        <f>'All Programs'!E128</f>
        <v>0</v>
      </c>
      <c r="F33" s="77">
        <f>'All Programs'!F128</f>
        <v>0</v>
      </c>
      <c r="G33" s="75">
        <f>'All Programs'!G128</f>
        <v>0</v>
      </c>
      <c r="H33" s="210" t="s">
        <v>164</v>
      </c>
      <c r="I33" s="22">
        <f t="shared" si="24"/>
        <v>1</v>
      </c>
      <c r="J33" s="21" t="e">
        <f>(G33-F33)/F33</f>
        <v>#DIV/0!</v>
      </c>
      <c r="K33" s="10">
        <f t="shared" si="16"/>
        <v>0</v>
      </c>
    </row>
    <row r="34" spans="1:13" x14ac:dyDescent="0.2">
      <c r="A34" s="63" t="s">
        <v>110</v>
      </c>
      <c r="B34" s="73">
        <f t="shared" ref="B34:G34" si="26">SUM(B30:B33)</f>
        <v>3</v>
      </c>
      <c r="C34" s="73">
        <f t="shared" si="26"/>
        <v>2</v>
      </c>
      <c r="D34" s="80">
        <f t="shared" si="26"/>
        <v>4</v>
      </c>
      <c r="E34" s="73">
        <f t="shared" si="26"/>
        <v>0</v>
      </c>
      <c r="F34" s="73">
        <f t="shared" si="26"/>
        <v>0</v>
      </c>
      <c r="G34" s="80">
        <f t="shared" si="26"/>
        <v>0</v>
      </c>
      <c r="H34" s="226">
        <f>(D34-C34)/C34</f>
        <v>1</v>
      </c>
      <c r="I34" s="58">
        <f t="shared" si="17"/>
        <v>2</v>
      </c>
      <c r="J34" s="65" t="e">
        <f>(G34-F34)/F34</f>
        <v>#DIV/0!</v>
      </c>
      <c r="K34" s="66">
        <f t="shared" si="16"/>
        <v>0</v>
      </c>
      <c r="L34" s="18"/>
    </row>
    <row r="35" spans="1:13" ht="7.5" customHeight="1" x14ac:dyDescent="0.2">
      <c r="A35" s="63"/>
      <c r="B35" s="105"/>
      <c r="C35" s="105"/>
      <c r="D35" s="110"/>
      <c r="E35" s="105"/>
      <c r="F35" s="105"/>
      <c r="G35" s="110"/>
      <c r="H35" s="232"/>
      <c r="I35" s="112"/>
      <c r="J35" s="111"/>
      <c r="K35" s="107"/>
      <c r="L35" s="18"/>
    </row>
    <row r="36" spans="1:13" x14ac:dyDescent="0.2">
      <c r="A36" s="2" t="s">
        <v>0</v>
      </c>
      <c r="B36" s="37">
        <f>B5+B15+B28+B34+B9+B23</f>
        <v>59</v>
      </c>
      <c r="C36" s="37">
        <f t="shared" ref="C36:D36" si="27">C5+C15+C28+C34+C9+C23</f>
        <v>63</v>
      </c>
      <c r="D36" s="262">
        <f t="shared" si="27"/>
        <v>58</v>
      </c>
      <c r="E36" s="37" t="e">
        <f>#REF!+E15+PAA!E27+E28+E34+#REF!+E7</f>
        <v>#REF!</v>
      </c>
      <c r="F36" s="37" t="e">
        <f>#REF!+F15+PAA!F27+F28+F34+#REF!+F7</f>
        <v>#REF!</v>
      </c>
      <c r="G36" s="67" t="e">
        <f>#REF!+G15+PAA!G27+G28+G34+#REF!+G7</f>
        <v>#REF!</v>
      </c>
      <c r="H36" s="238">
        <f>(D36-C36)/C36</f>
        <v>-7.9365079365079361E-2</v>
      </c>
      <c r="I36" s="41">
        <f t="shared" si="17"/>
        <v>-5</v>
      </c>
      <c r="J36" s="40" t="e">
        <f>(G36-F36)/F36</f>
        <v>#REF!</v>
      </c>
      <c r="K36" s="42" t="e">
        <f t="shared" si="16"/>
        <v>#REF!</v>
      </c>
    </row>
    <row r="37" spans="1:13" x14ac:dyDescent="0.2">
      <c r="A37" s="33"/>
      <c r="B37" s="85"/>
      <c r="C37" s="74"/>
      <c r="D37" s="82"/>
      <c r="E37" s="74"/>
      <c r="F37" s="74"/>
      <c r="G37" s="82"/>
      <c r="H37" s="224"/>
      <c r="I37" s="9"/>
      <c r="J37" s="21"/>
      <c r="K37" s="7"/>
    </row>
    <row r="38" spans="1:13" x14ac:dyDescent="0.2">
      <c r="A38" s="102" t="s">
        <v>211</v>
      </c>
      <c r="B38" s="85">
        <f>'All Programs'!B171</f>
        <v>14</v>
      </c>
      <c r="C38" s="85">
        <f>'All Programs'!C171</f>
        <v>7</v>
      </c>
      <c r="D38" s="75">
        <f>'All Programs'!D171</f>
        <v>10</v>
      </c>
      <c r="E38" s="77">
        <f>'All Programs'!E265</f>
        <v>0</v>
      </c>
      <c r="F38" s="85">
        <f>'All Programs'!F265</f>
        <v>0</v>
      </c>
      <c r="G38" s="75">
        <f>'All Programs'!G265</f>
        <v>0</v>
      </c>
      <c r="H38" s="227">
        <f t="shared" ref="H38" si="28">(D38-C38)/C38</f>
        <v>0.42857142857142855</v>
      </c>
      <c r="I38" s="22">
        <f t="shared" ref="I38:I39" si="29">D38-C38</f>
        <v>3</v>
      </c>
      <c r="J38" s="21"/>
      <c r="K38" s="7"/>
    </row>
    <row r="39" spans="1:13" x14ac:dyDescent="0.2">
      <c r="A39" s="102" t="s">
        <v>253</v>
      </c>
      <c r="B39" s="130">
        <f>'All Programs'!B172</f>
        <v>0</v>
      </c>
      <c r="C39" s="130">
        <f>'All Programs'!C172</f>
        <v>0</v>
      </c>
      <c r="D39" s="258">
        <f>'All Programs'!D172</f>
        <v>4</v>
      </c>
      <c r="E39" s="130">
        <f>'All Programs'!E266</f>
        <v>0</v>
      </c>
      <c r="F39" s="130">
        <f>'All Programs'!F266</f>
        <v>0</v>
      </c>
      <c r="G39" s="258">
        <f>'All Programs'!G266</f>
        <v>0</v>
      </c>
      <c r="H39" s="255" t="s">
        <v>164</v>
      </c>
      <c r="I39" s="245">
        <f t="shared" si="29"/>
        <v>4</v>
      </c>
      <c r="J39" s="21"/>
      <c r="K39" s="7"/>
    </row>
    <row r="40" spans="1:13" x14ac:dyDescent="0.2">
      <c r="A40" s="103" t="s">
        <v>254</v>
      </c>
      <c r="B40" s="85">
        <f>SUM(B38:B39)</f>
        <v>14</v>
      </c>
      <c r="C40" s="85">
        <f>SUM(C38:C39)</f>
        <v>7</v>
      </c>
      <c r="D40" s="92">
        <f>SUM(D38:D39)</f>
        <v>14</v>
      </c>
      <c r="E40" s="77"/>
      <c r="F40" s="85"/>
      <c r="G40" s="92"/>
      <c r="H40" s="227">
        <f t="shared" ref="H40" si="30">(D40-C40)/C40</f>
        <v>1</v>
      </c>
      <c r="I40" s="22">
        <f t="shared" ref="I40" si="31">D40-C40</f>
        <v>7</v>
      </c>
      <c r="J40" s="21"/>
      <c r="K40" s="7"/>
    </row>
    <row r="41" spans="1:13" ht="7.5" customHeight="1" x14ac:dyDescent="0.2">
      <c r="A41" s="33"/>
      <c r="B41" s="85"/>
      <c r="C41" s="74"/>
      <c r="D41" s="135"/>
      <c r="E41" s="74"/>
      <c r="F41" s="74"/>
      <c r="G41" s="135"/>
      <c r="H41" s="224"/>
      <c r="I41" s="136"/>
      <c r="J41" s="21"/>
      <c r="K41" s="7"/>
    </row>
    <row r="42" spans="1:13" x14ac:dyDescent="0.2">
      <c r="A42" s="33" t="s">
        <v>16</v>
      </c>
      <c r="B42" s="85">
        <f>'All Programs'!B267</f>
        <v>19</v>
      </c>
      <c r="C42" s="85">
        <f>'All Programs'!C267</f>
        <v>20</v>
      </c>
      <c r="D42" s="75">
        <f>'All Programs'!D267</f>
        <v>18</v>
      </c>
      <c r="E42" s="77">
        <f>'All Programs'!E267</f>
        <v>0</v>
      </c>
      <c r="F42" s="85">
        <f>'All Programs'!F267</f>
        <v>0</v>
      </c>
      <c r="G42" s="75">
        <f>'All Programs'!G267</f>
        <v>0</v>
      </c>
      <c r="H42" s="227">
        <f>(D42-C42)/C42</f>
        <v>-0.1</v>
      </c>
      <c r="I42" s="22">
        <f>D42-C42</f>
        <v>-2</v>
      </c>
      <c r="J42" s="21" t="e">
        <f>(G42-F42)/F42</f>
        <v>#DIV/0!</v>
      </c>
      <c r="K42" s="23">
        <f>G42-F42</f>
        <v>0</v>
      </c>
    </row>
    <row r="43" spans="1:13" ht="7.5" hidden="1" customHeight="1" x14ac:dyDescent="0.2">
      <c r="A43" s="33"/>
      <c r="B43" s="85"/>
      <c r="C43" s="74"/>
      <c r="D43" s="75"/>
      <c r="E43" s="74"/>
      <c r="F43" s="74"/>
      <c r="G43" s="76"/>
      <c r="H43" s="227"/>
      <c r="I43" s="22"/>
      <c r="J43" s="21"/>
      <c r="K43" s="23"/>
    </row>
    <row r="44" spans="1:13" hidden="1" x14ac:dyDescent="0.2">
      <c r="A44" s="24" t="s">
        <v>32</v>
      </c>
      <c r="B44" s="85">
        <f>'All Programs'!B269</f>
        <v>0</v>
      </c>
      <c r="C44" s="85">
        <f>'All Programs'!C269</f>
        <v>0</v>
      </c>
      <c r="D44" s="75">
        <f>'All Programs'!D269</f>
        <v>0</v>
      </c>
      <c r="E44" s="77">
        <f>'All Programs'!E269</f>
        <v>0</v>
      </c>
      <c r="F44" s="85">
        <f>'All Programs'!F269</f>
        <v>0</v>
      </c>
      <c r="G44" s="75">
        <f>'All Programs'!G269</f>
        <v>0</v>
      </c>
      <c r="H44" s="227" t="e">
        <f>(D44-C44)/C44</f>
        <v>#DIV/0!</v>
      </c>
      <c r="I44" s="22">
        <f>D44-C44</f>
        <v>0</v>
      </c>
      <c r="J44" s="21" t="e">
        <f>(G44-F44)/F44</f>
        <v>#DIV/0!</v>
      </c>
      <c r="K44" s="23">
        <f>G44-F44</f>
        <v>0</v>
      </c>
    </row>
    <row r="45" spans="1:13" hidden="1" x14ac:dyDescent="0.2">
      <c r="A45" s="24" t="s">
        <v>33</v>
      </c>
      <c r="B45" s="85">
        <f>'All Programs'!B270</f>
        <v>0</v>
      </c>
      <c r="C45" s="85">
        <f>'All Programs'!C270</f>
        <v>0</v>
      </c>
      <c r="D45" s="75">
        <f>'All Programs'!D270</f>
        <v>0</v>
      </c>
      <c r="E45" s="77">
        <f>'All Programs'!E270</f>
        <v>0</v>
      </c>
      <c r="F45" s="85">
        <f>'All Programs'!F270</f>
        <v>0</v>
      </c>
      <c r="G45" s="75">
        <f>'All Programs'!G270</f>
        <v>0</v>
      </c>
      <c r="H45" s="227" t="e">
        <f>(D45-C45)/C45</f>
        <v>#DIV/0!</v>
      </c>
      <c r="I45" s="22">
        <f>D45-C45</f>
        <v>0</v>
      </c>
      <c r="J45" s="21" t="e">
        <f>(G45-F45)/F45</f>
        <v>#DIV/0!</v>
      </c>
      <c r="K45" s="23">
        <f>G45-F45</f>
        <v>0</v>
      </c>
      <c r="L45" s="18"/>
      <c r="M45" s="15" t="s">
        <v>90</v>
      </c>
    </row>
    <row r="46" spans="1:13" hidden="1" x14ac:dyDescent="0.2">
      <c r="A46" s="24" t="s">
        <v>31</v>
      </c>
      <c r="B46" s="77">
        <f>'All Programs'!B271</f>
        <v>0</v>
      </c>
      <c r="C46" s="77">
        <f>'All Programs'!C271</f>
        <v>0</v>
      </c>
      <c r="D46" s="75">
        <f>'All Programs'!D271</f>
        <v>0</v>
      </c>
      <c r="E46" s="77">
        <f>'All Programs'!E271</f>
        <v>0</v>
      </c>
      <c r="F46" s="77">
        <f>'All Programs'!F271</f>
        <v>0</v>
      </c>
      <c r="G46" s="75">
        <f>'All Programs'!G271</f>
        <v>0</v>
      </c>
      <c r="H46" s="227" t="e">
        <f>(D46-C46)/C46</f>
        <v>#DIV/0!</v>
      </c>
      <c r="I46" s="22">
        <f>D46-C46</f>
        <v>0</v>
      </c>
      <c r="J46" s="21" t="e">
        <f>(G46-F46)/F46</f>
        <v>#DIV/0!</v>
      </c>
      <c r="K46" s="10">
        <f>G46-F46</f>
        <v>0</v>
      </c>
      <c r="L46" s="18"/>
    </row>
    <row r="47" spans="1:13" hidden="1" x14ac:dyDescent="0.2">
      <c r="A47" s="59" t="s">
        <v>104</v>
      </c>
      <c r="B47" s="78">
        <f t="shared" ref="B47:G47" si="32">SUM(B44:B46)</f>
        <v>0</v>
      </c>
      <c r="C47" s="78">
        <f t="shared" si="32"/>
        <v>0</v>
      </c>
      <c r="D47" s="79">
        <f t="shared" si="32"/>
        <v>0</v>
      </c>
      <c r="E47" s="78">
        <f t="shared" si="32"/>
        <v>0</v>
      </c>
      <c r="F47" s="78">
        <f t="shared" si="32"/>
        <v>0</v>
      </c>
      <c r="G47" s="79">
        <f t="shared" si="32"/>
        <v>0</v>
      </c>
      <c r="H47" s="228" t="e">
        <f>(D47-C47)/C47</f>
        <v>#DIV/0!</v>
      </c>
      <c r="I47" s="61">
        <f>D47-C47</f>
        <v>0</v>
      </c>
      <c r="J47" s="60" t="e">
        <f>(G47-F47)/F47</f>
        <v>#DIV/0!</v>
      </c>
      <c r="K47" s="62">
        <f>G47-F47</f>
        <v>0</v>
      </c>
      <c r="L47" s="18"/>
    </row>
    <row r="48" spans="1:13" ht="7.5" customHeight="1" x14ac:dyDescent="0.2">
      <c r="A48" s="59"/>
      <c r="B48" s="113"/>
      <c r="C48" s="113"/>
      <c r="D48" s="114"/>
      <c r="E48" s="113"/>
      <c r="F48" s="113"/>
      <c r="G48" s="114"/>
      <c r="H48" s="234"/>
      <c r="I48" s="116"/>
      <c r="J48" s="115"/>
      <c r="K48" s="117"/>
      <c r="L48" s="18"/>
    </row>
    <row r="49" spans="1:11" x14ac:dyDescent="0.2">
      <c r="A49" s="43" t="s">
        <v>1</v>
      </c>
      <c r="B49" s="44">
        <f>B42+B47+B40</f>
        <v>33</v>
      </c>
      <c r="C49" s="44">
        <f>C42+C47+C40</f>
        <v>27</v>
      </c>
      <c r="D49" s="68">
        <f>D42+D47+D40</f>
        <v>32</v>
      </c>
      <c r="E49" s="44">
        <f t="shared" ref="E49:G49" si="33">E42+E47</f>
        <v>0</v>
      </c>
      <c r="F49" s="44">
        <f t="shared" si="33"/>
        <v>0</v>
      </c>
      <c r="G49" s="68">
        <f t="shared" si="33"/>
        <v>0</v>
      </c>
      <c r="H49" s="223">
        <f>(D49-C49)/C49</f>
        <v>0.18518518518518517</v>
      </c>
      <c r="I49" s="48">
        <f>D49-C49</f>
        <v>5</v>
      </c>
      <c r="J49" s="47" t="e">
        <f>(G49-F49)/F49</f>
        <v>#DIV/0!</v>
      </c>
      <c r="K49" s="49">
        <f>G49-F49</f>
        <v>0</v>
      </c>
    </row>
    <row r="50" spans="1:11" x14ac:dyDescent="0.2">
      <c r="A50" s="4"/>
      <c r="B50" s="28"/>
      <c r="C50" s="13"/>
      <c r="D50" s="31"/>
      <c r="E50" s="13"/>
      <c r="F50" s="13"/>
      <c r="G50" s="31"/>
      <c r="H50" s="224"/>
      <c r="I50" s="9"/>
      <c r="J50" s="6"/>
      <c r="K50" s="35"/>
    </row>
    <row r="51" spans="1:11" x14ac:dyDescent="0.2">
      <c r="A51" s="2" t="s">
        <v>98</v>
      </c>
      <c r="B51" s="28">
        <f t="shared" ref="B51:G51" si="34">B49+B36</f>
        <v>92</v>
      </c>
      <c r="C51" s="51">
        <f t="shared" si="34"/>
        <v>90</v>
      </c>
      <c r="D51" s="12">
        <f t="shared" si="34"/>
        <v>90</v>
      </c>
      <c r="E51" s="51" t="e">
        <f t="shared" si="34"/>
        <v>#REF!</v>
      </c>
      <c r="F51" s="51" t="e">
        <f t="shared" si="34"/>
        <v>#REF!</v>
      </c>
      <c r="G51" s="12" t="e">
        <f t="shared" si="34"/>
        <v>#REF!</v>
      </c>
      <c r="H51" s="224">
        <f>(D51-C51)/C51</f>
        <v>0</v>
      </c>
      <c r="I51" s="53">
        <f>D51-C51</f>
        <v>0</v>
      </c>
      <c r="J51" s="6" t="e">
        <f>(G51-F51)/F51</f>
        <v>#REF!</v>
      </c>
      <c r="K51" s="55" t="e">
        <f>G51-F51</f>
        <v>#REF!</v>
      </c>
    </row>
    <row r="52" spans="1:11" x14ac:dyDescent="0.2">
      <c r="D52" s="17"/>
      <c r="G52" s="17"/>
      <c r="I52" s="18"/>
    </row>
    <row r="53" spans="1:11" x14ac:dyDescent="0.2">
      <c r="A53" s="94" t="s">
        <v>256</v>
      </c>
    </row>
    <row r="54" spans="1:11" x14ac:dyDescent="0.2">
      <c r="A54" s="94" t="s">
        <v>257</v>
      </c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7"/>
  <sheetViews>
    <sheetView zoomScaleNormal="100" workbookViewId="0">
      <selection sqref="A1:K1"/>
    </sheetView>
  </sheetViews>
  <sheetFormatPr defaultColWidth="9.140625" defaultRowHeight="12.75" x14ac:dyDescent="0.2"/>
  <cols>
    <col min="1" max="1" width="34.425781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6384" width="9.140625" style="15"/>
  </cols>
  <sheetData>
    <row r="1" spans="1:12" ht="15.75" x14ac:dyDescent="0.25">
      <c r="A1" s="269" t="s">
        <v>249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2" ht="15.75" x14ac:dyDescent="0.25">
      <c r="A2" s="269" t="s">
        <v>94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2" ht="15" x14ac:dyDescent="0.25">
      <c r="A3" s="267"/>
      <c r="B3" s="267"/>
      <c r="C3" s="267"/>
      <c r="D3" s="267"/>
      <c r="E3" s="267"/>
      <c r="F3" s="267"/>
      <c r="G3" s="267"/>
      <c r="H3" s="270"/>
      <c r="I3" s="270"/>
      <c r="J3" s="270"/>
      <c r="K3" s="270"/>
    </row>
    <row r="4" spans="1:12" ht="34.5" x14ac:dyDescent="0.25">
      <c r="A4" s="1" t="s">
        <v>130</v>
      </c>
      <c r="B4" s="26" t="s">
        <v>234</v>
      </c>
      <c r="C4" s="14" t="s">
        <v>243</v>
      </c>
      <c r="D4" s="83" t="s">
        <v>246</v>
      </c>
      <c r="E4" s="14" t="s">
        <v>151</v>
      </c>
      <c r="F4" s="14" t="s">
        <v>165</v>
      </c>
      <c r="G4" s="30" t="s">
        <v>173</v>
      </c>
      <c r="H4" s="236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24" t="s">
        <v>65</v>
      </c>
      <c r="B5" s="85">
        <f>'All Programs'!B9</f>
        <v>6</v>
      </c>
      <c r="C5" s="85">
        <f>'All Programs'!C9</f>
        <v>3</v>
      </c>
      <c r="D5" s="81">
        <f>'All Programs'!D9</f>
        <v>7</v>
      </c>
      <c r="E5" s="77">
        <f>'All Programs'!E9</f>
        <v>0</v>
      </c>
      <c r="F5" s="85">
        <f>'All Programs'!F9</f>
        <v>0</v>
      </c>
      <c r="G5" s="81">
        <f>'All Programs'!G9</f>
        <v>0</v>
      </c>
      <c r="H5" s="227">
        <f t="shared" ref="H5:H41" si="0">(D5-C5)/C5</f>
        <v>1.3333333333333333</v>
      </c>
      <c r="I5" s="22">
        <f>D5-C5</f>
        <v>4</v>
      </c>
      <c r="J5" s="21" t="e">
        <f t="shared" ref="J5:J41" si="1">(G5-F5)/F5</f>
        <v>#DIV/0!</v>
      </c>
      <c r="K5" s="23">
        <f>G5-F5</f>
        <v>0</v>
      </c>
    </row>
    <row r="6" spans="1:12" ht="7.5" customHeight="1" x14ac:dyDescent="0.2">
      <c r="A6" s="24"/>
      <c r="B6" s="85"/>
      <c r="C6" s="74"/>
      <c r="D6" s="75"/>
      <c r="E6" s="74"/>
      <c r="F6" s="74"/>
      <c r="G6" s="76"/>
      <c r="H6" s="227"/>
      <c r="I6" s="22"/>
      <c r="J6" s="21"/>
      <c r="K6" s="23"/>
    </row>
    <row r="7" spans="1:12" x14ac:dyDescent="0.2">
      <c r="A7" s="24" t="s">
        <v>41</v>
      </c>
      <c r="B7" s="85">
        <f>'All Programs'!B18</f>
        <v>1</v>
      </c>
      <c r="C7" s="85">
        <f>'All Programs'!C18</f>
        <v>1</v>
      </c>
      <c r="D7" s="75">
        <f>'All Programs'!D18</f>
        <v>0</v>
      </c>
      <c r="E7" s="77">
        <f>'All Programs'!E18</f>
        <v>0</v>
      </c>
      <c r="F7" s="85">
        <f>'All Programs'!F18</f>
        <v>0</v>
      </c>
      <c r="G7" s="75">
        <f>'All Programs'!G18</f>
        <v>0</v>
      </c>
      <c r="H7" s="229" t="s">
        <v>164</v>
      </c>
      <c r="I7" s="22">
        <f t="shared" ref="I7" si="2">D7-C7</f>
        <v>-1</v>
      </c>
      <c r="J7" s="21" t="e">
        <f t="shared" si="1"/>
        <v>#DIV/0!</v>
      </c>
      <c r="K7" s="23">
        <f>G7-F7</f>
        <v>0</v>
      </c>
    </row>
    <row r="8" spans="1:12" x14ac:dyDescent="0.2">
      <c r="A8" s="133" t="s">
        <v>209</v>
      </c>
      <c r="B8" s="85">
        <f>'All Programs'!B19</f>
        <v>2</v>
      </c>
      <c r="C8" s="85">
        <f>'All Programs'!C19</f>
        <v>1</v>
      </c>
      <c r="D8" s="75">
        <f>'All Programs'!D19</f>
        <v>1</v>
      </c>
      <c r="E8" s="77">
        <f>'All Programs'!E19</f>
        <v>0</v>
      </c>
      <c r="F8" s="85">
        <f>'All Programs'!F19</f>
        <v>0</v>
      </c>
      <c r="G8" s="75">
        <f>'All Programs'!G19</f>
        <v>0</v>
      </c>
      <c r="H8" s="227">
        <f t="shared" ref="H8" si="3">(D8-C8)/C8</f>
        <v>0</v>
      </c>
      <c r="I8" s="22">
        <f>D8-C8</f>
        <v>0</v>
      </c>
      <c r="J8" s="21"/>
      <c r="K8" s="23"/>
    </row>
    <row r="9" spans="1:12" x14ac:dyDescent="0.2">
      <c r="A9" s="97" t="s">
        <v>210</v>
      </c>
      <c r="B9" s="130">
        <f>'All Programs'!B20</f>
        <v>2</v>
      </c>
      <c r="C9" s="130">
        <f>'All Programs'!C20</f>
        <v>0</v>
      </c>
      <c r="D9" s="131">
        <f>'All Programs'!D20</f>
        <v>0</v>
      </c>
      <c r="E9" s="130">
        <f>'All Programs'!E20</f>
        <v>0</v>
      </c>
      <c r="F9" s="130">
        <f>'All Programs'!F20</f>
        <v>0</v>
      </c>
      <c r="G9" s="131">
        <f>'All Programs'!G20</f>
        <v>0</v>
      </c>
      <c r="H9" s="229" t="s">
        <v>164</v>
      </c>
      <c r="I9" s="250">
        <f>D9-C9</f>
        <v>0</v>
      </c>
      <c r="J9" s="21"/>
      <c r="K9" s="23"/>
    </row>
    <row r="10" spans="1:12" x14ac:dyDescent="0.2">
      <c r="A10" s="134" t="s">
        <v>112</v>
      </c>
      <c r="B10" s="85">
        <f>SUM(B7:B9)</f>
        <v>5</v>
      </c>
      <c r="C10" s="85">
        <f>SUM(C7:C9)</f>
        <v>2</v>
      </c>
      <c r="D10" s="92">
        <f>SUM(D7:D9)</f>
        <v>1</v>
      </c>
      <c r="E10" s="77"/>
      <c r="F10" s="85"/>
      <c r="G10" s="92"/>
      <c r="H10" s="233">
        <f t="shared" ref="H10" si="4">(D10-C10)/C10</f>
        <v>-0.5</v>
      </c>
      <c r="I10" s="22">
        <f>D10-C10</f>
        <v>-1</v>
      </c>
      <c r="J10" s="21"/>
      <c r="K10" s="23"/>
    </row>
    <row r="11" spans="1:12" ht="7.5" customHeight="1" x14ac:dyDescent="0.2">
      <c r="A11" s="24"/>
      <c r="B11" s="85"/>
      <c r="C11" s="74"/>
      <c r="D11" s="75"/>
      <c r="E11" s="74"/>
      <c r="F11" s="74"/>
      <c r="G11" s="76"/>
      <c r="H11" s="227"/>
      <c r="I11" s="22"/>
      <c r="J11" s="21"/>
      <c r="K11" s="23"/>
    </row>
    <row r="12" spans="1:12" x14ac:dyDescent="0.2">
      <c r="A12" s="24" t="s">
        <v>49</v>
      </c>
      <c r="B12" s="77">
        <f>'All Programs'!B38</f>
        <v>0</v>
      </c>
      <c r="C12" s="77">
        <f>'All Programs'!C38</f>
        <v>1</v>
      </c>
      <c r="D12" s="75">
        <f>'All Programs'!D38</f>
        <v>1</v>
      </c>
      <c r="E12" s="77">
        <f>'All Programs'!E38</f>
        <v>0</v>
      </c>
      <c r="F12" s="77">
        <f>'All Programs'!F38</f>
        <v>0</v>
      </c>
      <c r="G12" s="75">
        <f>'All Programs'!G38</f>
        <v>0</v>
      </c>
      <c r="H12" s="227">
        <f t="shared" ref="H12" si="5">(D12-C12)/C12</f>
        <v>0</v>
      </c>
      <c r="I12" s="22">
        <f>D12-C12</f>
        <v>0</v>
      </c>
      <c r="J12" s="21" t="e">
        <f t="shared" si="1"/>
        <v>#DIV/0!</v>
      </c>
      <c r="K12" s="10">
        <f>G12-F12</f>
        <v>0</v>
      </c>
    </row>
    <row r="13" spans="1:12" x14ac:dyDescent="0.2">
      <c r="A13" s="24" t="s">
        <v>132</v>
      </c>
      <c r="B13" s="77">
        <f>'All Programs'!B39</f>
        <v>3</v>
      </c>
      <c r="C13" s="77">
        <f>'All Programs'!C39</f>
        <v>4</v>
      </c>
      <c r="D13" s="86">
        <f>'All Programs'!D39</f>
        <v>6</v>
      </c>
      <c r="E13" s="77">
        <f>'All Programs'!E39</f>
        <v>0</v>
      </c>
      <c r="F13" s="77">
        <f>'All Programs'!F39</f>
        <v>0</v>
      </c>
      <c r="G13" s="86">
        <f>'All Programs'!G39</f>
        <v>0</v>
      </c>
      <c r="H13" s="227">
        <f t="shared" ref="H13" si="6">(D13-C13)/C13</f>
        <v>0.5</v>
      </c>
      <c r="I13" s="22">
        <f>D13-C13</f>
        <v>2</v>
      </c>
      <c r="J13" s="21" t="e">
        <f t="shared" ref="J13" si="7">(G13-F13)/F13</f>
        <v>#DIV/0!</v>
      </c>
      <c r="K13" s="10">
        <f>G13-F13</f>
        <v>0</v>
      </c>
    </row>
    <row r="14" spans="1:12" x14ac:dyDescent="0.2">
      <c r="A14" s="24" t="s">
        <v>152</v>
      </c>
      <c r="B14" s="77">
        <f>'All Programs'!B40</f>
        <v>0</v>
      </c>
      <c r="C14" s="77">
        <f>'All Programs'!C40</f>
        <v>0</v>
      </c>
      <c r="D14" s="86">
        <f>'All Programs'!D40</f>
        <v>0</v>
      </c>
      <c r="E14" s="77">
        <f>'All Programs'!E40</f>
        <v>0</v>
      </c>
      <c r="F14" s="77">
        <f>'All Programs'!F40</f>
        <v>0</v>
      </c>
      <c r="G14" s="86">
        <f>'All Programs'!G40</f>
        <v>0</v>
      </c>
      <c r="H14" s="229" t="s">
        <v>164</v>
      </c>
      <c r="I14" s="22">
        <f>D14-C14</f>
        <v>0</v>
      </c>
      <c r="J14" s="21" t="e">
        <f t="shared" ref="J14" si="8">(G14-F14)/F14</f>
        <v>#DIV/0!</v>
      </c>
      <c r="K14" s="10">
        <f>G14-F14</f>
        <v>0</v>
      </c>
    </row>
    <row r="15" spans="1:12" x14ac:dyDescent="0.2">
      <c r="A15" s="71" t="s">
        <v>123</v>
      </c>
      <c r="B15" s="89">
        <f>'All Programs'!B41</f>
        <v>1</v>
      </c>
      <c r="C15" s="89">
        <f>'All Programs'!C41</f>
        <v>1</v>
      </c>
      <c r="D15" s="90">
        <f>'All Programs'!D41</f>
        <v>1</v>
      </c>
      <c r="E15" s="89">
        <f>'All Programs'!E41</f>
        <v>0</v>
      </c>
      <c r="F15" s="89">
        <f>'All Programs'!F41</f>
        <v>0</v>
      </c>
      <c r="G15" s="90">
        <f>'All Programs'!G41</f>
        <v>0</v>
      </c>
      <c r="H15" s="227">
        <f t="shared" ref="H15" si="9">(D15-C15)/C15</f>
        <v>0</v>
      </c>
      <c r="I15" s="22">
        <f t="shared" ref="I15" si="10">D15-C15</f>
        <v>0</v>
      </c>
      <c r="J15" s="21" t="e">
        <f t="shared" si="1"/>
        <v>#DIV/0!</v>
      </c>
      <c r="K15" s="10">
        <f>G15-F15</f>
        <v>0</v>
      </c>
      <c r="L15" s="18"/>
    </row>
    <row r="16" spans="1:12" x14ac:dyDescent="0.2">
      <c r="A16" s="63" t="s">
        <v>113</v>
      </c>
      <c r="B16" s="77">
        <f t="shared" ref="B16:G16" si="11">SUM(B12:B15)</f>
        <v>4</v>
      </c>
      <c r="C16" s="77">
        <f t="shared" si="11"/>
        <v>6</v>
      </c>
      <c r="D16" s="79">
        <f t="shared" si="11"/>
        <v>8</v>
      </c>
      <c r="E16" s="77">
        <f t="shared" si="11"/>
        <v>0</v>
      </c>
      <c r="F16" s="77">
        <f t="shared" si="11"/>
        <v>0</v>
      </c>
      <c r="G16" s="79">
        <f t="shared" si="11"/>
        <v>0</v>
      </c>
      <c r="H16" s="231">
        <f t="shared" si="0"/>
        <v>0.33333333333333331</v>
      </c>
      <c r="I16" s="61">
        <f>D16-C16</f>
        <v>2</v>
      </c>
      <c r="J16" s="60" t="e">
        <f t="shared" si="1"/>
        <v>#DIV/0!</v>
      </c>
      <c r="K16" s="62">
        <f>G16-F16</f>
        <v>0</v>
      </c>
      <c r="L16" s="18"/>
    </row>
    <row r="17" spans="1:12" ht="7.5" customHeight="1" x14ac:dyDescent="0.2">
      <c r="A17" s="24"/>
      <c r="B17" s="85"/>
      <c r="C17" s="74"/>
      <c r="D17" s="75"/>
      <c r="E17" s="74"/>
      <c r="F17" s="74"/>
      <c r="G17" s="76"/>
      <c r="H17" s="227"/>
      <c r="I17" s="22"/>
      <c r="J17" s="21"/>
      <c r="K17" s="23"/>
    </row>
    <row r="18" spans="1:12" x14ac:dyDescent="0.2">
      <c r="A18" s="24" t="s">
        <v>133</v>
      </c>
      <c r="B18" s="85">
        <f>'All Programs'!B58</f>
        <v>1</v>
      </c>
      <c r="C18" s="85">
        <f>'All Programs'!C58</f>
        <v>1</v>
      </c>
      <c r="D18" s="75">
        <f>'All Programs'!D58</f>
        <v>0</v>
      </c>
      <c r="E18" s="77">
        <f>'All Programs'!E58</f>
        <v>0</v>
      </c>
      <c r="F18" s="85">
        <f>'All Programs'!F58</f>
        <v>0</v>
      </c>
      <c r="G18" s="75">
        <f>'All Programs'!G58</f>
        <v>0</v>
      </c>
      <c r="H18" s="229" t="s">
        <v>164</v>
      </c>
      <c r="I18" s="22">
        <f>D18-C18</f>
        <v>-1</v>
      </c>
      <c r="J18" s="21" t="e">
        <f t="shared" si="1"/>
        <v>#DIV/0!</v>
      </c>
      <c r="K18" s="23">
        <f>G18-F18</f>
        <v>0</v>
      </c>
    </row>
    <row r="19" spans="1:12" x14ac:dyDescent="0.2">
      <c r="A19" s="71" t="s">
        <v>139</v>
      </c>
      <c r="B19" s="77">
        <f>'All Programs'!B59</f>
        <v>2</v>
      </c>
      <c r="C19" s="77">
        <f>'All Programs'!C59</f>
        <v>1</v>
      </c>
      <c r="D19" s="86">
        <f>'All Programs'!D59</f>
        <v>1</v>
      </c>
      <c r="E19" s="77">
        <f>'All Programs'!E59</f>
        <v>0</v>
      </c>
      <c r="F19" s="77">
        <f>'All Programs'!F59</f>
        <v>0</v>
      </c>
      <c r="G19" s="86">
        <f>'All Programs'!G59</f>
        <v>0</v>
      </c>
      <c r="H19" s="227">
        <f t="shared" ref="H19:H20" si="12">(D19-C19)/C19</f>
        <v>0</v>
      </c>
      <c r="I19" s="22">
        <f t="shared" ref="I19:I20" si="13">D19-C19</f>
        <v>0</v>
      </c>
      <c r="J19" s="21" t="e">
        <f t="shared" ref="J19" si="14">(G19-F19)/F19</f>
        <v>#DIV/0!</v>
      </c>
      <c r="K19" s="10">
        <f>G19-F19</f>
        <v>0</v>
      </c>
    </row>
    <row r="20" spans="1:12" x14ac:dyDescent="0.2">
      <c r="A20" s="63" t="s">
        <v>140</v>
      </c>
      <c r="B20" s="73">
        <f t="shared" ref="B20:G20" si="15">SUM(B18:B19)</f>
        <v>3</v>
      </c>
      <c r="C20" s="73">
        <f t="shared" si="15"/>
        <v>2</v>
      </c>
      <c r="D20" s="81">
        <f t="shared" si="15"/>
        <v>1</v>
      </c>
      <c r="E20" s="73">
        <f t="shared" si="15"/>
        <v>0</v>
      </c>
      <c r="F20" s="73">
        <f t="shared" si="15"/>
        <v>0</v>
      </c>
      <c r="G20" s="81">
        <f t="shared" si="15"/>
        <v>0</v>
      </c>
      <c r="H20" s="228">
        <f t="shared" si="12"/>
        <v>-0.5</v>
      </c>
      <c r="I20" s="61">
        <f t="shared" si="13"/>
        <v>-1</v>
      </c>
      <c r="J20" s="65" t="e">
        <f t="shared" si="1"/>
        <v>#DIV/0!</v>
      </c>
      <c r="K20" s="66">
        <f>G20-F20</f>
        <v>0</v>
      </c>
      <c r="L20" s="18"/>
    </row>
    <row r="21" spans="1:12" ht="7.5" customHeight="1" x14ac:dyDescent="0.2">
      <c r="A21" s="63"/>
      <c r="B21" s="77"/>
      <c r="C21" s="77"/>
      <c r="D21" s="92"/>
      <c r="E21" s="77"/>
      <c r="F21" s="77"/>
      <c r="G21" s="92"/>
      <c r="H21" s="227"/>
      <c r="I21" s="91"/>
      <c r="J21" s="21"/>
      <c r="K21" s="10"/>
      <c r="L21" s="18"/>
    </row>
    <row r="22" spans="1:12" x14ac:dyDescent="0.2">
      <c r="A22" s="96" t="s">
        <v>252</v>
      </c>
      <c r="B22" s="77">
        <f>'All Programs'!B74</f>
        <v>0</v>
      </c>
      <c r="C22" s="77">
        <f>'All Programs'!C74</f>
        <v>0</v>
      </c>
      <c r="D22" s="75">
        <f>'All Programs'!D74</f>
        <v>6</v>
      </c>
      <c r="E22" s="77">
        <f>'All Programs'!E48</f>
        <v>0</v>
      </c>
      <c r="F22" s="77">
        <f>'All Programs'!F48</f>
        <v>0</v>
      </c>
      <c r="G22" s="75">
        <f>'All Programs'!G48</f>
        <v>0</v>
      </c>
      <c r="H22" s="229" t="s">
        <v>164</v>
      </c>
      <c r="I22" s="22">
        <f>D22-C22</f>
        <v>6</v>
      </c>
      <c r="J22" s="21"/>
      <c r="K22" s="10"/>
      <c r="L22" s="18"/>
    </row>
    <row r="23" spans="1:12" ht="7.5" customHeight="1" x14ac:dyDescent="0.2">
      <c r="A23" s="24"/>
      <c r="B23" s="85"/>
      <c r="C23" s="74"/>
      <c r="D23" s="75"/>
      <c r="E23" s="74"/>
      <c r="F23" s="74"/>
      <c r="G23" s="76"/>
      <c r="H23" s="227"/>
      <c r="I23" s="22"/>
      <c r="J23" s="21"/>
      <c r="K23" s="10"/>
    </row>
    <row r="24" spans="1:12" x14ac:dyDescent="0.2">
      <c r="A24" s="24" t="s">
        <v>43</v>
      </c>
      <c r="B24" s="85">
        <f>'All Programs'!B93</f>
        <v>1</v>
      </c>
      <c r="C24" s="85">
        <f>'All Programs'!C93</f>
        <v>0</v>
      </c>
      <c r="D24" s="75">
        <f>'All Programs'!D93</f>
        <v>0</v>
      </c>
      <c r="E24" s="77">
        <f>'All Programs'!E93</f>
        <v>0</v>
      </c>
      <c r="F24" s="85">
        <f>'All Programs'!F93</f>
        <v>0</v>
      </c>
      <c r="G24" s="75">
        <f>'All Programs'!G93</f>
        <v>0</v>
      </c>
      <c r="H24" s="229" t="s">
        <v>164</v>
      </c>
      <c r="I24" s="22">
        <f>D24-C24</f>
        <v>0</v>
      </c>
      <c r="J24" s="21" t="e">
        <f t="shared" si="1"/>
        <v>#DIV/0!</v>
      </c>
      <c r="K24" s="23">
        <f t="shared" ref="K24:K41" si="16">G24-F24</f>
        <v>0</v>
      </c>
    </row>
    <row r="25" spans="1:12" ht="7.5" customHeight="1" x14ac:dyDescent="0.2">
      <c r="A25" s="24"/>
      <c r="B25" s="85"/>
      <c r="C25" s="74"/>
      <c r="D25" s="75"/>
      <c r="E25" s="74"/>
      <c r="F25" s="74"/>
      <c r="G25" s="76"/>
      <c r="H25" s="227"/>
      <c r="I25" s="22"/>
      <c r="J25" s="21"/>
      <c r="K25" s="23"/>
    </row>
    <row r="26" spans="1:12" x14ac:dyDescent="0.2">
      <c r="A26" s="24" t="s">
        <v>37</v>
      </c>
      <c r="B26" s="85">
        <f>'All Programs'!B95</f>
        <v>76</v>
      </c>
      <c r="C26" s="85">
        <f>'All Programs'!C95</f>
        <v>54</v>
      </c>
      <c r="D26" s="75">
        <f>'All Programs'!D95</f>
        <v>31</v>
      </c>
      <c r="E26" s="77">
        <f>'All Programs'!E95</f>
        <v>0</v>
      </c>
      <c r="F26" s="85">
        <f>'All Programs'!F95</f>
        <v>0</v>
      </c>
      <c r="G26" s="75">
        <f>'All Programs'!G95</f>
        <v>0</v>
      </c>
      <c r="H26" s="227">
        <f t="shared" si="0"/>
        <v>-0.42592592592592593</v>
      </c>
      <c r="I26" s="22">
        <f t="shared" ref="I26:I41" si="17">D26-C26</f>
        <v>-23</v>
      </c>
      <c r="J26" s="21" t="e">
        <f t="shared" si="1"/>
        <v>#DIV/0!</v>
      </c>
      <c r="K26" s="88">
        <f t="shared" si="16"/>
        <v>0</v>
      </c>
    </row>
    <row r="27" spans="1:12" x14ac:dyDescent="0.2">
      <c r="A27" s="24" t="s">
        <v>38</v>
      </c>
      <c r="B27" s="77">
        <f>'All Programs'!B96</f>
        <v>59</v>
      </c>
      <c r="C27" s="77">
        <f>'All Programs'!C96</f>
        <v>72</v>
      </c>
      <c r="D27" s="75">
        <f>'All Programs'!D96</f>
        <v>64</v>
      </c>
      <c r="E27" s="77">
        <f>'All Programs'!E96</f>
        <v>0</v>
      </c>
      <c r="F27" s="77">
        <f>'All Programs'!F96</f>
        <v>0</v>
      </c>
      <c r="G27" s="75">
        <f>'All Programs'!G96</f>
        <v>0</v>
      </c>
      <c r="H27" s="227">
        <f t="shared" si="0"/>
        <v>-0.1111111111111111</v>
      </c>
      <c r="I27" s="22">
        <f t="shared" si="17"/>
        <v>-8</v>
      </c>
      <c r="J27" s="21" t="e">
        <f t="shared" si="1"/>
        <v>#DIV/0!</v>
      </c>
      <c r="K27" s="74">
        <f t="shared" si="16"/>
        <v>0</v>
      </c>
    </row>
    <row r="28" spans="1:12" x14ac:dyDescent="0.2">
      <c r="A28" s="59" t="s">
        <v>111</v>
      </c>
      <c r="B28" s="78">
        <f t="shared" ref="B28:G28" si="18">SUM(B26:B27)</f>
        <v>135</v>
      </c>
      <c r="C28" s="78">
        <f t="shared" si="18"/>
        <v>126</v>
      </c>
      <c r="D28" s="79">
        <f t="shared" si="18"/>
        <v>95</v>
      </c>
      <c r="E28" s="78">
        <f t="shared" si="18"/>
        <v>0</v>
      </c>
      <c r="F28" s="78">
        <f t="shared" si="18"/>
        <v>0</v>
      </c>
      <c r="G28" s="79">
        <f t="shared" si="18"/>
        <v>0</v>
      </c>
      <c r="H28" s="228">
        <f t="shared" si="0"/>
        <v>-0.24603174603174602</v>
      </c>
      <c r="I28" s="61">
        <f t="shared" si="17"/>
        <v>-31</v>
      </c>
      <c r="J28" s="60" t="e">
        <f t="shared" si="1"/>
        <v>#DIV/0!</v>
      </c>
      <c r="K28" s="108">
        <f t="shared" si="16"/>
        <v>0</v>
      </c>
      <c r="L28" s="18"/>
    </row>
    <row r="29" spans="1:12" ht="7.5" customHeight="1" x14ac:dyDescent="0.2">
      <c r="A29" s="59"/>
      <c r="B29" s="77"/>
      <c r="C29" s="77"/>
      <c r="D29" s="86"/>
      <c r="E29" s="77"/>
      <c r="F29" s="77"/>
      <c r="G29" s="77"/>
      <c r="H29" s="227"/>
      <c r="I29" s="22"/>
      <c r="J29" s="21"/>
      <c r="K29" s="74"/>
      <c r="L29" s="18"/>
    </row>
    <row r="30" spans="1:12" x14ac:dyDescent="0.2">
      <c r="A30" s="97" t="s">
        <v>232</v>
      </c>
      <c r="B30" s="85">
        <f>'All Programs'!B103</f>
        <v>12</v>
      </c>
      <c r="C30" s="85">
        <f>'All Programs'!C103</f>
        <v>3</v>
      </c>
      <c r="D30" s="75">
        <f>'All Programs'!D103</f>
        <v>2</v>
      </c>
      <c r="E30" s="77"/>
      <c r="F30" s="77"/>
      <c r="G30" s="77"/>
      <c r="H30" s="227">
        <f t="shared" ref="H30:H32" si="19">(D30-C30)/C30</f>
        <v>-0.33333333333333331</v>
      </c>
      <c r="I30" s="22">
        <f t="shared" ref="I30:I32" si="20">D30-C30</f>
        <v>-1</v>
      </c>
      <c r="J30" s="21"/>
      <c r="K30" s="74"/>
      <c r="L30" s="18"/>
    </row>
    <row r="31" spans="1:12" x14ac:dyDescent="0.2">
      <c r="A31" s="97" t="s">
        <v>233</v>
      </c>
      <c r="B31" s="85">
        <f>'All Programs'!B104</f>
        <v>5</v>
      </c>
      <c r="C31" s="85">
        <f>'All Programs'!C104</f>
        <v>9</v>
      </c>
      <c r="D31" s="75">
        <f>'All Programs'!D104</f>
        <v>17</v>
      </c>
      <c r="E31" s="77"/>
      <c r="F31" s="77"/>
      <c r="G31" s="77"/>
      <c r="H31" s="239">
        <f t="shared" si="19"/>
        <v>0.88888888888888884</v>
      </c>
      <c r="I31" s="22">
        <f t="shared" si="20"/>
        <v>8</v>
      </c>
      <c r="J31" s="21"/>
      <c r="K31" s="74"/>
      <c r="L31" s="18"/>
    </row>
    <row r="32" spans="1:12" x14ac:dyDescent="0.2">
      <c r="A32" s="103" t="s">
        <v>115</v>
      </c>
      <c r="B32" s="138">
        <f>'All Programs'!B105</f>
        <v>17</v>
      </c>
      <c r="C32" s="138">
        <f>'All Programs'!C105</f>
        <v>12</v>
      </c>
      <c r="D32" s="139">
        <f>'All Programs'!D105</f>
        <v>19</v>
      </c>
      <c r="E32" s="138"/>
      <c r="F32" s="138"/>
      <c r="G32" s="138"/>
      <c r="H32" s="246">
        <f t="shared" si="19"/>
        <v>0.58333333333333337</v>
      </c>
      <c r="I32" s="140">
        <f t="shared" si="20"/>
        <v>7</v>
      </c>
      <c r="J32" s="21"/>
      <c r="K32" s="74"/>
      <c r="L32" s="18"/>
    </row>
    <row r="33" spans="1:12" ht="7.5" customHeight="1" x14ac:dyDescent="0.2">
      <c r="A33" s="59"/>
      <c r="B33" s="77"/>
      <c r="C33" s="77"/>
      <c r="D33" s="86"/>
      <c r="E33" s="77"/>
      <c r="F33" s="77"/>
      <c r="G33" s="92"/>
      <c r="H33" s="227"/>
      <c r="I33" s="91"/>
      <c r="J33" s="21"/>
      <c r="K33" s="10"/>
      <c r="L33" s="18"/>
    </row>
    <row r="34" spans="1:12" x14ac:dyDescent="0.2">
      <c r="A34" s="93" t="s">
        <v>158</v>
      </c>
      <c r="B34" s="85">
        <f>'All Programs'!B122</f>
        <v>0</v>
      </c>
      <c r="C34" s="85">
        <f>'All Programs'!C122</f>
        <v>0</v>
      </c>
      <c r="D34" s="86">
        <f>'All Programs'!D122</f>
        <v>0</v>
      </c>
      <c r="E34" s="77">
        <f>'All Programs'!E122</f>
        <v>0</v>
      </c>
      <c r="F34" s="85">
        <f>'All Programs'!F122</f>
        <v>0</v>
      </c>
      <c r="G34" s="75">
        <f>'All Programs'!G122</f>
        <v>0</v>
      </c>
      <c r="H34" s="229" t="s">
        <v>164</v>
      </c>
      <c r="I34" s="22">
        <f>D34-C34</f>
        <v>0</v>
      </c>
      <c r="J34" s="69" t="e">
        <f t="shared" ref="J34" si="21">(G34-F34)/F34</f>
        <v>#DIV/0!</v>
      </c>
      <c r="K34" s="29">
        <f t="shared" ref="K34" si="22">G34-F34</f>
        <v>0</v>
      </c>
      <c r="L34" s="18"/>
    </row>
    <row r="35" spans="1:12" ht="7.5" hidden="1" customHeight="1" x14ac:dyDescent="0.2">
      <c r="A35" s="24"/>
      <c r="B35" s="85"/>
      <c r="C35" s="74"/>
      <c r="D35" s="86"/>
      <c r="E35" s="74"/>
      <c r="F35" s="74"/>
      <c r="G35" s="76"/>
      <c r="H35" s="227"/>
      <c r="I35" s="22"/>
      <c r="J35" s="21"/>
      <c r="K35" s="23"/>
    </row>
    <row r="36" spans="1:12" hidden="1" x14ac:dyDescent="0.2">
      <c r="A36" s="24" t="s">
        <v>67</v>
      </c>
      <c r="B36" s="85">
        <f>'All Programs'!B146</f>
        <v>0</v>
      </c>
      <c r="C36" s="85">
        <f>'All Programs'!C146</f>
        <v>0</v>
      </c>
      <c r="D36" s="86">
        <f>'All Programs'!D146</f>
        <v>0</v>
      </c>
      <c r="E36" s="77">
        <f>'All Programs'!E146</f>
        <v>0</v>
      </c>
      <c r="F36" s="85">
        <f>'All Programs'!F146</f>
        <v>0</v>
      </c>
      <c r="G36" s="75">
        <f>'All Programs'!G146</f>
        <v>0</v>
      </c>
      <c r="H36" s="230" t="e">
        <f t="shared" ref="H36" si="23">(D36-C36)/C36</f>
        <v>#DIV/0!</v>
      </c>
      <c r="I36" s="57">
        <f t="shared" ref="I36" si="24">D36-C36</f>
        <v>0</v>
      </c>
      <c r="J36" s="69" t="e">
        <f t="shared" ref="J36" si="25">(G36-F36)/F36</f>
        <v>#DIV/0!</v>
      </c>
      <c r="K36" s="29">
        <f t="shared" ref="K36" si="26">G36-F36</f>
        <v>0</v>
      </c>
      <c r="L36" s="18"/>
    </row>
    <row r="37" spans="1:12" hidden="1" x14ac:dyDescent="0.2">
      <c r="A37" s="24" t="s">
        <v>66</v>
      </c>
      <c r="B37" s="77">
        <f>'All Programs'!B147</f>
        <v>0</v>
      </c>
      <c r="C37" s="77">
        <f>'All Programs'!C147</f>
        <v>0</v>
      </c>
      <c r="D37" s="86">
        <f>'All Programs'!D147</f>
        <v>0</v>
      </c>
      <c r="E37" s="77">
        <f>'All Programs'!E147</f>
        <v>0</v>
      </c>
      <c r="F37" s="77">
        <f>'All Programs'!F147</f>
        <v>0</v>
      </c>
      <c r="G37" s="75">
        <f>'All Programs'!G147</f>
        <v>0</v>
      </c>
      <c r="H37" s="229" t="s">
        <v>164</v>
      </c>
      <c r="I37" s="22">
        <f t="shared" si="17"/>
        <v>0</v>
      </c>
      <c r="J37" s="84" t="s">
        <v>164</v>
      </c>
      <c r="K37" s="10">
        <f t="shared" si="16"/>
        <v>0</v>
      </c>
    </row>
    <row r="38" spans="1:12" hidden="1" x14ac:dyDescent="0.2">
      <c r="A38" s="24" t="s">
        <v>161</v>
      </c>
      <c r="B38" s="77">
        <f>'All Programs'!B150</f>
        <v>0</v>
      </c>
      <c r="C38" s="77">
        <f>'All Programs'!C150</f>
        <v>0</v>
      </c>
      <c r="D38" s="86">
        <f>'All Programs'!D150</f>
        <v>0</v>
      </c>
      <c r="E38" s="77">
        <f>'All Programs'!E150</f>
        <v>0</v>
      </c>
      <c r="F38" s="77">
        <f>'All Programs'!F150</f>
        <v>0</v>
      </c>
      <c r="G38" s="75">
        <f>'All Programs'!G150</f>
        <v>0</v>
      </c>
      <c r="H38" s="227" t="e">
        <f t="shared" ref="H38:H39" si="27">(D38-C38)/C38</f>
        <v>#DIV/0!</v>
      </c>
      <c r="I38" s="22">
        <f t="shared" ref="I38:I39" si="28">D38-C38</f>
        <v>0</v>
      </c>
      <c r="J38" s="21" t="e">
        <f t="shared" ref="J38:J39" si="29">(G38-F38)/F38</f>
        <v>#DIV/0!</v>
      </c>
      <c r="K38" s="10">
        <f t="shared" ref="K38:K39" si="30">G38-F38</f>
        <v>0</v>
      </c>
    </row>
    <row r="39" spans="1:12" hidden="1" x14ac:dyDescent="0.2">
      <c r="A39" s="63" t="s">
        <v>104</v>
      </c>
      <c r="B39" s="73">
        <f>SUM(B36:B38)</f>
        <v>0</v>
      </c>
      <c r="C39" s="73">
        <f t="shared" ref="C39:G39" si="31">SUM(C36:C38)</f>
        <v>0</v>
      </c>
      <c r="D39" s="80">
        <f t="shared" si="31"/>
        <v>0</v>
      </c>
      <c r="E39" s="73">
        <f t="shared" si="31"/>
        <v>0</v>
      </c>
      <c r="F39" s="73">
        <f t="shared" si="31"/>
        <v>0</v>
      </c>
      <c r="G39" s="73">
        <f t="shared" si="31"/>
        <v>0</v>
      </c>
      <c r="H39" s="240" t="e">
        <f t="shared" si="27"/>
        <v>#DIV/0!</v>
      </c>
      <c r="I39" s="120">
        <f t="shared" si="28"/>
        <v>0</v>
      </c>
      <c r="J39" s="99" t="e">
        <f t="shared" si="29"/>
        <v>#DIV/0!</v>
      </c>
      <c r="K39" s="64">
        <f t="shared" si="30"/>
        <v>0</v>
      </c>
      <c r="L39" s="18"/>
    </row>
    <row r="40" spans="1:12" ht="7.5" customHeight="1" x14ac:dyDescent="0.2">
      <c r="A40" s="63"/>
      <c r="B40" s="105"/>
      <c r="C40" s="105"/>
      <c r="D40" s="110"/>
      <c r="E40" s="130"/>
      <c r="F40" s="105"/>
      <c r="G40" s="105"/>
      <c r="H40" s="241"/>
      <c r="I40" s="122"/>
      <c r="J40" s="121"/>
      <c r="K40" s="123"/>
      <c r="L40" s="18"/>
    </row>
    <row r="41" spans="1:12" x14ac:dyDescent="0.2">
      <c r="A41" s="2" t="s">
        <v>0</v>
      </c>
      <c r="B41" s="37">
        <f>B5+B10+B20+B24+B28+B39+B16+B34+B32+B22</f>
        <v>171</v>
      </c>
      <c r="C41" s="37">
        <f>C5+C10+C20+C24+C28+C39+C16+C34+C32+C22</f>
        <v>151</v>
      </c>
      <c r="D41" s="67">
        <f>D5+D10+D20+D24+D28+D39+D16+D34+D32+D22</f>
        <v>137</v>
      </c>
      <c r="E41" s="37">
        <f t="shared" ref="E41:G41" si="32">E5+E7+E20+E24+E28+E39+E16+E34</f>
        <v>0</v>
      </c>
      <c r="F41" s="37">
        <f t="shared" si="32"/>
        <v>0</v>
      </c>
      <c r="G41" s="98">
        <f t="shared" si="32"/>
        <v>0</v>
      </c>
      <c r="H41" s="238">
        <f t="shared" si="0"/>
        <v>-9.2715231788079472E-2</v>
      </c>
      <c r="I41" s="41">
        <f t="shared" si="17"/>
        <v>-14</v>
      </c>
      <c r="J41" s="40" t="e">
        <f t="shared" si="1"/>
        <v>#DIV/0!</v>
      </c>
      <c r="K41" s="38">
        <f t="shared" si="16"/>
        <v>0</v>
      </c>
    </row>
    <row r="42" spans="1:12" x14ac:dyDescent="0.2">
      <c r="A42" s="24"/>
      <c r="B42" s="85"/>
      <c r="C42" s="74"/>
      <c r="D42" s="82"/>
      <c r="E42" s="74"/>
      <c r="F42" s="74"/>
      <c r="G42" s="82"/>
      <c r="H42" s="224"/>
      <c r="I42" s="9"/>
      <c r="J42" s="21"/>
      <c r="K42" s="7"/>
    </row>
    <row r="43" spans="1:12" x14ac:dyDescent="0.2">
      <c r="A43" s="96" t="s">
        <v>64</v>
      </c>
      <c r="B43" s="85">
        <f>'All Programs'!B159</f>
        <v>29</v>
      </c>
      <c r="C43" s="85">
        <f>'All Programs'!C159</f>
        <v>29</v>
      </c>
      <c r="D43" s="75">
        <f>'All Programs'!D159</f>
        <v>24</v>
      </c>
      <c r="E43" s="77">
        <f>'All Programs'!E159</f>
        <v>0</v>
      </c>
      <c r="F43" s="85">
        <f>'All Programs'!F159</f>
        <v>0</v>
      </c>
      <c r="G43" s="75">
        <f>'All Programs'!G159</f>
        <v>0</v>
      </c>
      <c r="H43" s="227">
        <f t="shared" ref="H43:H44" si="33">(D43-C43)/C43</f>
        <v>-0.17241379310344829</v>
      </c>
      <c r="I43" s="22">
        <f t="shared" ref="I43:I44" si="34">D43-C43</f>
        <v>-5</v>
      </c>
      <c r="J43" s="21"/>
      <c r="K43" s="7"/>
    </row>
    <row r="44" spans="1:12" x14ac:dyDescent="0.2">
      <c r="A44" s="96" t="s">
        <v>223</v>
      </c>
      <c r="B44" s="85">
        <f>'All Programs'!B160</f>
        <v>3</v>
      </c>
      <c r="C44" s="85">
        <f>'All Programs'!C160</f>
        <v>8</v>
      </c>
      <c r="D44" s="75">
        <f>'All Programs'!D160</f>
        <v>10</v>
      </c>
      <c r="E44" s="77">
        <f>'All Programs'!E160</f>
        <v>0</v>
      </c>
      <c r="F44" s="85">
        <f>'All Programs'!F160</f>
        <v>0</v>
      </c>
      <c r="G44" s="75">
        <f>'All Programs'!G160</f>
        <v>0</v>
      </c>
      <c r="H44" s="227">
        <f t="shared" si="33"/>
        <v>0.25</v>
      </c>
      <c r="I44" s="22">
        <f t="shared" si="34"/>
        <v>2</v>
      </c>
      <c r="J44" s="21"/>
      <c r="K44" s="7"/>
    </row>
    <row r="45" spans="1:12" x14ac:dyDescent="0.2">
      <c r="A45" s="103" t="s">
        <v>224</v>
      </c>
      <c r="B45" s="138">
        <f>'All Programs'!B161</f>
        <v>32</v>
      </c>
      <c r="C45" s="138">
        <f>'All Programs'!C161</f>
        <v>37</v>
      </c>
      <c r="D45" s="139">
        <f>'All Programs'!D161</f>
        <v>34</v>
      </c>
      <c r="E45" s="138">
        <f>'All Programs'!E161</f>
        <v>0</v>
      </c>
      <c r="F45" s="138">
        <f>'All Programs'!F161</f>
        <v>0</v>
      </c>
      <c r="G45" s="139">
        <f>'All Programs'!G161</f>
        <v>0</v>
      </c>
      <c r="H45" s="226">
        <f t="shared" ref="H45:H105" si="35">(D45-C45)/C45</f>
        <v>-8.1081081081081086E-2</v>
      </c>
      <c r="I45" s="140">
        <f t="shared" ref="I45:I103" si="36">D45-C45</f>
        <v>-3</v>
      </c>
      <c r="J45" s="21" t="e">
        <f t="shared" ref="J45:J103" si="37">(G45-F45)/F45</f>
        <v>#DIV/0!</v>
      </c>
      <c r="K45" s="23">
        <f t="shared" ref="K45:K103" si="38">G45-F45</f>
        <v>0</v>
      </c>
    </row>
    <row r="46" spans="1:12" ht="7.5" customHeight="1" x14ac:dyDescent="0.2">
      <c r="A46" s="24"/>
      <c r="B46" s="85"/>
      <c r="C46" s="74"/>
      <c r="D46" s="75"/>
      <c r="E46" s="74"/>
      <c r="F46" s="74"/>
      <c r="G46" s="76"/>
      <c r="H46" s="227"/>
      <c r="I46" s="22"/>
      <c r="J46" s="21"/>
      <c r="K46" s="23"/>
    </row>
    <row r="47" spans="1:12" x14ac:dyDescent="0.2">
      <c r="A47" s="24" t="s">
        <v>39</v>
      </c>
      <c r="B47" s="85">
        <f>'All Programs'!B175</f>
        <v>12</v>
      </c>
      <c r="C47" s="85">
        <f>'All Programs'!C175</f>
        <v>4</v>
      </c>
      <c r="D47" s="75">
        <f>'All Programs'!D175</f>
        <v>10</v>
      </c>
      <c r="E47" s="77">
        <f>'All Programs'!E175</f>
        <v>0</v>
      </c>
      <c r="F47" s="85">
        <f>'All Programs'!F175</f>
        <v>0</v>
      </c>
      <c r="G47" s="75">
        <f>'All Programs'!G175</f>
        <v>0</v>
      </c>
      <c r="H47" s="227">
        <f t="shared" si="35"/>
        <v>1.5</v>
      </c>
      <c r="I47" s="22">
        <f t="shared" si="36"/>
        <v>6</v>
      </c>
      <c r="J47" s="21" t="e">
        <f t="shared" si="37"/>
        <v>#DIV/0!</v>
      </c>
      <c r="K47" s="23">
        <f t="shared" si="38"/>
        <v>0</v>
      </c>
    </row>
    <row r="48" spans="1:12" x14ac:dyDescent="0.2">
      <c r="A48" s="24" t="s">
        <v>154</v>
      </c>
      <c r="B48" s="85">
        <f>'All Programs'!B176</f>
        <v>0</v>
      </c>
      <c r="C48" s="85">
        <f>'All Programs'!C176</f>
        <v>0</v>
      </c>
      <c r="D48" s="75">
        <f>'All Programs'!D176</f>
        <v>0</v>
      </c>
      <c r="E48" s="77">
        <f>'All Programs'!E176</f>
        <v>0</v>
      </c>
      <c r="F48" s="85">
        <f>'All Programs'!F176</f>
        <v>0</v>
      </c>
      <c r="G48" s="75">
        <f>'All Programs'!G176</f>
        <v>0</v>
      </c>
      <c r="H48" s="229" t="s">
        <v>164</v>
      </c>
      <c r="I48" s="22">
        <f t="shared" ref="I48:I49" si="39">D48-C48</f>
        <v>0</v>
      </c>
      <c r="J48" s="21" t="e">
        <f t="shared" ref="J48" si="40">(G48-F48)/F48</f>
        <v>#DIV/0!</v>
      </c>
      <c r="K48" s="23">
        <f t="shared" ref="K48:K49" si="41">G48-F48</f>
        <v>0</v>
      </c>
    </row>
    <row r="49" spans="1:12" x14ac:dyDescent="0.2">
      <c r="A49" s="24" t="s">
        <v>162</v>
      </c>
      <c r="B49" s="85">
        <f>'All Programs'!B177</f>
        <v>0</v>
      </c>
      <c r="C49" s="85">
        <f>'All Programs'!C177</f>
        <v>0</v>
      </c>
      <c r="D49" s="75">
        <f>'All Programs'!D177</f>
        <v>0</v>
      </c>
      <c r="E49" s="77">
        <f>'All Programs'!E177</f>
        <v>0</v>
      </c>
      <c r="F49" s="85">
        <f>'All Programs'!F177</f>
        <v>0</v>
      </c>
      <c r="G49" s="75">
        <f>'All Programs'!G177</f>
        <v>0</v>
      </c>
      <c r="H49" s="229" t="s">
        <v>164</v>
      </c>
      <c r="I49" s="22">
        <f t="shared" si="39"/>
        <v>0</v>
      </c>
      <c r="J49" s="84" t="s">
        <v>164</v>
      </c>
      <c r="K49" s="10">
        <f t="shared" si="41"/>
        <v>0</v>
      </c>
    </row>
    <row r="50" spans="1:12" x14ac:dyDescent="0.2">
      <c r="A50" s="24" t="s">
        <v>163</v>
      </c>
      <c r="B50" s="85">
        <f>'All Programs'!B178</f>
        <v>3</v>
      </c>
      <c r="C50" s="85">
        <f>'All Programs'!C178</f>
        <v>0</v>
      </c>
      <c r="D50" s="75">
        <f>'All Programs'!D178</f>
        <v>0</v>
      </c>
      <c r="E50" s="77">
        <f>'All Programs'!E178</f>
        <v>0</v>
      </c>
      <c r="F50" s="85">
        <f>'All Programs'!F178</f>
        <v>0</v>
      </c>
      <c r="G50" s="75">
        <f>'All Programs'!G178</f>
        <v>0</v>
      </c>
      <c r="H50" s="229" t="s">
        <v>164</v>
      </c>
      <c r="I50" s="22">
        <f t="shared" ref="I50" si="42">D50-C50</f>
        <v>0</v>
      </c>
      <c r="J50" s="21" t="e">
        <f t="shared" ref="J50" si="43">(G50-F50)/F50</f>
        <v>#DIV/0!</v>
      </c>
      <c r="K50" s="23">
        <f t="shared" ref="K50" si="44">G50-F50</f>
        <v>0</v>
      </c>
    </row>
    <row r="51" spans="1:12" x14ac:dyDescent="0.2">
      <c r="A51" s="24" t="s">
        <v>40</v>
      </c>
      <c r="B51" s="77">
        <f>'All Programs'!B179</f>
        <v>7</v>
      </c>
      <c r="C51" s="77">
        <f>'All Programs'!C179</f>
        <v>14</v>
      </c>
      <c r="D51" s="75">
        <f>'All Programs'!D179</f>
        <v>6</v>
      </c>
      <c r="E51" s="77">
        <f>'All Programs'!E179</f>
        <v>0</v>
      </c>
      <c r="F51" s="77">
        <f>'All Programs'!F179</f>
        <v>0</v>
      </c>
      <c r="G51" s="75">
        <f>'All Programs'!G179</f>
        <v>0</v>
      </c>
      <c r="H51" s="227">
        <f t="shared" si="35"/>
        <v>-0.5714285714285714</v>
      </c>
      <c r="I51" s="22">
        <f t="shared" si="36"/>
        <v>-8</v>
      </c>
      <c r="J51" s="21" t="e">
        <f t="shared" si="37"/>
        <v>#DIV/0!</v>
      </c>
      <c r="K51" s="10">
        <f t="shared" si="38"/>
        <v>0</v>
      </c>
    </row>
    <row r="52" spans="1:12" x14ac:dyDescent="0.2">
      <c r="A52" s="59" t="s">
        <v>112</v>
      </c>
      <c r="B52" s="78">
        <f t="shared" ref="B52:G52" si="45">SUM(B47:B51)</f>
        <v>22</v>
      </c>
      <c r="C52" s="78">
        <f t="shared" si="45"/>
        <v>18</v>
      </c>
      <c r="D52" s="79">
        <f t="shared" si="45"/>
        <v>16</v>
      </c>
      <c r="E52" s="78">
        <f t="shared" si="45"/>
        <v>0</v>
      </c>
      <c r="F52" s="78">
        <f t="shared" si="45"/>
        <v>0</v>
      </c>
      <c r="G52" s="79">
        <f t="shared" si="45"/>
        <v>0</v>
      </c>
      <c r="H52" s="228">
        <f t="shared" si="35"/>
        <v>-0.1111111111111111</v>
      </c>
      <c r="I52" s="61">
        <f t="shared" si="36"/>
        <v>-2</v>
      </c>
      <c r="J52" s="60" t="e">
        <f t="shared" si="37"/>
        <v>#DIV/0!</v>
      </c>
      <c r="K52" s="62">
        <f t="shared" si="38"/>
        <v>0</v>
      </c>
      <c r="L52" s="18"/>
    </row>
    <row r="53" spans="1:12" ht="7.5" customHeight="1" x14ac:dyDescent="0.2">
      <c r="A53" s="24"/>
      <c r="B53" s="85"/>
      <c r="C53" s="74"/>
      <c r="D53" s="75"/>
      <c r="E53" s="74"/>
      <c r="F53" s="74"/>
      <c r="G53" s="76"/>
      <c r="H53" s="227"/>
      <c r="I53" s="22"/>
      <c r="J53" s="21"/>
      <c r="K53" s="23"/>
    </row>
    <row r="54" spans="1:12" x14ac:dyDescent="0.2">
      <c r="A54" s="24" t="s">
        <v>47</v>
      </c>
      <c r="B54" s="85">
        <f>'All Programs'!B182</f>
        <v>13</v>
      </c>
      <c r="C54" s="85">
        <f>'All Programs'!C182</f>
        <v>13</v>
      </c>
      <c r="D54" s="75">
        <f>'All Programs'!D182</f>
        <v>5</v>
      </c>
      <c r="E54" s="77">
        <f>'All Programs'!E182</f>
        <v>0</v>
      </c>
      <c r="F54" s="85">
        <f>'All Programs'!F182</f>
        <v>0</v>
      </c>
      <c r="G54" s="75">
        <f>'All Programs'!G182</f>
        <v>0</v>
      </c>
      <c r="H54" s="227">
        <f t="shared" si="35"/>
        <v>-0.61538461538461542</v>
      </c>
      <c r="I54" s="22">
        <f t="shared" si="36"/>
        <v>-8</v>
      </c>
      <c r="J54" s="21" t="e">
        <f t="shared" si="37"/>
        <v>#DIV/0!</v>
      </c>
      <c r="K54" s="23">
        <f t="shared" si="38"/>
        <v>0</v>
      </c>
    </row>
    <row r="55" spans="1:12" x14ac:dyDescent="0.2">
      <c r="A55" s="24" t="s">
        <v>48</v>
      </c>
      <c r="B55" s="77">
        <f>'All Programs'!B183</f>
        <v>8</v>
      </c>
      <c r="C55" s="77">
        <f>'All Programs'!C183</f>
        <v>10</v>
      </c>
      <c r="D55" s="75">
        <f>'All Programs'!D183</f>
        <v>8</v>
      </c>
      <c r="E55" s="77">
        <f>'All Programs'!E183</f>
        <v>0</v>
      </c>
      <c r="F55" s="77">
        <f>'All Programs'!F183</f>
        <v>0</v>
      </c>
      <c r="G55" s="75">
        <f>'All Programs'!G183</f>
        <v>0</v>
      </c>
      <c r="H55" s="227">
        <f t="shared" si="35"/>
        <v>-0.2</v>
      </c>
      <c r="I55" s="22">
        <f t="shared" si="36"/>
        <v>-2</v>
      </c>
      <c r="J55" s="21" t="e">
        <f t="shared" si="37"/>
        <v>#DIV/0!</v>
      </c>
      <c r="K55" s="10">
        <f t="shared" si="38"/>
        <v>0</v>
      </c>
    </row>
    <row r="56" spans="1:12" x14ac:dyDescent="0.2">
      <c r="A56" s="63" t="s">
        <v>113</v>
      </c>
      <c r="B56" s="73">
        <f t="shared" ref="B56:G56" si="46">SUM(B54:B55)</f>
        <v>21</v>
      </c>
      <c r="C56" s="73">
        <f t="shared" si="46"/>
        <v>23</v>
      </c>
      <c r="D56" s="80">
        <f t="shared" si="46"/>
        <v>13</v>
      </c>
      <c r="E56" s="73">
        <f t="shared" si="46"/>
        <v>0</v>
      </c>
      <c r="F56" s="73">
        <f t="shared" si="46"/>
        <v>0</v>
      </c>
      <c r="G56" s="80">
        <f t="shared" si="46"/>
        <v>0</v>
      </c>
      <c r="H56" s="226">
        <f t="shared" si="35"/>
        <v>-0.43478260869565216</v>
      </c>
      <c r="I56" s="58">
        <f t="shared" si="36"/>
        <v>-10</v>
      </c>
      <c r="J56" s="65" t="e">
        <f t="shared" si="37"/>
        <v>#DIV/0!</v>
      </c>
      <c r="K56" s="66">
        <f t="shared" si="38"/>
        <v>0</v>
      </c>
      <c r="L56" s="18"/>
    </row>
    <row r="57" spans="1:12" ht="7.5" customHeight="1" x14ac:dyDescent="0.2">
      <c r="A57" s="24"/>
      <c r="B57" s="85"/>
      <c r="C57" s="74"/>
      <c r="D57" s="75"/>
      <c r="E57" s="74"/>
      <c r="F57" s="74"/>
      <c r="G57" s="76"/>
      <c r="H57" s="227"/>
      <c r="I57" s="22"/>
      <c r="J57" s="21"/>
      <c r="K57" s="23"/>
    </row>
    <row r="58" spans="1:12" x14ac:dyDescent="0.2">
      <c r="A58" s="24" t="s">
        <v>50</v>
      </c>
      <c r="B58" s="85">
        <f>'All Programs'!B191</f>
        <v>5</v>
      </c>
      <c r="C58" s="85">
        <f>'All Programs'!C191</f>
        <v>2</v>
      </c>
      <c r="D58" s="75">
        <f>'All Programs'!D191</f>
        <v>3</v>
      </c>
      <c r="E58" s="77">
        <f>'All Programs'!E191</f>
        <v>0</v>
      </c>
      <c r="F58" s="85">
        <f>'All Programs'!F191</f>
        <v>0</v>
      </c>
      <c r="G58" s="75">
        <f>'All Programs'!G191</f>
        <v>0</v>
      </c>
      <c r="H58" s="227">
        <f t="shared" si="35"/>
        <v>0.5</v>
      </c>
      <c r="I58" s="22">
        <f t="shared" si="36"/>
        <v>1</v>
      </c>
      <c r="J58" s="21" t="e">
        <f t="shared" si="37"/>
        <v>#DIV/0!</v>
      </c>
      <c r="K58" s="23">
        <f t="shared" si="38"/>
        <v>0</v>
      </c>
    </row>
    <row r="59" spans="1:12" x14ac:dyDescent="0.2">
      <c r="A59" s="24" t="s">
        <v>51</v>
      </c>
      <c r="B59" s="77">
        <f>'All Programs'!B192</f>
        <v>10</v>
      </c>
      <c r="C59" s="77">
        <f>'All Programs'!C192</f>
        <v>8</v>
      </c>
      <c r="D59" s="75">
        <f>'All Programs'!D192</f>
        <v>6</v>
      </c>
      <c r="E59" s="77">
        <f>'All Programs'!E192</f>
        <v>0</v>
      </c>
      <c r="F59" s="77">
        <f>'All Programs'!F192</f>
        <v>0</v>
      </c>
      <c r="G59" s="75">
        <f>'All Programs'!G192</f>
        <v>0</v>
      </c>
      <c r="H59" s="227">
        <f t="shared" si="35"/>
        <v>-0.25</v>
      </c>
      <c r="I59" s="22">
        <f t="shared" si="36"/>
        <v>-2</v>
      </c>
      <c r="J59" s="21" t="e">
        <f t="shared" si="37"/>
        <v>#DIV/0!</v>
      </c>
      <c r="K59" s="10">
        <f t="shared" si="38"/>
        <v>0</v>
      </c>
    </row>
    <row r="60" spans="1:12" x14ac:dyDescent="0.2">
      <c r="A60" s="63" t="s">
        <v>114</v>
      </c>
      <c r="B60" s="73">
        <f t="shared" ref="B60:G60" si="47">SUM(B58:B59)</f>
        <v>15</v>
      </c>
      <c r="C60" s="73">
        <f t="shared" si="47"/>
        <v>10</v>
      </c>
      <c r="D60" s="80">
        <f t="shared" si="47"/>
        <v>9</v>
      </c>
      <c r="E60" s="73">
        <f t="shared" si="47"/>
        <v>0</v>
      </c>
      <c r="F60" s="73">
        <f t="shared" si="47"/>
        <v>0</v>
      </c>
      <c r="G60" s="80">
        <f t="shared" si="47"/>
        <v>0</v>
      </c>
      <c r="H60" s="226">
        <f t="shared" si="35"/>
        <v>-0.1</v>
      </c>
      <c r="I60" s="58">
        <f t="shared" si="36"/>
        <v>-1</v>
      </c>
      <c r="J60" s="65" t="e">
        <f t="shared" si="37"/>
        <v>#DIV/0!</v>
      </c>
      <c r="K60" s="66">
        <f t="shared" si="38"/>
        <v>0</v>
      </c>
      <c r="L60" s="18"/>
    </row>
    <row r="61" spans="1:12" ht="7.5" customHeight="1" x14ac:dyDescent="0.2">
      <c r="A61" s="24"/>
      <c r="B61" s="85"/>
      <c r="C61" s="74"/>
      <c r="D61" s="75"/>
      <c r="E61" s="74"/>
      <c r="F61" s="74"/>
      <c r="G61" s="76"/>
      <c r="H61" s="227"/>
      <c r="I61" s="22"/>
      <c r="J61" s="21"/>
      <c r="K61" s="23"/>
    </row>
    <row r="62" spans="1:12" x14ac:dyDescent="0.2">
      <c r="A62" s="24" t="s">
        <v>59</v>
      </c>
      <c r="B62" s="85">
        <f>'All Programs'!B197</f>
        <v>2</v>
      </c>
      <c r="C62" s="85">
        <f>'All Programs'!C197</f>
        <v>3</v>
      </c>
      <c r="D62" s="75">
        <f>'All Programs'!D197</f>
        <v>2</v>
      </c>
      <c r="E62" s="77">
        <f>'All Programs'!E197</f>
        <v>0</v>
      </c>
      <c r="F62" s="85">
        <f>'All Programs'!F197</f>
        <v>0</v>
      </c>
      <c r="G62" s="75">
        <f>'All Programs'!G197</f>
        <v>0</v>
      </c>
      <c r="H62" s="227">
        <f t="shared" si="35"/>
        <v>-0.33333333333333331</v>
      </c>
      <c r="I62" s="22">
        <f t="shared" si="36"/>
        <v>-1</v>
      </c>
      <c r="J62" s="21" t="e">
        <f t="shared" si="37"/>
        <v>#DIV/0!</v>
      </c>
      <c r="K62" s="23">
        <f t="shared" si="38"/>
        <v>0</v>
      </c>
    </row>
    <row r="63" spans="1:12" x14ac:dyDescent="0.2">
      <c r="A63" s="24" t="s">
        <v>60</v>
      </c>
      <c r="B63" s="77">
        <f>'All Programs'!B198</f>
        <v>7</v>
      </c>
      <c r="C63" s="77">
        <f>'All Programs'!C198</f>
        <v>10</v>
      </c>
      <c r="D63" s="75">
        <f>'All Programs'!D198</f>
        <v>17</v>
      </c>
      <c r="E63" s="77">
        <f>'All Programs'!E198</f>
        <v>0</v>
      </c>
      <c r="F63" s="77">
        <f>'All Programs'!F198</f>
        <v>0</v>
      </c>
      <c r="G63" s="75">
        <f>'All Programs'!G198</f>
        <v>0</v>
      </c>
      <c r="H63" s="227">
        <f t="shared" si="35"/>
        <v>0.7</v>
      </c>
      <c r="I63" s="22">
        <f t="shared" si="36"/>
        <v>7</v>
      </c>
      <c r="J63" s="21" t="e">
        <f t="shared" si="37"/>
        <v>#DIV/0!</v>
      </c>
      <c r="K63" s="10">
        <f t="shared" si="38"/>
        <v>0</v>
      </c>
    </row>
    <row r="64" spans="1:12" x14ac:dyDescent="0.2">
      <c r="A64" s="63" t="s">
        <v>115</v>
      </c>
      <c r="B64" s="73">
        <f t="shared" ref="B64:G64" si="48">SUM(B62:B63)</f>
        <v>9</v>
      </c>
      <c r="C64" s="73">
        <f t="shared" si="48"/>
        <v>13</v>
      </c>
      <c r="D64" s="80">
        <f t="shared" si="48"/>
        <v>19</v>
      </c>
      <c r="E64" s="73">
        <f t="shared" si="48"/>
        <v>0</v>
      </c>
      <c r="F64" s="73">
        <f t="shared" si="48"/>
        <v>0</v>
      </c>
      <c r="G64" s="80">
        <f t="shared" si="48"/>
        <v>0</v>
      </c>
      <c r="H64" s="226">
        <f t="shared" si="35"/>
        <v>0.46153846153846156</v>
      </c>
      <c r="I64" s="58">
        <f t="shared" si="36"/>
        <v>6</v>
      </c>
      <c r="J64" s="65" t="e">
        <f t="shared" si="37"/>
        <v>#DIV/0!</v>
      </c>
      <c r="K64" s="66">
        <f t="shared" si="38"/>
        <v>0</v>
      </c>
      <c r="L64" s="18"/>
    </row>
    <row r="65" spans="1:12" ht="7.5" customHeight="1" x14ac:dyDescent="0.2">
      <c r="A65" s="24"/>
      <c r="B65" s="85"/>
      <c r="C65" s="74"/>
      <c r="D65" s="75"/>
      <c r="E65" s="74"/>
      <c r="F65" s="74"/>
      <c r="G65" s="76"/>
      <c r="H65" s="227"/>
      <c r="I65" s="22"/>
      <c r="J65" s="21"/>
      <c r="K65" s="23"/>
    </row>
    <row r="66" spans="1:12" x14ac:dyDescent="0.2">
      <c r="A66" s="24" t="s">
        <v>44</v>
      </c>
      <c r="B66" s="85">
        <f>'All Programs'!B201</f>
        <v>3</v>
      </c>
      <c r="C66" s="85">
        <f>'All Programs'!C201</f>
        <v>1</v>
      </c>
      <c r="D66" s="75">
        <f>'All Programs'!D201</f>
        <v>0</v>
      </c>
      <c r="E66" s="77">
        <f>'All Programs'!E201</f>
        <v>0</v>
      </c>
      <c r="F66" s="85">
        <f>'All Programs'!F201</f>
        <v>0</v>
      </c>
      <c r="G66" s="75">
        <f>'All Programs'!G201</f>
        <v>0</v>
      </c>
      <c r="H66" s="229" t="s">
        <v>164</v>
      </c>
      <c r="I66" s="22">
        <f>D66-C66</f>
        <v>-1</v>
      </c>
      <c r="J66" s="21" t="e">
        <f t="shared" si="37"/>
        <v>#DIV/0!</v>
      </c>
      <c r="K66" s="23">
        <f t="shared" si="38"/>
        <v>0</v>
      </c>
    </row>
    <row r="67" spans="1:12" x14ac:dyDescent="0.2">
      <c r="A67" s="24" t="s">
        <v>45</v>
      </c>
      <c r="B67" s="77">
        <f>'All Programs'!B202</f>
        <v>3</v>
      </c>
      <c r="C67" s="77">
        <f>'All Programs'!C202</f>
        <v>3</v>
      </c>
      <c r="D67" s="75">
        <f>'All Programs'!D202</f>
        <v>4</v>
      </c>
      <c r="E67" s="77">
        <f>'All Programs'!E202</f>
        <v>0</v>
      </c>
      <c r="F67" s="77">
        <f>'All Programs'!F202</f>
        <v>0</v>
      </c>
      <c r="G67" s="75">
        <f>'All Programs'!G202</f>
        <v>0</v>
      </c>
      <c r="H67" s="227">
        <f t="shared" si="35"/>
        <v>0.33333333333333331</v>
      </c>
      <c r="I67" s="22">
        <f t="shared" si="36"/>
        <v>1</v>
      </c>
      <c r="J67" s="21" t="e">
        <f t="shared" si="37"/>
        <v>#DIV/0!</v>
      </c>
      <c r="K67" s="10">
        <f t="shared" si="38"/>
        <v>0</v>
      </c>
    </row>
    <row r="68" spans="1:12" x14ac:dyDescent="0.2">
      <c r="A68" s="63" t="s">
        <v>116</v>
      </c>
      <c r="B68" s="73">
        <f t="shared" ref="B68:G68" si="49">SUM(B66:B67)</f>
        <v>6</v>
      </c>
      <c r="C68" s="73">
        <f t="shared" si="49"/>
        <v>4</v>
      </c>
      <c r="D68" s="80">
        <f t="shared" si="49"/>
        <v>4</v>
      </c>
      <c r="E68" s="73">
        <f t="shared" si="49"/>
        <v>0</v>
      </c>
      <c r="F68" s="73">
        <f t="shared" si="49"/>
        <v>0</v>
      </c>
      <c r="G68" s="80">
        <f t="shared" si="49"/>
        <v>0</v>
      </c>
      <c r="H68" s="226">
        <f t="shared" si="35"/>
        <v>0</v>
      </c>
      <c r="I68" s="58">
        <f t="shared" si="36"/>
        <v>0</v>
      </c>
      <c r="J68" s="65" t="e">
        <f t="shared" si="37"/>
        <v>#DIV/0!</v>
      </c>
      <c r="K68" s="66">
        <f t="shared" si="38"/>
        <v>0</v>
      </c>
      <c r="L68" s="18"/>
    </row>
    <row r="69" spans="1:12" ht="7.5" customHeight="1" x14ac:dyDescent="0.2">
      <c r="A69" s="24"/>
      <c r="B69" s="85"/>
      <c r="C69" s="74"/>
      <c r="D69" s="75"/>
      <c r="E69" s="74"/>
      <c r="F69" s="74"/>
      <c r="G69" s="76"/>
      <c r="H69" s="227"/>
      <c r="I69" s="22"/>
      <c r="J69" s="21"/>
      <c r="K69" s="23"/>
    </row>
    <row r="70" spans="1:12" x14ac:dyDescent="0.2">
      <c r="A70" s="24" t="s">
        <v>52</v>
      </c>
      <c r="B70" s="85">
        <f>'All Programs'!B219</f>
        <v>1</v>
      </c>
      <c r="C70" s="85">
        <f>'All Programs'!C219</f>
        <v>1</v>
      </c>
      <c r="D70" s="75">
        <f>'All Programs'!D219</f>
        <v>1</v>
      </c>
      <c r="E70" s="77">
        <f>'All Programs'!E219</f>
        <v>0</v>
      </c>
      <c r="F70" s="85">
        <f>'All Programs'!F219</f>
        <v>0</v>
      </c>
      <c r="G70" s="75">
        <f>'All Programs'!G219</f>
        <v>0</v>
      </c>
      <c r="H70" s="227">
        <f t="shared" ref="H70" si="50">(D70-C70)/C70</f>
        <v>0</v>
      </c>
      <c r="I70" s="22">
        <f t="shared" ref="I70" si="51">D70-C70</f>
        <v>0</v>
      </c>
      <c r="J70" s="21" t="e">
        <f t="shared" si="37"/>
        <v>#DIV/0!</v>
      </c>
      <c r="K70" s="23">
        <f t="shared" si="38"/>
        <v>0</v>
      </c>
    </row>
    <row r="71" spans="1:12" x14ac:dyDescent="0.2">
      <c r="A71" s="19" t="s">
        <v>53</v>
      </c>
      <c r="B71" s="77">
        <f>'All Programs'!B220</f>
        <v>13</v>
      </c>
      <c r="C71" s="77">
        <f>'All Programs'!C220</f>
        <v>13</v>
      </c>
      <c r="D71" s="75">
        <f>'All Programs'!D220</f>
        <v>11</v>
      </c>
      <c r="E71" s="77">
        <f>'All Programs'!E220</f>
        <v>0</v>
      </c>
      <c r="F71" s="77">
        <f>'All Programs'!F220</f>
        <v>0</v>
      </c>
      <c r="G71" s="75">
        <f>'All Programs'!G220</f>
        <v>0</v>
      </c>
      <c r="H71" s="227">
        <f t="shared" si="35"/>
        <v>-0.15384615384615385</v>
      </c>
      <c r="I71" s="22">
        <f t="shared" si="36"/>
        <v>-2</v>
      </c>
      <c r="J71" s="21" t="e">
        <f t="shared" si="37"/>
        <v>#DIV/0!</v>
      </c>
      <c r="K71" s="23">
        <f t="shared" si="38"/>
        <v>0</v>
      </c>
    </row>
    <row r="72" spans="1:12" x14ac:dyDescent="0.2">
      <c r="A72" s="19" t="s">
        <v>54</v>
      </c>
      <c r="B72" s="77">
        <f>'All Programs'!B221</f>
        <v>1</v>
      </c>
      <c r="C72" s="77">
        <f>'All Programs'!C221</f>
        <v>2</v>
      </c>
      <c r="D72" s="75">
        <f>'All Programs'!D221</f>
        <v>2</v>
      </c>
      <c r="E72" s="77">
        <f>'All Programs'!E221</f>
        <v>0</v>
      </c>
      <c r="F72" s="77">
        <f>'All Programs'!F221</f>
        <v>0</v>
      </c>
      <c r="G72" s="75">
        <f>'All Programs'!G221</f>
        <v>0</v>
      </c>
      <c r="H72" s="227">
        <f t="shared" si="35"/>
        <v>0</v>
      </c>
      <c r="I72" s="22">
        <f t="shared" si="36"/>
        <v>0</v>
      </c>
      <c r="J72" s="21" t="e">
        <f t="shared" si="37"/>
        <v>#DIV/0!</v>
      </c>
      <c r="K72" s="23">
        <f t="shared" si="38"/>
        <v>0</v>
      </c>
    </row>
    <row r="73" spans="1:12" x14ac:dyDescent="0.2">
      <c r="A73" s="19" t="s">
        <v>55</v>
      </c>
      <c r="B73" s="77">
        <f>'All Programs'!B222</f>
        <v>0</v>
      </c>
      <c r="C73" s="77">
        <f>'All Programs'!C222</f>
        <v>1</v>
      </c>
      <c r="D73" s="75">
        <f>'All Programs'!D222</f>
        <v>2</v>
      </c>
      <c r="E73" s="77">
        <f>'All Programs'!E222</f>
        <v>0</v>
      </c>
      <c r="F73" s="77">
        <f>'All Programs'!F222</f>
        <v>0</v>
      </c>
      <c r="G73" s="75">
        <f>'All Programs'!G222</f>
        <v>0</v>
      </c>
      <c r="H73" s="227">
        <f t="shared" ref="H73" si="52">(D73-C73)/C73</f>
        <v>1</v>
      </c>
      <c r="I73" s="22">
        <f t="shared" ref="I73" si="53">D73-C73</f>
        <v>1</v>
      </c>
      <c r="J73" s="21" t="e">
        <f t="shared" si="37"/>
        <v>#DIV/0!</v>
      </c>
      <c r="K73" s="23">
        <f t="shared" si="38"/>
        <v>0</v>
      </c>
    </row>
    <row r="74" spans="1:12" x14ac:dyDescent="0.2">
      <c r="A74" s="19" t="s">
        <v>56</v>
      </c>
      <c r="B74" s="77">
        <f>'All Programs'!B223</f>
        <v>0</v>
      </c>
      <c r="C74" s="77">
        <f>'All Programs'!C223</f>
        <v>0</v>
      </c>
      <c r="D74" s="75">
        <f>'All Programs'!D223</f>
        <v>1</v>
      </c>
      <c r="E74" s="77">
        <f>'All Programs'!E223</f>
        <v>0</v>
      </c>
      <c r="F74" s="77">
        <f>'All Programs'!F223</f>
        <v>0</v>
      </c>
      <c r="G74" s="75">
        <f>'All Programs'!G223</f>
        <v>0</v>
      </c>
      <c r="H74" s="210" t="s">
        <v>164</v>
      </c>
      <c r="I74" s="22">
        <f t="shared" si="36"/>
        <v>1</v>
      </c>
      <c r="J74" s="21" t="e">
        <f t="shared" si="37"/>
        <v>#DIV/0!</v>
      </c>
      <c r="K74" s="23">
        <f t="shared" si="38"/>
        <v>0</v>
      </c>
    </row>
    <row r="75" spans="1:12" x14ac:dyDescent="0.2">
      <c r="A75" s="71" t="s">
        <v>57</v>
      </c>
      <c r="B75" s="77">
        <f>'All Programs'!B224</f>
        <v>38</v>
      </c>
      <c r="C75" s="77">
        <f>'All Programs'!C224</f>
        <v>35</v>
      </c>
      <c r="D75" s="75">
        <f>'All Programs'!D224</f>
        <v>25</v>
      </c>
      <c r="E75" s="77">
        <f>'All Programs'!E224</f>
        <v>0</v>
      </c>
      <c r="F75" s="77">
        <f>'All Programs'!F224</f>
        <v>0</v>
      </c>
      <c r="G75" s="75">
        <f>'All Programs'!G224</f>
        <v>0</v>
      </c>
      <c r="H75" s="227">
        <f t="shared" ref="H75" si="54">(D75-C75)/C75</f>
        <v>-0.2857142857142857</v>
      </c>
      <c r="I75" s="22">
        <f t="shared" ref="I75:I76" si="55">D75-C75</f>
        <v>-10</v>
      </c>
      <c r="J75" s="21" t="e">
        <f t="shared" si="37"/>
        <v>#DIV/0!</v>
      </c>
      <c r="K75" s="23">
        <f t="shared" si="38"/>
        <v>0</v>
      </c>
    </row>
    <row r="76" spans="1:12" x14ac:dyDescent="0.2">
      <c r="A76" s="95" t="s">
        <v>206</v>
      </c>
      <c r="B76" s="77">
        <f>'All Programs'!B225</f>
        <v>8</v>
      </c>
      <c r="C76" s="77">
        <f>'All Programs'!C225</f>
        <v>19</v>
      </c>
      <c r="D76" s="75">
        <f>'All Programs'!D225</f>
        <v>23</v>
      </c>
      <c r="E76" s="77">
        <f>'All Programs'!E225</f>
        <v>0</v>
      </c>
      <c r="F76" s="77">
        <f>'All Programs'!F225</f>
        <v>0</v>
      </c>
      <c r="G76" s="75">
        <f>'All Programs'!G225</f>
        <v>0</v>
      </c>
      <c r="H76" s="227">
        <f t="shared" si="35"/>
        <v>0.21052631578947367</v>
      </c>
      <c r="I76" s="57">
        <f t="shared" si="55"/>
        <v>4</v>
      </c>
      <c r="J76" s="84" t="s">
        <v>164</v>
      </c>
      <c r="K76" s="10">
        <f t="shared" si="38"/>
        <v>0</v>
      </c>
    </row>
    <row r="77" spans="1:12" x14ac:dyDescent="0.2">
      <c r="A77" s="63" t="s">
        <v>117</v>
      </c>
      <c r="B77" s="73">
        <f t="shared" ref="B77:G77" si="56">SUM(B70:B76)</f>
        <v>61</v>
      </c>
      <c r="C77" s="73">
        <f t="shared" si="56"/>
        <v>71</v>
      </c>
      <c r="D77" s="80">
        <f t="shared" si="56"/>
        <v>65</v>
      </c>
      <c r="E77" s="73">
        <f t="shared" si="56"/>
        <v>0</v>
      </c>
      <c r="F77" s="73">
        <f t="shared" si="56"/>
        <v>0</v>
      </c>
      <c r="G77" s="80">
        <f t="shared" si="56"/>
        <v>0</v>
      </c>
      <c r="H77" s="226">
        <f t="shared" si="35"/>
        <v>-8.4507042253521125E-2</v>
      </c>
      <c r="I77" s="58">
        <f t="shared" si="36"/>
        <v>-6</v>
      </c>
      <c r="J77" s="65" t="e">
        <f t="shared" si="37"/>
        <v>#DIV/0!</v>
      </c>
      <c r="K77" s="66">
        <f t="shared" si="38"/>
        <v>0</v>
      </c>
      <c r="L77" s="18"/>
    </row>
    <row r="78" spans="1:12" ht="7.5" customHeight="1" x14ac:dyDescent="0.2">
      <c r="A78" s="24"/>
      <c r="B78" s="85"/>
      <c r="C78" s="74"/>
      <c r="D78" s="75"/>
      <c r="E78" s="74"/>
      <c r="F78" s="74"/>
      <c r="G78" s="76"/>
      <c r="H78" s="242"/>
      <c r="I78" s="22"/>
      <c r="J78" s="34"/>
      <c r="K78" s="23"/>
    </row>
    <row r="79" spans="1:12" x14ac:dyDescent="0.2">
      <c r="A79" s="24" t="s">
        <v>61</v>
      </c>
      <c r="B79" s="85">
        <f>'All Programs'!B229</f>
        <v>3</v>
      </c>
      <c r="C79" s="85">
        <f>'All Programs'!C229</f>
        <v>7</v>
      </c>
      <c r="D79" s="75">
        <f>'All Programs'!D229</f>
        <v>6</v>
      </c>
      <c r="E79" s="77">
        <f>'All Programs'!E229</f>
        <v>0</v>
      </c>
      <c r="F79" s="85">
        <f>'All Programs'!F229</f>
        <v>0</v>
      </c>
      <c r="G79" s="75">
        <f>'All Programs'!G229</f>
        <v>0</v>
      </c>
      <c r="H79" s="227">
        <f t="shared" si="35"/>
        <v>-0.14285714285714285</v>
      </c>
      <c r="I79" s="22">
        <f t="shared" si="36"/>
        <v>-1</v>
      </c>
      <c r="J79" s="21" t="e">
        <f t="shared" si="37"/>
        <v>#DIV/0!</v>
      </c>
      <c r="K79" s="23">
        <f t="shared" si="38"/>
        <v>0</v>
      </c>
    </row>
    <row r="80" spans="1:12" ht="7.5" customHeight="1" x14ac:dyDescent="0.2">
      <c r="A80" s="24"/>
      <c r="B80" s="85"/>
      <c r="C80" s="74"/>
      <c r="D80" s="75"/>
      <c r="E80" s="74"/>
      <c r="F80" s="74"/>
      <c r="G80" s="76"/>
      <c r="H80" s="227"/>
      <c r="I80" s="22"/>
      <c r="J80" s="21"/>
      <c r="K80" s="23"/>
    </row>
    <row r="81" spans="1:12" ht="12.75" customHeight="1" x14ac:dyDescent="0.2">
      <c r="A81" s="97" t="s">
        <v>228</v>
      </c>
      <c r="B81" s="85">
        <f>'All Programs'!B231</f>
        <v>1</v>
      </c>
      <c r="C81" s="85">
        <f>'All Programs'!C231</f>
        <v>1</v>
      </c>
      <c r="D81" s="75">
        <f>'All Programs'!D231</f>
        <v>0</v>
      </c>
      <c r="E81" s="77">
        <f>'All Programs'!E231</f>
        <v>0</v>
      </c>
      <c r="F81" s="85">
        <f>'All Programs'!F231</f>
        <v>0</v>
      </c>
      <c r="G81" s="75">
        <f>'All Programs'!G231</f>
        <v>0</v>
      </c>
      <c r="H81" s="210" t="s">
        <v>164</v>
      </c>
      <c r="I81" s="22">
        <f t="shared" ref="I81" si="57">D81-C81</f>
        <v>-1</v>
      </c>
      <c r="J81" s="21"/>
      <c r="K81" s="23"/>
    </row>
    <row r="82" spans="1:12" ht="12.75" customHeight="1" x14ac:dyDescent="0.2">
      <c r="A82" s="97" t="s">
        <v>62</v>
      </c>
      <c r="B82" s="85">
        <f>'All Programs'!B232</f>
        <v>5</v>
      </c>
      <c r="C82" s="85">
        <f>'All Programs'!C232</f>
        <v>3</v>
      </c>
      <c r="D82" s="75">
        <f>'All Programs'!D232</f>
        <v>6</v>
      </c>
      <c r="E82" s="77">
        <f>'All Programs'!E232</f>
        <v>0</v>
      </c>
      <c r="F82" s="85">
        <f>'All Programs'!F232</f>
        <v>0</v>
      </c>
      <c r="G82" s="75">
        <f>'All Programs'!G232</f>
        <v>0</v>
      </c>
      <c r="H82" s="227">
        <f t="shared" ref="H82" si="58">(D82-C82)/C82</f>
        <v>1</v>
      </c>
      <c r="I82" s="22">
        <f t="shared" ref="I82" si="59">D82-C82</f>
        <v>3</v>
      </c>
      <c r="J82" s="21"/>
      <c r="K82" s="23"/>
    </row>
    <row r="83" spans="1:12" x14ac:dyDescent="0.2">
      <c r="A83" s="103" t="s">
        <v>229</v>
      </c>
      <c r="B83" s="138">
        <f>'All Programs'!B233</f>
        <v>6</v>
      </c>
      <c r="C83" s="138">
        <f>'All Programs'!C233</f>
        <v>4</v>
      </c>
      <c r="D83" s="139">
        <f>'All Programs'!D233</f>
        <v>6</v>
      </c>
      <c r="E83" s="138">
        <f>'All Programs'!E233</f>
        <v>0</v>
      </c>
      <c r="F83" s="138">
        <f>'All Programs'!F233</f>
        <v>0</v>
      </c>
      <c r="G83" s="139">
        <f>'All Programs'!G233</f>
        <v>0</v>
      </c>
      <c r="H83" s="226">
        <f t="shared" si="35"/>
        <v>0.5</v>
      </c>
      <c r="I83" s="140">
        <f t="shared" si="36"/>
        <v>2</v>
      </c>
      <c r="J83" s="21" t="e">
        <f t="shared" si="37"/>
        <v>#DIV/0!</v>
      </c>
      <c r="K83" s="23">
        <f t="shared" si="38"/>
        <v>0</v>
      </c>
    </row>
    <row r="84" spans="1:12" ht="7.5" customHeight="1" x14ac:dyDescent="0.2">
      <c r="A84" s="24"/>
      <c r="B84" s="85"/>
      <c r="C84" s="74"/>
      <c r="D84" s="75"/>
      <c r="E84" s="74"/>
      <c r="F84" s="74"/>
      <c r="G84" s="76"/>
      <c r="H84" s="227"/>
      <c r="I84" s="22"/>
      <c r="J84" s="21"/>
      <c r="K84" s="23"/>
    </row>
    <row r="85" spans="1:12" x14ac:dyDescent="0.2">
      <c r="A85" s="24" t="s">
        <v>42</v>
      </c>
      <c r="B85" s="85">
        <f>'All Programs'!B244</f>
        <v>27</v>
      </c>
      <c r="C85" s="85">
        <f>'All Programs'!C244</f>
        <v>25</v>
      </c>
      <c r="D85" s="75">
        <f>'All Programs'!D244</f>
        <v>39</v>
      </c>
      <c r="E85" s="77">
        <f>'All Programs'!E244</f>
        <v>0</v>
      </c>
      <c r="F85" s="85">
        <f>'All Programs'!F244</f>
        <v>0</v>
      </c>
      <c r="G85" s="75">
        <f>'All Programs'!G244</f>
        <v>0</v>
      </c>
      <c r="H85" s="227">
        <f t="shared" si="35"/>
        <v>0.56000000000000005</v>
      </c>
      <c r="I85" s="22">
        <f t="shared" si="36"/>
        <v>14</v>
      </c>
      <c r="J85" s="21" t="e">
        <f t="shared" si="37"/>
        <v>#DIV/0!</v>
      </c>
      <c r="K85" s="23">
        <f t="shared" si="38"/>
        <v>0</v>
      </c>
    </row>
    <row r="86" spans="1:12" ht="7.5" customHeight="1" x14ac:dyDescent="0.2">
      <c r="A86" s="24"/>
      <c r="B86" s="85"/>
      <c r="C86" s="74"/>
      <c r="D86" s="75"/>
      <c r="E86" s="74"/>
      <c r="F86" s="74"/>
      <c r="G86" s="76"/>
      <c r="H86" s="227"/>
      <c r="I86" s="22"/>
      <c r="J86" s="21"/>
      <c r="K86" s="23"/>
    </row>
    <row r="87" spans="1:12" x14ac:dyDescent="0.2">
      <c r="A87" s="24" t="s">
        <v>46</v>
      </c>
      <c r="B87" s="85">
        <f>'All Programs'!B246</f>
        <v>1</v>
      </c>
      <c r="C87" s="85">
        <f>'All Programs'!C246</f>
        <v>5</v>
      </c>
      <c r="D87" s="75">
        <f>'All Programs'!D246</f>
        <v>2</v>
      </c>
      <c r="E87" s="77">
        <f>'All Programs'!E246</f>
        <v>0</v>
      </c>
      <c r="F87" s="85">
        <f>'All Programs'!F246</f>
        <v>0</v>
      </c>
      <c r="G87" s="75">
        <f>'All Programs'!G246</f>
        <v>0</v>
      </c>
      <c r="H87" s="227">
        <f t="shared" si="35"/>
        <v>-0.6</v>
      </c>
      <c r="I87" s="22">
        <f t="shared" si="36"/>
        <v>-3</v>
      </c>
      <c r="J87" s="21" t="e">
        <f t="shared" si="37"/>
        <v>#DIV/0!</v>
      </c>
      <c r="K87" s="23">
        <f t="shared" si="38"/>
        <v>0</v>
      </c>
    </row>
    <row r="88" spans="1:12" x14ac:dyDescent="0.2">
      <c r="A88" s="97" t="s">
        <v>208</v>
      </c>
      <c r="B88" s="85">
        <f>'All Programs'!B247</f>
        <v>8</v>
      </c>
      <c r="C88" s="85">
        <f>'All Programs'!C247</f>
        <v>8</v>
      </c>
      <c r="D88" s="75">
        <f>'All Programs'!D247</f>
        <v>8</v>
      </c>
      <c r="E88" s="77">
        <f>'All Programs'!E247</f>
        <v>0</v>
      </c>
      <c r="F88" s="85">
        <f>'All Programs'!F247</f>
        <v>0</v>
      </c>
      <c r="G88" s="75">
        <f>'All Programs'!G247</f>
        <v>0</v>
      </c>
      <c r="H88" s="227">
        <f t="shared" si="35"/>
        <v>0</v>
      </c>
      <c r="I88" s="22">
        <f t="shared" si="36"/>
        <v>0</v>
      </c>
      <c r="J88" s="21"/>
      <c r="K88" s="23"/>
    </row>
    <row r="89" spans="1:12" x14ac:dyDescent="0.2">
      <c r="A89" s="33" t="s">
        <v>127</v>
      </c>
      <c r="B89" s="77">
        <f>'All Programs'!B248</f>
        <v>0</v>
      </c>
      <c r="C89" s="77">
        <f>'All Programs'!C248</f>
        <v>0</v>
      </c>
      <c r="D89" s="86">
        <f>'All Programs'!D248</f>
        <v>0</v>
      </c>
      <c r="E89" s="77">
        <f>'All Programs'!E248</f>
        <v>0</v>
      </c>
      <c r="F89" s="77">
        <f>'All Programs'!F248</f>
        <v>0</v>
      </c>
      <c r="G89" s="86">
        <f>'All Programs'!G248</f>
        <v>0</v>
      </c>
      <c r="H89" s="210" t="s">
        <v>164</v>
      </c>
      <c r="I89" s="22">
        <f t="shared" si="36"/>
        <v>0</v>
      </c>
      <c r="J89" s="21" t="e">
        <f t="shared" si="37"/>
        <v>#DIV/0!</v>
      </c>
      <c r="K89" s="10">
        <f t="shared" si="38"/>
        <v>0</v>
      </c>
    </row>
    <row r="90" spans="1:12" x14ac:dyDescent="0.2">
      <c r="A90" s="59" t="s">
        <v>129</v>
      </c>
      <c r="B90" s="78">
        <f t="shared" ref="B90:G90" si="60">SUM(B87:B89)</f>
        <v>9</v>
      </c>
      <c r="C90" s="78">
        <f t="shared" si="60"/>
        <v>13</v>
      </c>
      <c r="D90" s="79">
        <f t="shared" si="60"/>
        <v>10</v>
      </c>
      <c r="E90" s="78">
        <f t="shared" si="60"/>
        <v>0</v>
      </c>
      <c r="F90" s="78">
        <f t="shared" si="60"/>
        <v>0</v>
      </c>
      <c r="G90" s="79">
        <f t="shared" si="60"/>
        <v>0</v>
      </c>
      <c r="H90" s="228">
        <f t="shared" si="35"/>
        <v>-0.23076923076923078</v>
      </c>
      <c r="I90" s="61">
        <f t="shared" si="36"/>
        <v>-3</v>
      </c>
      <c r="J90" s="60" t="e">
        <f t="shared" si="37"/>
        <v>#DIV/0!</v>
      </c>
      <c r="K90" s="62">
        <f t="shared" si="38"/>
        <v>0</v>
      </c>
      <c r="L90" s="18"/>
    </row>
    <row r="91" spans="1:12" ht="7.5" customHeight="1" x14ac:dyDescent="0.2">
      <c r="A91" s="24"/>
      <c r="B91" s="85"/>
      <c r="C91" s="74"/>
      <c r="D91" s="75"/>
      <c r="E91" s="74"/>
      <c r="F91" s="74"/>
      <c r="G91" s="76"/>
      <c r="H91" s="227"/>
      <c r="I91" s="22"/>
      <c r="J91" s="21"/>
      <c r="K91" s="23"/>
    </row>
    <row r="92" spans="1:12" ht="12.75" customHeight="1" x14ac:dyDescent="0.2">
      <c r="A92" s="96" t="s">
        <v>63</v>
      </c>
      <c r="B92" s="85">
        <f>'All Programs'!B251</f>
        <v>0</v>
      </c>
      <c r="C92" s="85">
        <f>'All Programs'!C251</f>
        <v>0</v>
      </c>
      <c r="D92" s="75">
        <f>'All Programs'!D251</f>
        <v>0</v>
      </c>
      <c r="E92" s="77">
        <f>'All Programs'!E251</f>
        <v>0</v>
      </c>
      <c r="F92" s="85">
        <f>'All Programs'!F251</f>
        <v>0</v>
      </c>
      <c r="G92" s="75">
        <f>'All Programs'!G251</f>
        <v>0</v>
      </c>
      <c r="H92" s="210" t="s">
        <v>164</v>
      </c>
      <c r="I92" s="22">
        <f t="shared" ref="I92" si="61">D92-C92</f>
        <v>0</v>
      </c>
      <c r="J92" s="21"/>
      <c r="K92" s="23"/>
    </row>
    <row r="93" spans="1:12" ht="12.75" customHeight="1" x14ac:dyDescent="0.2">
      <c r="A93" s="96" t="s">
        <v>244</v>
      </c>
      <c r="B93" s="85">
        <f>'All Programs'!B252</f>
        <v>4</v>
      </c>
      <c r="C93" s="85">
        <f>'All Programs'!C252</f>
        <v>10</v>
      </c>
      <c r="D93" s="75">
        <f>'All Programs'!D252</f>
        <v>8</v>
      </c>
      <c r="E93" s="77">
        <f>'All Programs'!E252</f>
        <v>0</v>
      </c>
      <c r="F93" s="85">
        <f>'All Programs'!F252</f>
        <v>0</v>
      </c>
      <c r="G93" s="75">
        <f>'All Programs'!G252</f>
        <v>0</v>
      </c>
      <c r="H93" s="227">
        <f t="shared" ref="H93" si="62">(D93-C93)/C93</f>
        <v>-0.2</v>
      </c>
      <c r="I93" s="22">
        <f t="shared" ref="I93" si="63">D93-C93</f>
        <v>-2</v>
      </c>
      <c r="J93" s="21"/>
      <c r="K93" s="23"/>
    </row>
    <row r="94" spans="1:12" ht="12.75" customHeight="1" x14ac:dyDescent="0.2">
      <c r="A94" s="97" t="s">
        <v>230</v>
      </c>
      <c r="B94" s="85">
        <f>'All Programs'!B253</f>
        <v>15</v>
      </c>
      <c r="C94" s="85">
        <f>'All Programs'!C253</f>
        <v>16</v>
      </c>
      <c r="D94" s="75">
        <f>'All Programs'!D253</f>
        <v>27</v>
      </c>
      <c r="E94" s="77">
        <f>'All Programs'!E253</f>
        <v>0</v>
      </c>
      <c r="F94" s="85">
        <f>'All Programs'!F253</f>
        <v>0</v>
      </c>
      <c r="G94" s="75">
        <f>'All Programs'!G253</f>
        <v>0</v>
      </c>
      <c r="H94" s="225">
        <f t="shared" ref="H94" si="64">(D94-C94)/C94</f>
        <v>0.6875</v>
      </c>
      <c r="I94" s="22">
        <f t="shared" ref="I94" si="65">D94-C94</f>
        <v>11</v>
      </c>
      <c r="J94" s="21"/>
      <c r="K94" s="23"/>
    </row>
    <row r="95" spans="1:12" x14ac:dyDescent="0.2">
      <c r="A95" s="103" t="s">
        <v>231</v>
      </c>
      <c r="B95" s="138">
        <f>'All Programs'!B254</f>
        <v>19</v>
      </c>
      <c r="C95" s="138">
        <f>'All Programs'!C254</f>
        <v>26</v>
      </c>
      <c r="D95" s="139">
        <f>'All Programs'!D254</f>
        <v>35</v>
      </c>
      <c r="E95" s="138">
        <f>'All Programs'!E254</f>
        <v>0</v>
      </c>
      <c r="F95" s="138">
        <f>'All Programs'!F254</f>
        <v>0</v>
      </c>
      <c r="G95" s="139">
        <f>'All Programs'!G254</f>
        <v>0</v>
      </c>
      <c r="H95" s="226">
        <f t="shared" si="35"/>
        <v>0.34615384615384615</v>
      </c>
      <c r="I95" s="140">
        <f t="shared" si="36"/>
        <v>9</v>
      </c>
      <c r="J95" s="21" t="e">
        <f t="shared" si="37"/>
        <v>#DIV/0!</v>
      </c>
      <c r="K95" s="23">
        <f t="shared" si="38"/>
        <v>0</v>
      </c>
    </row>
    <row r="96" spans="1:12" ht="7.5" customHeight="1" x14ac:dyDescent="0.2">
      <c r="A96" s="24"/>
      <c r="B96" s="85"/>
      <c r="C96" s="74"/>
      <c r="D96" s="75"/>
      <c r="E96" s="74"/>
      <c r="F96" s="74"/>
      <c r="G96" s="76"/>
      <c r="H96" s="227"/>
      <c r="I96" s="22"/>
      <c r="J96" s="21"/>
      <c r="K96" s="23"/>
    </row>
    <row r="97" spans="1:12" x14ac:dyDescent="0.2">
      <c r="A97" s="24" t="s">
        <v>35</v>
      </c>
      <c r="B97" s="85">
        <f>'All Programs'!B256</f>
        <v>30</v>
      </c>
      <c r="C97" s="85">
        <f>'All Programs'!C256</f>
        <v>23</v>
      </c>
      <c r="D97" s="75">
        <f>'All Programs'!D256</f>
        <v>29</v>
      </c>
      <c r="E97" s="77">
        <f>'All Programs'!E256</f>
        <v>0</v>
      </c>
      <c r="F97" s="85">
        <f>'All Programs'!F256</f>
        <v>0</v>
      </c>
      <c r="G97" s="75">
        <f>'All Programs'!G256</f>
        <v>0</v>
      </c>
      <c r="H97" s="227">
        <f t="shared" si="35"/>
        <v>0.2608695652173913</v>
      </c>
      <c r="I97" s="22">
        <f t="shared" si="36"/>
        <v>6</v>
      </c>
      <c r="J97" s="21" t="e">
        <f t="shared" si="37"/>
        <v>#DIV/0!</v>
      </c>
      <c r="K97" s="23">
        <f t="shared" si="38"/>
        <v>0</v>
      </c>
      <c r="L97" s="18"/>
    </row>
    <row r="98" spans="1:12" x14ac:dyDescent="0.2">
      <c r="A98" s="96" t="s">
        <v>193</v>
      </c>
      <c r="B98" s="85">
        <f>'All Programs'!B257</f>
        <v>6</v>
      </c>
      <c r="C98" s="85">
        <f>'All Programs'!C257</f>
        <v>9</v>
      </c>
      <c r="D98" s="75">
        <f>'All Programs'!D257</f>
        <v>10</v>
      </c>
      <c r="E98" s="77">
        <f>'All Programs'!E257</f>
        <v>0</v>
      </c>
      <c r="F98" s="85">
        <f>'All Programs'!F257</f>
        <v>0</v>
      </c>
      <c r="G98" s="75">
        <f>'All Programs'!G257</f>
        <v>0</v>
      </c>
      <c r="H98" s="227">
        <f t="shared" ref="H98:H100" si="66">(D98-C98)/C98</f>
        <v>0.1111111111111111</v>
      </c>
      <c r="I98" s="22">
        <f t="shared" ref="I98:I100" si="67">D98-C98</f>
        <v>1</v>
      </c>
      <c r="J98" s="21"/>
      <c r="K98" s="23"/>
      <c r="L98" s="18"/>
    </row>
    <row r="99" spans="1:12" x14ac:dyDescent="0.2">
      <c r="A99" s="33" t="s">
        <v>36</v>
      </c>
      <c r="B99" s="85">
        <f>'All Programs'!B258</f>
        <v>64</v>
      </c>
      <c r="C99" s="85">
        <f>'All Programs'!C258</f>
        <v>76</v>
      </c>
      <c r="D99" s="75">
        <f>'All Programs'!D258</f>
        <v>47</v>
      </c>
      <c r="E99" s="77">
        <f>'All Programs'!E258</f>
        <v>0</v>
      </c>
      <c r="F99" s="85">
        <f>'All Programs'!F258</f>
        <v>0</v>
      </c>
      <c r="G99" s="75">
        <f>'All Programs'!G258</f>
        <v>0</v>
      </c>
      <c r="H99" s="227">
        <f t="shared" si="66"/>
        <v>-0.38157894736842107</v>
      </c>
      <c r="I99" s="22">
        <f t="shared" si="67"/>
        <v>-29</v>
      </c>
      <c r="J99" s="21"/>
      <c r="K99" s="23"/>
      <c r="L99" s="18"/>
    </row>
    <row r="100" spans="1:12" x14ac:dyDescent="0.2">
      <c r="A100" s="96" t="s">
        <v>196</v>
      </c>
      <c r="B100" s="77">
        <f>'All Programs'!B259</f>
        <v>16</v>
      </c>
      <c r="C100" s="77">
        <f>'All Programs'!C259</f>
        <v>10</v>
      </c>
      <c r="D100" s="75">
        <f>'All Programs'!D259</f>
        <v>16</v>
      </c>
      <c r="E100" s="77">
        <f>'All Programs'!E259</f>
        <v>0</v>
      </c>
      <c r="F100" s="77">
        <f>'All Programs'!F259</f>
        <v>0</v>
      </c>
      <c r="G100" s="75">
        <f>'All Programs'!G259</f>
        <v>0</v>
      </c>
      <c r="H100" s="227">
        <f t="shared" si="66"/>
        <v>0.6</v>
      </c>
      <c r="I100" s="22">
        <f t="shared" si="67"/>
        <v>6</v>
      </c>
      <c r="J100" s="21" t="e">
        <f t="shared" si="37"/>
        <v>#DIV/0!</v>
      </c>
      <c r="K100" s="10">
        <f t="shared" si="38"/>
        <v>0</v>
      </c>
      <c r="L100" s="18"/>
    </row>
    <row r="101" spans="1:12" x14ac:dyDescent="0.2">
      <c r="A101" s="59" t="s">
        <v>111</v>
      </c>
      <c r="B101" s="78">
        <f t="shared" ref="B101:G101" si="68">SUM(B97:B100)</f>
        <v>116</v>
      </c>
      <c r="C101" s="78">
        <f t="shared" si="68"/>
        <v>118</v>
      </c>
      <c r="D101" s="79">
        <f t="shared" si="68"/>
        <v>102</v>
      </c>
      <c r="E101" s="78">
        <f t="shared" si="68"/>
        <v>0</v>
      </c>
      <c r="F101" s="78">
        <f t="shared" si="68"/>
        <v>0</v>
      </c>
      <c r="G101" s="79">
        <f t="shared" si="68"/>
        <v>0</v>
      </c>
      <c r="H101" s="228">
        <f t="shared" si="35"/>
        <v>-0.13559322033898305</v>
      </c>
      <c r="I101" s="61">
        <f t="shared" si="36"/>
        <v>-16</v>
      </c>
      <c r="J101" s="60" t="e">
        <f t="shared" si="37"/>
        <v>#DIV/0!</v>
      </c>
      <c r="K101" s="62">
        <f t="shared" si="38"/>
        <v>0</v>
      </c>
      <c r="L101" s="18"/>
    </row>
    <row r="102" spans="1:12" ht="7.5" customHeight="1" x14ac:dyDescent="0.2">
      <c r="A102" s="59"/>
      <c r="B102" s="105"/>
      <c r="C102" s="105"/>
      <c r="D102" s="118"/>
      <c r="E102" s="105"/>
      <c r="F102" s="105"/>
      <c r="G102" s="118"/>
      <c r="H102" s="232"/>
      <c r="I102" s="119"/>
      <c r="J102" s="111"/>
      <c r="K102" s="107"/>
      <c r="L102" s="18"/>
    </row>
    <row r="103" spans="1:12" x14ac:dyDescent="0.2">
      <c r="A103" s="43" t="s">
        <v>1</v>
      </c>
      <c r="B103" s="51">
        <f t="shared" ref="B103:G103" si="69">B52+B56+B60+B64+B68+B77+B79+B83+B85+B90+B95+B101+B45</f>
        <v>346</v>
      </c>
      <c r="C103" s="51">
        <f t="shared" si="69"/>
        <v>369</v>
      </c>
      <c r="D103" s="52">
        <f t="shared" si="69"/>
        <v>358</v>
      </c>
      <c r="E103" s="51">
        <f t="shared" si="69"/>
        <v>0</v>
      </c>
      <c r="F103" s="51">
        <f t="shared" si="69"/>
        <v>0</v>
      </c>
      <c r="G103" s="52">
        <f t="shared" si="69"/>
        <v>0</v>
      </c>
      <c r="H103" s="224">
        <f t="shared" si="35"/>
        <v>-2.9810298102981029E-2</v>
      </c>
      <c r="I103" s="9">
        <f t="shared" si="36"/>
        <v>-11</v>
      </c>
      <c r="J103" s="6" t="e">
        <f t="shared" si="37"/>
        <v>#DIV/0!</v>
      </c>
      <c r="K103" s="35">
        <f t="shared" si="38"/>
        <v>0</v>
      </c>
    </row>
    <row r="104" spans="1:12" x14ac:dyDescent="0.2">
      <c r="A104" s="4"/>
      <c r="B104" s="28"/>
      <c r="C104" s="13"/>
      <c r="D104" s="31"/>
      <c r="E104" s="13"/>
      <c r="F104" s="13"/>
      <c r="G104" s="31"/>
      <c r="H104" s="224"/>
      <c r="I104" s="9"/>
      <c r="J104" s="6"/>
      <c r="K104" s="35"/>
    </row>
    <row r="105" spans="1:12" x14ac:dyDescent="0.2">
      <c r="A105" s="2" t="s">
        <v>99</v>
      </c>
      <c r="B105" s="28">
        <f t="shared" ref="B105:G105" si="70">B103+B41</f>
        <v>517</v>
      </c>
      <c r="C105" s="28">
        <f t="shared" si="70"/>
        <v>520</v>
      </c>
      <c r="D105" s="12">
        <f t="shared" si="70"/>
        <v>495</v>
      </c>
      <c r="E105" s="51">
        <f t="shared" si="70"/>
        <v>0</v>
      </c>
      <c r="F105" s="28">
        <f t="shared" si="70"/>
        <v>0</v>
      </c>
      <c r="G105" s="12">
        <f t="shared" si="70"/>
        <v>0</v>
      </c>
      <c r="H105" s="224">
        <f t="shared" si="35"/>
        <v>-4.807692307692308E-2</v>
      </c>
      <c r="I105" s="31">
        <f>D105-C105</f>
        <v>-25</v>
      </c>
      <c r="J105" s="6" t="e">
        <f>(G105-F105)/F105</f>
        <v>#DIV/0!</v>
      </c>
      <c r="K105" s="55">
        <f>G105-F105</f>
        <v>0</v>
      </c>
    </row>
    <row r="106" spans="1:12" x14ac:dyDescent="0.2">
      <c r="D106" s="17"/>
      <c r="G106" s="17"/>
      <c r="H106" s="18"/>
      <c r="I106" s="18"/>
    </row>
    <row r="107" spans="1:12" x14ac:dyDescent="0.2">
      <c r="A107" s="94" t="s">
        <v>256</v>
      </c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65" firstPageNumber="0" orientation="portrait" r:id="rId1"/>
  <headerFooter alignWithMargins="0">
    <oddFooter>&amp;R&amp;"Arial,Italic"&amp;8Office of Institutional Research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6"/>
  <sheetViews>
    <sheetView tabSelected="1" zoomScaleNormal="100" workbookViewId="0">
      <selection sqref="A1:K1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0" width="9.28515625" style="15" hidden="1" customWidth="1"/>
    <col min="11" max="11" width="8.7109375" style="15" hidden="1" customWidth="1"/>
    <col min="12" max="12" width="9.140625" style="15"/>
    <col min="13" max="13" width="30.5703125" style="15" bestFit="1" customWidth="1"/>
    <col min="14" max="16384" width="9.140625" style="15"/>
  </cols>
  <sheetData>
    <row r="1" spans="1:12" ht="15.75" x14ac:dyDescent="0.25">
      <c r="A1" s="269" t="s">
        <v>249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2" ht="15.75" x14ac:dyDescent="0.25">
      <c r="A2" s="269" t="s">
        <v>95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2" ht="15" x14ac:dyDescent="0.25">
      <c r="A3" s="267"/>
      <c r="B3" s="267"/>
      <c r="C3" s="267"/>
      <c r="D3" s="267"/>
      <c r="E3" s="267"/>
      <c r="F3" s="267"/>
      <c r="G3" s="267"/>
      <c r="H3" s="270"/>
      <c r="I3" s="270"/>
      <c r="J3" s="270"/>
      <c r="K3" s="270"/>
    </row>
    <row r="4" spans="1:12" ht="34.5" x14ac:dyDescent="0.25">
      <c r="A4" s="1" t="s">
        <v>130</v>
      </c>
      <c r="B4" s="26" t="s">
        <v>234</v>
      </c>
      <c r="C4" s="14" t="s">
        <v>243</v>
      </c>
      <c r="D4" s="83" t="s">
        <v>246</v>
      </c>
      <c r="E4" s="14" t="s">
        <v>151</v>
      </c>
      <c r="F4" s="14" t="s">
        <v>165</v>
      </c>
      <c r="G4" s="30" t="s">
        <v>173</v>
      </c>
      <c r="H4" s="236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24" t="s">
        <v>68</v>
      </c>
      <c r="B5" s="85">
        <f>'All Programs'!B5</f>
        <v>8</v>
      </c>
      <c r="C5" s="85">
        <f>'All Programs'!C5</f>
        <v>8</v>
      </c>
      <c r="D5" s="81">
        <f>'All Programs'!D5</f>
        <v>3</v>
      </c>
      <c r="E5" s="77">
        <f>'All Programs'!E5</f>
        <v>0</v>
      </c>
      <c r="F5" s="85">
        <f>'All Programs'!F5</f>
        <v>0</v>
      </c>
      <c r="G5" s="81">
        <f>'All Programs'!G5</f>
        <v>0</v>
      </c>
      <c r="H5" s="227">
        <f t="shared" ref="H5" si="0">(D5-C5)/C5</f>
        <v>-0.625</v>
      </c>
      <c r="I5" s="22">
        <f t="shared" ref="I5" si="1">D5-C5</f>
        <v>-5</v>
      </c>
      <c r="J5" s="21" t="e">
        <f>(G5-F5)/F5</f>
        <v>#DIV/0!</v>
      </c>
      <c r="K5" s="23">
        <f t="shared" ref="K5:K42" si="2">G5-F5</f>
        <v>0</v>
      </c>
    </row>
    <row r="6" spans="1:12" ht="7.5" customHeight="1" x14ac:dyDescent="0.2">
      <c r="A6" s="24"/>
      <c r="B6" s="85"/>
      <c r="C6" s="74"/>
      <c r="D6" s="75"/>
      <c r="E6" s="74"/>
      <c r="F6" s="74"/>
      <c r="G6" s="76"/>
      <c r="H6" s="227"/>
      <c r="I6" s="22"/>
      <c r="J6" s="21"/>
      <c r="K6" s="23"/>
    </row>
    <row r="7" spans="1:12" hidden="1" x14ac:dyDescent="0.2">
      <c r="A7" s="24" t="s">
        <v>82</v>
      </c>
      <c r="B7" s="85">
        <f>'All Programs'!B23</f>
        <v>0</v>
      </c>
      <c r="C7" s="85">
        <f>'All Programs'!C23</f>
        <v>0</v>
      </c>
      <c r="D7" s="75">
        <f>'All Programs'!D23</f>
        <v>0</v>
      </c>
      <c r="E7" s="77">
        <f>'All Programs'!E23</f>
        <v>0</v>
      </c>
      <c r="F7" s="85">
        <f>'All Programs'!F23</f>
        <v>0</v>
      </c>
      <c r="G7" s="75">
        <f>'All Programs'!G23</f>
        <v>0</v>
      </c>
      <c r="H7" s="229" t="s">
        <v>164</v>
      </c>
      <c r="I7" s="22">
        <f t="shared" ref="I7" si="3">D7-C7</f>
        <v>0</v>
      </c>
      <c r="J7" s="84" t="s">
        <v>164</v>
      </c>
      <c r="K7" s="23">
        <f t="shared" ref="K7" si="4">G7-F7</f>
        <v>0</v>
      </c>
      <c r="L7" s="15" t="s">
        <v>90</v>
      </c>
    </row>
    <row r="8" spans="1:12" x14ac:dyDescent="0.2">
      <c r="A8" s="97" t="s">
        <v>138</v>
      </c>
      <c r="B8" s="85">
        <f>'All Programs'!B25</f>
        <v>0</v>
      </c>
      <c r="C8" s="85">
        <f>'All Programs'!C25</f>
        <v>0</v>
      </c>
      <c r="D8" s="75">
        <f>'All Programs'!D25</f>
        <v>0</v>
      </c>
      <c r="E8" s="77">
        <f>'All Programs'!E25</f>
        <v>0</v>
      </c>
      <c r="F8" s="85">
        <f>'All Programs'!F25</f>
        <v>0</v>
      </c>
      <c r="G8" s="75">
        <f>'All Programs'!G25</f>
        <v>0</v>
      </c>
      <c r="H8" s="229" t="s">
        <v>164</v>
      </c>
      <c r="I8" s="22">
        <f t="shared" ref="I8:I42" si="5">D8-C8</f>
        <v>0</v>
      </c>
      <c r="J8" s="84" t="s">
        <v>164</v>
      </c>
      <c r="K8" s="23">
        <f t="shared" si="2"/>
        <v>0</v>
      </c>
    </row>
    <row r="9" spans="1:12" x14ac:dyDescent="0.2">
      <c r="A9" s="97" t="s">
        <v>135</v>
      </c>
      <c r="B9" s="85">
        <f>'All Programs'!B26</f>
        <v>0</v>
      </c>
      <c r="C9" s="85">
        <f>'All Programs'!C26</f>
        <v>1</v>
      </c>
      <c r="D9" s="75">
        <f>'All Programs'!D26</f>
        <v>0</v>
      </c>
      <c r="E9" s="77">
        <f>'All Programs'!E26</f>
        <v>0</v>
      </c>
      <c r="F9" s="77">
        <f>'All Programs'!F26</f>
        <v>0</v>
      </c>
      <c r="G9" s="86">
        <f>'All Programs'!G26</f>
        <v>0</v>
      </c>
      <c r="H9" s="229" t="s">
        <v>164</v>
      </c>
      <c r="I9" s="22">
        <f t="shared" ref="I9:I11" si="6">D9-C9</f>
        <v>-1</v>
      </c>
      <c r="J9" s="21" t="e">
        <f t="shared" ref="J9" si="7">(G9-F9)/F9</f>
        <v>#DIV/0!</v>
      </c>
      <c r="K9" s="23">
        <f t="shared" ref="K9:K11" si="8">G9-F9</f>
        <v>0</v>
      </c>
    </row>
    <row r="10" spans="1:12" x14ac:dyDescent="0.2">
      <c r="A10" s="97" t="s">
        <v>178</v>
      </c>
      <c r="B10" s="85">
        <f>'All Programs'!B27</f>
        <v>0</v>
      </c>
      <c r="C10" s="85">
        <f>'All Programs'!C27</f>
        <v>0</v>
      </c>
      <c r="D10" s="75">
        <f>'All Programs'!D27</f>
        <v>0</v>
      </c>
      <c r="E10" s="77">
        <f>'All Programs'!E27</f>
        <v>0</v>
      </c>
      <c r="F10" s="77">
        <f>'All Programs'!F27</f>
        <v>0</v>
      </c>
      <c r="G10" s="86">
        <f>'All Programs'!G27</f>
        <v>0</v>
      </c>
      <c r="H10" s="229" t="s">
        <v>164</v>
      </c>
      <c r="I10" s="22">
        <f t="shared" si="6"/>
        <v>0</v>
      </c>
      <c r="J10" s="84" t="s">
        <v>164</v>
      </c>
      <c r="K10" s="10">
        <f t="shared" si="8"/>
        <v>0</v>
      </c>
    </row>
    <row r="11" spans="1:12" x14ac:dyDescent="0.2">
      <c r="A11" s="97" t="s">
        <v>134</v>
      </c>
      <c r="B11" s="85">
        <f>'All Programs'!B28</f>
        <v>0</v>
      </c>
      <c r="C11" s="85">
        <f>'All Programs'!C28</f>
        <v>0</v>
      </c>
      <c r="D11" s="75">
        <f>'All Programs'!D28</f>
        <v>0</v>
      </c>
      <c r="E11" s="77">
        <f>'All Programs'!E24</f>
        <v>0</v>
      </c>
      <c r="F11" s="85">
        <f>'All Programs'!F24</f>
        <v>0</v>
      </c>
      <c r="G11" s="75">
        <f>'All Programs'!G24</f>
        <v>0</v>
      </c>
      <c r="H11" s="229" t="s">
        <v>164</v>
      </c>
      <c r="I11" s="22">
        <f t="shared" si="6"/>
        <v>0</v>
      </c>
      <c r="J11" s="84" t="s">
        <v>164</v>
      </c>
      <c r="K11" s="10">
        <f t="shared" si="8"/>
        <v>0</v>
      </c>
    </row>
    <row r="12" spans="1:12" x14ac:dyDescent="0.2">
      <c r="A12" s="97" t="s">
        <v>239</v>
      </c>
      <c r="B12" s="85">
        <f>'All Programs'!B29</f>
        <v>4</v>
      </c>
      <c r="C12" s="85">
        <f>'All Programs'!C29</f>
        <v>4</v>
      </c>
      <c r="D12" s="75">
        <f>'All Programs'!D29</f>
        <v>10</v>
      </c>
      <c r="E12" s="77">
        <f>'All Programs'!E28</f>
        <v>0</v>
      </c>
      <c r="F12" s="77">
        <f>'All Programs'!F28</f>
        <v>0</v>
      </c>
      <c r="G12" s="86">
        <f>'All Programs'!G28</f>
        <v>0</v>
      </c>
      <c r="H12" s="227">
        <f t="shared" ref="H12:H14" si="9">(D12-C12)/C12</f>
        <v>1.5</v>
      </c>
      <c r="I12" s="22">
        <f t="shared" ref="I12:I15" si="10">D12-C12</f>
        <v>6</v>
      </c>
      <c r="J12" s="21" t="e">
        <f t="shared" ref="J12" si="11">(G12-F12)/F12</f>
        <v>#DIV/0!</v>
      </c>
      <c r="K12" s="23">
        <f t="shared" ref="K12" si="12">G12-F12</f>
        <v>0</v>
      </c>
    </row>
    <row r="13" spans="1:12" x14ac:dyDescent="0.2">
      <c r="A13" s="97" t="s">
        <v>240</v>
      </c>
      <c r="B13" s="85">
        <f>'All Programs'!B30</f>
        <v>6</v>
      </c>
      <c r="C13" s="85">
        <f>'All Programs'!C30</f>
        <v>5</v>
      </c>
      <c r="D13" s="75">
        <f>'All Programs'!D30</f>
        <v>4</v>
      </c>
      <c r="E13" s="77">
        <f>'All Programs'!E32</f>
        <v>0</v>
      </c>
      <c r="F13" s="77">
        <f>'All Programs'!F32</f>
        <v>0</v>
      </c>
      <c r="G13" s="86">
        <f>'All Programs'!G32</f>
        <v>0</v>
      </c>
      <c r="H13" s="227">
        <f t="shared" si="9"/>
        <v>-0.2</v>
      </c>
      <c r="I13" s="22">
        <f t="shared" si="10"/>
        <v>-1</v>
      </c>
      <c r="J13" s="21"/>
      <c r="K13" s="23"/>
    </row>
    <row r="14" spans="1:12" x14ac:dyDescent="0.2">
      <c r="A14" s="97" t="s">
        <v>241</v>
      </c>
      <c r="B14" s="85">
        <f>'All Programs'!B31</f>
        <v>7</v>
      </c>
      <c r="C14" s="85">
        <f>'All Programs'!C31</f>
        <v>3</v>
      </c>
      <c r="D14" s="75">
        <f>'All Programs'!D31</f>
        <v>2</v>
      </c>
      <c r="E14" s="77">
        <f>'All Programs'!E33</f>
        <v>0</v>
      </c>
      <c r="F14" s="77">
        <f>'All Programs'!F33</f>
        <v>0</v>
      </c>
      <c r="G14" s="86">
        <f>'All Programs'!G33</f>
        <v>0</v>
      </c>
      <c r="H14" s="227">
        <f t="shared" si="9"/>
        <v>-0.33333333333333331</v>
      </c>
      <c r="I14" s="22">
        <f t="shared" si="10"/>
        <v>-1</v>
      </c>
      <c r="J14" s="21" t="e">
        <f t="shared" ref="J14:J19" si="13">(G14-F14)/F14</f>
        <v>#DIV/0!</v>
      </c>
      <c r="K14" s="23">
        <f t="shared" si="2"/>
        <v>0</v>
      </c>
    </row>
    <row r="15" spans="1:12" x14ac:dyDescent="0.2">
      <c r="A15" s="96" t="s">
        <v>136</v>
      </c>
      <c r="B15" s="85">
        <f>'All Programs'!B32</f>
        <v>3</v>
      </c>
      <c r="C15" s="85">
        <f>'All Programs'!C32</f>
        <v>0</v>
      </c>
      <c r="D15" s="75">
        <f>'All Programs'!D32</f>
        <v>0</v>
      </c>
      <c r="E15" s="77"/>
      <c r="F15" s="77"/>
      <c r="G15" s="86"/>
      <c r="H15" s="229" t="s">
        <v>164</v>
      </c>
      <c r="I15" s="22">
        <f t="shared" si="10"/>
        <v>0</v>
      </c>
      <c r="J15" s="21"/>
      <c r="K15" s="23"/>
    </row>
    <row r="16" spans="1:12" x14ac:dyDescent="0.2">
      <c r="A16" s="96" t="s">
        <v>242</v>
      </c>
      <c r="B16" s="85">
        <f>'All Programs'!B33</f>
        <v>3</v>
      </c>
      <c r="C16" s="85">
        <f>'All Programs'!C33</f>
        <v>1</v>
      </c>
      <c r="D16" s="75">
        <f>'All Programs'!D33</f>
        <v>9</v>
      </c>
      <c r="E16" s="77"/>
      <c r="F16" s="77"/>
      <c r="G16" s="86"/>
      <c r="H16" s="227">
        <f t="shared" ref="H16" si="14">(D16-C16)/C16</f>
        <v>8</v>
      </c>
      <c r="I16" s="22">
        <f t="shared" ref="I16" si="15">D16-C16</f>
        <v>8</v>
      </c>
      <c r="J16" s="21"/>
      <c r="K16" s="23"/>
    </row>
    <row r="17" spans="1:15" x14ac:dyDescent="0.2">
      <c r="A17" s="96" t="s">
        <v>81</v>
      </c>
      <c r="B17" s="85">
        <f>'All Programs'!B34</f>
        <v>0</v>
      </c>
      <c r="C17" s="85">
        <f>'All Programs'!C34</f>
        <v>0</v>
      </c>
      <c r="D17" s="75">
        <f>'All Programs'!D34</f>
        <v>1</v>
      </c>
      <c r="E17" s="77">
        <f>'All Programs'!E35</f>
        <v>0</v>
      </c>
      <c r="F17" s="77">
        <f>'All Programs'!F35</f>
        <v>0</v>
      </c>
      <c r="G17" s="86">
        <f>'All Programs'!G35</f>
        <v>0</v>
      </c>
      <c r="H17" s="229" t="s">
        <v>164</v>
      </c>
      <c r="I17" s="22">
        <f t="shared" si="5"/>
        <v>1</v>
      </c>
      <c r="J17" s="21"/>
      <c r="K17" s="10"/>
    </row>
    <row r="18" spans="1:15" x14ac:dyDescent="0.2">
      <c r="A18" s="96" t="s">
        <v>199</v>
      </c>
      <c r="B18" s="85">
        <f>'All Programs'!B35</f>
        <v>0</v>
      </c>
      <c r="C18" s="85">
        <f>'All Programs'!C35</f>
        <v>0</v>
      </c>
      <c r="D18" s="75">
        <f>'All Programs'!D35</f>
        <v>0</v>
      </c>
      <c r="E18" s="77">
        <f>'All Programs'!E36</f>
        <v>0</v>
      </c>
      <c r="F18" s="77">
        <f>'All Programs'!F36</f>
        <v>0</v>
      </c>
      <c r="G18" s="86">
        <f>'All Programs'!G36</f>
        <v>0</v>
      </c>
      <c r="H18" s="229" t="s">
        <v>164</v>
      </c>
      <c r="I18" s="22">
        <f t="shared" si="5"/>
        <v>0</v>
      </c>
      <c r="J18" s="21"/>
      <c r="K18" s="10"/>
    </row>
    <row r="19" spans="1:15" x14ac:dyDescent="0.2">
      <c r="A19" s="59" t="s">
        <v>118</v>
      </c>
      <c r="B19" s="78">
        <f>SUM(B7:B18)</f>
        <v>23</v>
      </c>
      <c r="C19" s="78">
        <f>SUM(C7:C18)</f>
        <v>14</v>
      </c>
      <c r="D19" s="79">
        <f>SUM(D7:D18)</f>
        <v>26</v>
      </c>
      <c r="E19" s="78">
        <f>SUM(E7:E14)</f>
        <v>0</v>
      </c>
      <c r="F19" s="78">
        <f>SUM(F7:F14)</f>
        <v>0</v>
      </c>
      <c r="G19" s="79">
        <f>SUM(G7:G14)</f>
        <v>0</v>
      </c>
      <c r="H19" s="228">
        <f t="shared" ref="H19" si="16">(D19-C19)/C19</f>
        <v>0.8571428571428571</v>
      </c>
      <c r="I19" s="61">
        <f t="shared" si="5"/>
        <v>12</v>
      </c>
      <c r="J19" s="60" t="e">
        <f t="shared" si="13"/>
        <v>#DIV/0!</v>
      </c>
      <c r="K19" s="62">
        <f t="shared" si="2"/>
        <v>0</v>
      </c>
      <c r="L19" s="18"/>
    </row>
    <row r="20" spans="1:15" ht="7.5" customHeight="1" x14ac:dyDescent="0.2">
      <c r="A20" s="59"/>
      <c r="B20" s="77"/>
      <c r="C20" s="77"/>
      <c r="D20" s="77"/>
      <c r="E20" s="77"/>
      <c r="F20" s="77"/>
      <c r="G20" s="77"/>
      <c r="H20" s="227"/>
      <c r="I20" s="91"/>
      <c r="J20" s="21"/>
      <c r="K20" s="10"/>
      <c r="L20" s="18"/>
    </row>
    <row r="21" spans="1:15" x14ac:dyDescent="0.2">
      <c r="A21" s="33" t="s">
        <v>24</v>
      </c>
      <c r="B21" s="85">
        <f>'All Programs'!B50</f>
        <v>0</v>
      </c>
      <c r="C21" s="85">
        <f>'All Programs'!C50</f>
        <v>0</v>
      </c>
      <c r="D21" s="75">
        <f>'All Programs'!D50</f>
        <v>0</v>
      </c>
      <c r="E21" s="77">
        <f>'All Programs'!E50</f>
        <v>0</v>
      </c>
      <c r="F21" s="85">
        <f>'All Programs'!F50</f>
        <v>0</v>
      </c>
      <c r="G21" s="75">
        <f>'All Programs'!G50</f>
        <v>0</v>
      </c>
      <c r="H21" s="229" t="s">
        <v>164</v>
      </c>
      <c r="I21" s="57">
        <f t="shared" ref="I21:I27" si="17">D21-C21</f>
        <v>0</v>
      </c>
      <c r="J21" s="21"/>
      <c r="K21" s="10"/>
      <c r="L21" s="18"/>
      <c r="M21"/>
      <c r="N21" s="94"/>
      <c r="O21" s="94"/>
    </row>
    <row r="22" spans="1:15" x14ac:dyDescent="0.2">
      <c r="A22" s="33" t="s">
        <v>22</v>
      </c>
      <c r="B22" s="85">
        <f>'All Programs'!B51</f>
        <v>0</v>
      </c>
      <c r="C22" s="85">
        <f>'All Programs'!C51</f>
        <v>0</v>
      </c>
      <c r="D22" s="75">
        <v>0</v>
      </c>
      <c r="E22" s="77">
        <f>'All Programs'!E51</f>
        <v>0</v>
      </c>
      <c r="F22" s="85">
        <f>'All Programs'!F51</f>
        <v>0</v>
      </c>
      <c r="G22" s="75">
        <f>'All Programs'!G51</f>
        <v>0</v>
      </c>
      <c r="H22" s="229" t="s">
        <v>164</v>
      </c>
      <c r="I22" s="22">
        <f t="shared" si="17"/>
        <v>0</v>
      </c>
      <c r="J22" s="21"/>
      <c r="K22" s="10"/>
      <c r="L22" s="18"/>
      <c r="M22"/>
      <c r="N22" s="94"/>
      <c r="O22" s="94"/>
    </row>
    <row r="23" spans="1:15" x14ac:dyDescent="0.2">
      <c r="A23" s="33" t="s">
        <v>20</v>
      </c>
      <c r="B23" s="85">
        <v>0</v>
      </c>
      <c r="C23" s="85">
        <v>0</v>
      </c>
      <c r="D23" s="82">
        <v>1</v>
      </c>
      <c r="E23" s="74">
        <f>'All Programs'!E52</f>
        <v>0</v>
      </c>
      <c r="F23" s="88">
        <f>'All Programs'!F52</f>
        <v>0</v>
      </c>
      <c r="G23" s="82">
        <f>'All Programs'!G52</f>
        <v>0</v>
      </c>
      <c r="H23" s="229" t="s">
        <v>164</v>
      </c>
      <c r="I23" s="22">
        <f t="shared" ref="I23:I27" si="18">D23-C23</f>
        <v>1</v>
      </c>
      <c r="J23" s="21"/>
      <c r="K23" s="10"/>
      <c r="L23" s="18"/>
      <c r="M23" s="94"/>
      <c r="N23" s="94"/>
      <c r="O23" s="94"/>
    </row>
    <row r="24" spans="1:15" x14ac:dyDescent="0.2">
      <c r="A24" s="33" t="s">
        <v>21</v>
      </c>
      <c r="B24" s="85">
        <v>0</v>
      </c>
      <c r="C24" s="85">
        <v>0</v>
      </c>
      <c r="D24" s="82">
        <v>6</v>
      </c>
      <c r="E24" s="74">
        <f>'All Programs'!E53</f>
        <v>0</v>
      </c>
      <c r="F24" s="88">
        <f>'All Programs'!F53</f>
        <v>0</v>
      </c>
      <c r="G24" s="82">
        <f>'All Programs'!G53</f>
        <v>0</v>
      </c>
      <c r="H24" s="229" t="s">
        <v>164</v>
      </c>
      <c r="I24" s="22">
        <f t="shared" si="18"/>
        <v>6</v>
      </c>
      <c r="J24" s="21"/>
      <c r="K24" s="10"/>
      <c r="L24" s="18"/>
      <c r="M24" s="94"/>
      <c r="N24" s="94"/>
      <c r="O24" s="94"/>
    </row>
    <row r="25" spans="1:15" x14ac:dyDescent="0.2">
      <c r="A25" s="33" t="s">
        <v>153</v>
      </c>
      <c r="B25" s="85">
        <v>0</v>
      </c>
      <c r="C25" s="85">
        <v>0</v>
      </c>
      <c r="D25" s="82">
        <v>2</v>
      </c>
      <c r="E25" s="74">
        <f>'All Programs'!E54</f>
        <v>0</v>
      </c>
      <c r="F25" s="88">
        <f>'All Programs'!F54</f>
        <v>0</v>
      </c>
      <c r="G25" s="82">
        <f>'All Programs'!G54</f>
        <v>0</v>
      </c>
      <c r="H25" s="229" t="s">
        <v>164</v>
      </c>
      <c r="I25" s="22">
        <f t="shared" si="18"/>
        <v>2</v>
      </c>
      <c r="J25" s="21"/>
      <c r="K25" s="10"/>
      <c r="L25" s="18"/>
      <c r="M25" s="94"/>
      <c r="N25" s="94"/>
      <c r="O25" s="94"/>
    </row>
    <row r="26" spans="1:15" ht="12.95" customHeight="1" x14ac:dyDescent="0.2">
      <c r="A26" s="33" t="s">
        <v>23</v>
      </c>
      <c r="B26" s="77">
        <v>0</v>
      </c>
      <c r="C26" s="77">
        <v>0</v>
      </c>
      <c r="D26" s="75">
        <v>8</v>
      </c>
      <c r="E26" s="77">
        <f>'All Programs'!E55</f>
        <v>0</v>
      </c>
      <c r="F26" s="77">
        <f>'All Programs'!F55</f>
        <v>0</v>
      </c>
      <c r="G26" s="75">
        <f>'All Programs'!G55</f>
        <v>0</v>
      </c>
      <c r="H26" s="229" t="s">
        <v>164</v>
      </c>
      <c r="I26" s="22">
        <f t="shared" si="18"/>
        <v>8</v>
      </c>
      <c r="J26" s="21"/>
      <c r="K26" s="23"/>
    </row>
    <row r="27" spans="1:15" x14ac:dyDescent="0.2">
      <c r="A27" s="63" t="s">
        <v>108</v>
      </c>
      <c r="B27" s="78">
        <f t="shared" ref="B27:G27" si="19">SUM(B21:B26)</f>
        <v>0</v>
      </c>
      <c r="C27" s="78">
        <f t="shared" si="19"/>
        <v>0</v>
      </c>
      <c r="D27" s="79">
        <f t="shared" si="19"/>
        <v>17</v>
      </c>
      <c r="E27" s="78">
        <f t="shared" si="19"/>
        <v>0</v>
      </c>
      <c r="F27" s="78">
        <f t="shared" si="19"/>
        <v>0</v>
      </c>
      <c r="G27" s="79">
        <f t="shared" si="19"/>
        <v>0</v>
      </c>
      <c r="H27" s="272" t="s">
        <v>164</v>
      </c>
      <c r="I27" s="61">
        <f t="shared" si="18"/>
        <v>17</v>
      </c>
      <c r="J27" s="21" t="e">
        <f>(#REF!-#REF!)/#REF!</f>
        <v>#REF!</v>
      </c>
      <c r="K27" s="23" t="e">
        <f>#REF!-#REF!</f>
        <v>#REF!</v>
      </c>
    </row>
    <row r="28" spans="1:15" ht="7.5" customHeight="1" x14ac:dyDescent="0.2">
      <c r="A28" s="63"/>
      <c r="B28" s="77"/>
      <c r="C28" s="77"/>
      <c r="D28" s="77"/>
      <c r="E28" s="77"/>
      <c r="F28" s="77"/>
      <c r="G28" s="77"/>
      <c r="H28" s="227"/>
      <c r="I28" s="91"/>
      <c r="J28" s="21"/>
      <c r="K28" s="23"/>
    </row>
    <row r="29" spans="1:15" x14ac:dyDescent="0.2">
      <c r="A29" s="24" t="s">
        <v>76</v>
      </c>
      <c r="B29" s="77">
        <f>'All Programs'!B63</f>
        <v>9</v>
      </c>
      <c r="C29" s="77">
        <f>'All Programs'!C63</f>
        <v>11</v>
      </c>
      <c r="D29" s="75">
        <f>'All Programs'!D63</f>
        <v>12</v>
      </c>
      <c r="E29" s="77">
        <f>'All Programs'!E63</f>
        <v>0</v>
      </c>
      <c r="F29" s="77">
        <f>'All Programs'!F63</f>
        <v>0</v>
      </c>
      <c r="G29" s="75">
        <f>'All Programs'!G63</f>
        <v>0</v>
      </c>
      <c r="H29" s="227">
        <f t="shared" ref="H29:H44" si="20">(D29-C29)/C29</f>
        <v>9.0909090909090912E-2</v>
      </c>
      <c r="I29" s="22">
        <f t="shared" si="5"/>
        <v>1</v>
      </c>
      <c r="J29" s="21" t="e">
        <f t="shared" ref="J29:J44" si="21">(G29-F29)/F29</f>
        <v>#DIV/0!</v>
      </c>
      <c r="K29" s="10">
        <f t="shared" si="2"/>
        <v>0</v>
      </c>
    </row>
    <row r="30" spans="1:15" x14ac:dyDescent="0.2">
      <c r="A30" s="63" t="s">
        <v>119</v>
      </c>
      <c r="B30" s="73">
        <f t="shared" ref="B30:G30" si="22">SUM(B29:B29)</f>
        <v>9</v>
      </c>
      <c r="C30" s="73">
        <f t="shared" si="22"/>
        <v>11</v>
      </c>
      <c r="D30" s="80">
        <f t="shared" si="22"/>
        <v>12</v>
      </c>
      <c r="E30" s="73">
        <f t="shared" si="22"/>
        <v>0</v>
      </c>
      <c r="F30" s="73">
        <f t="shared" si="22"/>
        <v>0</v>
      </c>
      <c r="G30" s="80">
        <f t="shared" si="22"/>
        <v>0</v>
      </c>
      <c r="H30" s="226">
        <f t="shared" si="20"/>
        <v>9.0909090909090912E-2</v>
      </c>
      <c r="I30" s="58">
        <f t="shared" si="5"/>
        <v>1</v>
      </c>
      <c r="J30" s="65" t="e">
        <f t="shared" si="21"/>
        <v>#DIV/0!</v>
      </c>
      <c r="K30" s="66">
        <f t="shared" si="2"/>
        <v>0</v>
      </c>
      <c r="L30" s="18"/>
    </row>
    <row r="31" spans="1:15" ht="7.5" customHeight="1" x14ac:dyDescent="0.2">
      <c r="A31" s="24"/>
      <c r="B31" s="85"/>
      <c r="C31" s="74"/>
      <c r="D31" s="75"/>
      <c r="E31" s="74"/>
      <c r="F31" s="74"/>
      <c r="G31" s="76"/>
      <c r="H31" s="227"/>
      <c r="I31" s="22"/>
      <c r="J31" s="21"/>
      <c r="K31" s="23"/>
    </row>
    <row r="32" spans="1:15" x14ac:dyDescent="0.2">
      <c r="A32" s="24" t="s">
        <v>141</v>
      </c>
      <c r="B32" s="85">
        <f>'All Programs'!B66</f>
        <v>6</v>
      </c>
      <c r="C32" s="85">
        <f>'All Programs'!C66</f>
        <v>10</v>
      </c>
      <c r="D32" s="75">
        <f>'All Programs'!D66</f>
        <v>10</v>
      </c>
      <c r="E32" s="77">
        <f>'All Programs'!E66</f>
        <v>0</v>
      </c>
      <c r="F32" s="85">
        <f>'All Programs'!F66</f>
        <v>0</v>
      </c>
      <c r="G32" s="75">
        <f>'All Programs'!G66</f>
        <v>0</v>
      </c>
      <c r="H32" s="227">
        <f t="shared" si="20"/>
        <v>0</v>
      </c>
      <c r="I32" s="22">
        <f t="shared" si="5"/>
        <v>0</v>
      </c>
      <c r="J32" s="21" t="e">
        <f t="shared" si="21"/>
        <v>#DIV/0!</v>
      </c>
      <c r="K32" s="23">
        <f t="shared" si="2"/>
        <v>0</v>
      </c>
    </row>
    <row r="33" spans="1:12" x14ac:dyDescent="0.2">
      <c r="A33" s="97" t="s">
        <v>198</v>
      </c>
      <c r="B33" s="85">
        <f>'All Programs'!B67</f>
        <v>16</v>
      </c>
      <c r="C33" s="85">
        <f>'All Programs'!C67</f>
        <v>17</v>
      </c>
      <c r="D33" s="75">
        <f>'All Programs'!D67</f>
        <v>16</v>
      </c>
      <c r="E33" s="77">
        <f>'All Programs'!E67</f>
        <v>0</v>
      </c>
      <c r="F33" s="85">
        <f>'All Programs'!F67</f>
        <v>0</v>
      </c>
      <c r="G33" s="75">
        <f>'All Programs'!G67</f>
        <v>0</v>
      </c>
      <c r="H33" s="227">
        <f t="shared" ref="H33" si="23">(D33-C33)/C33</f>
        <v>-5.8823529411764705E-2</v>
      </c>
      <c r="I33" s="22">
        <f t="shared" ref="I33" si="24">D33-C33</f>
        <v>-1</v>
      </c>
      <c r="J33" s="21"/>
      <c r="K33" s="23"/>
    </row>
    <row r="34" spans="1:12" x14ac:dyDescent="0.2">
      <c r="A34" s="71" t="s">
        <v>145</v>
      </c>
      <c r="B34" s="85">
        <f>'All Programs'!B68</f>
        <v>0</v>
      </c>
      <c r="C34" s="77">
        <f>'All Programs'!C68</f>
        <v>0</v>
      </c>
      <c r="D34" s="86">
        <f>'All Programs'!D68</f>
        <v>0</v>
      </c>
      <c r="E34" s="77">
        <f>'All Programs'!E68</f>
        <v>0</v>
      </c>
      <c r="F34" s="77">
        <f>'All Programs'!F68</f>
        <v>0</v>
      </c>
      <c r="G34" s="86">
        <f>'All Programs'!G68</f>
        <v>0</v>
      </c>
      <c r="H34" s="229" t="s">
        <v>164</v>
      </c>
      <c r="I34" s="22">
        <f t="shared" ref="I34:I35" si="25">D34-C34</f>
        <v>0</v>
      </c>
      <c r="J34" s="21" t="e">
        <f t="shared" ref="J34:J35" si="26">(G34-F34)/F34</f>
        <v>#DIV/0!</v>
      </c>
      <c r="K34" s="23">
        <f t="shared" ref="K34:K35" si="27">G34-F34</f>
        <v>0</v>
      </c>
    </row>
    <row r="35" spans="1:12" hidden="1" x14ac:dyDescent="0.2">
      <c r="A35" s="71" t="s">
        <v>142</v>
      </c>
      <c r="B35" s="77">
        <f>'All Programs'!B69</f>
        <v>0</v>
      </c>
      <c r="C35" s="77">
        <f>'All Programs'!C69</f>
        <v>0</v>
      </c>
      <c r="D35" s="86">
        <f>'All Programs'!D69</f>
        <v>0</v>
      </c>
      <c r="E35" s="77">
        <f>'All Programs'!E69</f>
        <v>0</v>
      </c>
      <c r="F35" s="77">
        <f>'All Programs'!F69</f>
        <v>0</v>
      </c>
      <c r="G35" s="86">
        <f>'All Programs'!G69</f>
        <v>0</v>
      </c>
      <c r="H35" s="229" t="s">
        <v>164</v>
      </c>
      <c r="I35" s="22">
        <f t="shared" si="25"/>
        <v>0</v>
      </c>
      <c r="J35" s="21" t="e">
        <f t="shared" si="26"/>
        <v>#DIV/0!</v>
      </c>
      <c r="K35" s="23">
        <f t="shared" si="27"/>
        <v>0</v>
      </c>
    </row>
    <row r="36" spans="1:12" x14ac:dyDescent="0.2">
      <c r="A36" s="63" t="s">
        <v>143</v>
      </c>
      <c r="B36" s="73">
        <f t="shared" ref="B36:G36" si="28">SUM(B32:B35)</f>
        <v>22</v>
      </c>
      <c r="C36" s="73">
        <f t="shared" si="28"/>
        <v>27</v>
      </c>
      <c r="D36" s="81">
        <f t="shared" si="28"/>
        <v>26</v>
      </c>
      <c r="E36" s="73">
        <f t="shared" si="28"/>
        <v>0</v>
      </c>
      <c r="F36" s="73">
        <f t="shared" si="28"/>
        <v>0</v>
      </c>
      <c r="G36" s="81">
        <f t="shared" si="28"/>
        <v>0</v>
      </c>
      <c r="H36" s="226">
        <f t="shared" si="20"/>
        <v>-3.7037037037037035E-2</v>
      </c>
      <c r="I36" s="58">
        <f t="shared" si="5"/>
        <v>-1</v>
      </c>
      <c r="J36" s="65" t="e">
        <f t="shared" si="21"/>
        <v>#DIV/0!</v>
      </c>
      <c r="K36" s="66">
        <f t="shared" si="2"/>
        <v>0</v>
      </c>
      <c r="L36" s="18"/>
    </row>
    <row r="37" spans="1:12" ht="7.5" customHeight="1" x14ac:dyDescent="0.2">
      <c r="A37" s="24"/>
      <c r="B37" s="85"/>
      <c r="C37" s="74"/>
      <c r="D37" s="75"/>
      <c r="E37" s="74"/>
      <c r="F37" s="74"/>
      <c r="G37" s="76"/>
      <c r="H37" s="227"/>
      <c r="I37" s="22"/>
      <c r="J37" s="21"/>
      <c r="K37" s="23"/>
    </row>
    <row r="38" spans="1:12" x14ac:dyDescent="0.2">
      <c r="A38" s="24" t="s">
        <v>77</v>
      </c>
      <c r="B38" s="85">
        <f>'All Programs'!B72</f>
        <v>4</v>
      </c>
      <c r="C38" s="85">
        <f>'All Programs'!C72</f>
        <v>4</v>
      </c>
      <c r="D38" s="75">
        <f>'All Programs'!D72</f>
        <v>8</v>
      </c>
      <c r="E38" s="77">
        <f>'All Programs'!E72</f>
        <v>0</v>
      </c>
      <c r="F38" s="85">
        <f>'All Programs'!F72</f>
        <v>0</v>
      </c>
      <c r="G38" s="75">
        <f>'All Programs'!G72</f>
        <v>0</v>
      </c>
      <c r="H38" s="227">
        <f t="shared" si="20"/>
        <v>1</v>
      </c>
      <c r="I38" s="22">
        <f t="shared" si="5"/>
        <v>4</v>
      </c>
      <c r="J38" s="21" t="e">
        <f t="shared" si="21"/>
        <v>#DIV/0!</v>
      </c>
      <c r="K38" s="23">
        <f t="shared" si="2"/>
        <v>0</v>
      </c>
    </row>
    <row r="39" spans="1:12" ht="7.5" customHeight="1" x14ac:dyDescent="0.2">
      <c r="A39" s="24"/>
      <c r="B39" s="85"/>
      <c r="C39" s="74"/>
      <c r="D39" s="75"/>
      <c r="E39" s="74"/>
      <c r="F39" s="74"/>
      <c r="G39" s="76"/>
      <c r="H39" s="227"/>
      <c r="I39" s="22"/>
      <c r="J39" s="21"/>
      <c r="K39" s="23"/>
    </row>
    <row r="40" spans="1:12" x14ac:dyDescent="0.2">
      <c r="A40" s="24" t="s">
        <v>71</v>
      </c>
      <c r="B40" s="85">
        <f>'All Programs'!B80</f>
        <v>22</v>
      </c>
      <c r="C40" s="85">
        <f>'All Programs'!C80</f>
        <v>12</v>
      </c>
      <c r="D40" s="75">
        <f>'All Programs'!D80</f>
        <v>18</v>
      </c>
      <c r="E40" s="77">
        <f>'All Programs'!E80</f>
        <v>0</v>
      </c>
      <c r="F40" s="85">
        <f>'All Programs'!F80</f>
        <v>0</v>
      </c>
      <c r="G40" s="75">
        <f>'All Programs'!G80</f>
        <v>0</v>
      </c>
      <c r="H40" s="227">
        <f t="shared" si="20"/>
        <v>0.5</v>
      </c>
      <c r="I40" s="22">
        <f t="shared" si="5"/>
        <v>6</v>
      </c>
      <c r="J40" s="21" t="e">
        <f t="shared" si="21"/>
        <v>#DIV/0!</v>
      </c>
      <c r="K40" s="23">
        <f t="shared" si="2"/>
        <v>0</v>
      </c>
    </row>
    <row r="41" spans="1:12" x14ac:dyDescent="0.2">
      <c r="A41" s="24" t="s">
        <v>72</v>
      </c>
      <c r="B41" s="85">
        <f>'All Programs'!B81</f>
        <v>41</v>
      </c>
      <c r="C41" s="85">
        <f>'All Programs'!C81</f>
        <v>36</v>
      </c>
      <c r="D41" s="75">
        <f>'All Programs'!D81</f>
        <v>36</v>
      </c>
      <c r="E41" s="77">
        <f>'All Programs'!E81</f>
        <v>0</v>
      </c>
      <c r="F41" s="85">
        <f>'All Programs'!F81</f>
        <v>0</v>
      </c>
      <c r="G41" s="75">
        <f>'All Programs'!G81</f>
        <v>0</v>
      </c>
      <c r="H41" s="227">
        <f t="shared" si="20"/>
        <v>0</v>
      </c>
      <c r="I41" s="22">
        <f t="shared" si="5"/>
        <v>0</v>
      </c>
      <c r="J41" s="21" t="e">
        <f t="shared" si="21"/>
        <v>#DIV/0!</v>
      </c>
      <c r="K41" s="23">
        <f t="shared" si="2"/>
        <v>0</v>
      </c>
    </row>
    <row r="42" spans="1:12" hidden="1" x14ac:dyDescent="0.2">
      <c r="A42" s="24" t="s">
        <v>69</v>
      </c>
      <c r="B42" s="85">
        <f>'All Programs'!B82</f>
        <v>0</v>
      </c>
      <c r="C42" s="85">
        <f>'All Programs'!C82</f>
        <v>0</v>
      </c>
      <c r="D42" s="75">
        <f>'All Programs'!D82</f>
        <v>0</v>
      </c>
      <c r="E42" s="77">
        <f>'All Programs'!E82</f>
        <v>0</v>
      </c>
      <c r="F42" s="85">
        <f>'All Programs'!F82</f>
        <v>0</v>
      </c>
      <c r="G42" s="75">
        <f>'All Programs'!G82</f>
        <v>0</v>
      </c>
      <c r="H42" s="229" t="s">
        <v>164</v>
      </c>
      <c r="I42" s="22">
        <f t="shared" si="5"/>
        <v>0</v>
      </c>
      <c r="J42" s="84" t="s">
        <v>164</v>
      </c>
      <c r="K42" s="23">
        <f t="shared" si="2"/>
        <v>0</v>
      </c>
    </row>
    <row r="43" spans="1:12" hidden="1" x14ac:dyDescent="0.2">
      <c r="A43" s="24" t="s">
        <v>70</v>
      </c>
      <c r="B43" s="77">
        <f>'All Programs'!B83</f>
        <v>0</v>
      </c>
      <c r="C43" s="77">
        <f>'All Programs'!C83</f>
        <v>0</v>
      </c>
      <c r="D43" s="75">
        <f>'All Programs'!D83</f>
        <v>0</v>
      </c>
      <c r="E43" s="77">
        <f>'All Programs'!E83</f>
        <v>0</v>
      </c>
      <c r="F43" s="77">
        <f>'All Programs'!F83</f>
        <v>0</v>
      </c>
      <c r="G43" s="75">
        <f>'All Programs'!G83</f>
        <v>0</v>
      </c>
      <c r="H43" s="229" t="s">
        <v>164</v>
      </c>
      <c r="I43" s="22">
        <f t="shared" ref="I43:I76" si="29">D43-C43</f>
        <v>0</v>
      </c>
      <c r="J43" s="84" t="s">
        <v>164</v>
      </c>
      <c r="K43" s="10">
        <f t="shared" ref="K43:K76" si="30">G43-F43</f>
        <v>0</v>
      </c>
    </row>
    <row r="44" spans="1:12" x14ac:dyDescent="0.2">
      <c r="A44" s="59" t="s">
        <v>120</v>
      </c>
      <c r="B44" s="78">
        <f t="shared" ref="B44:G44" si="31">SUM(B40:B43)</f>
        <v>63</v>
      </c>
      <c r="C44" s="78">
        <f t="shared" si="31"/>
        <v>48</v>
      </c>
      <c r="D44" s="79">
        <f t="shared" si="31"/>
        <v>54</v>
      </c>
      <c r="E44" s="78">
        <f t="shared" si="31"/>
        <v>0</v>
      </c>
      <c r="F44" s="78">
        <f t="shared" si="31"/>
        <v>0</v>
      </c>
      <c r="G44" s="79">
        <f t="shared" si="31"/>
        <v>0</v>
      </c>
      <c r="H44" s="228">
        <f t="shared" si="20"/>
        <v>0.125</v>
      </c>
      <c r="I44" s="61">
        <f t="shared" si="29"/>
        <v>6</v>
      </c>
      <c r="J44" s="60" t="e">
        <f t="shared" si="21"/>
        <v>#DIV/0!</v>
      </c>
      <c r="K44" s="62">
        <f t="shared" si="30"/>
        <v>0</v>
      </c>
      <c r="L44" s="18"/>
    </row>
    <row r="45" spans="1:12" ht="7.5" customHeight="1" x14ac:dyDescent="0.2">
      <c r="A45" s="24"/>
      <c r="B45" s="85"/>
      <c r="C45" s="74"/>
      <c r="D45" s="75"/>
      <c r="E45" s="74"/>
      <c r="F45" s="74"/>
      <c r="G45" s="76"/>
      <c r="H45" s="242"/>
      <c r="I45" s="22"/>
      <c r="J45" s="34"/>
      <c r="K45" s="23"/>
    </row>
    <row r="46" spans="1:12" x14ac:dyDescent="0.2">
      <c r="A46" s="24" t="s">
        <v>78</v>
      </c>
      <c r="B46" s="85">
        <f>'All Programs'!B86</f>
        <v>7</v>
      </c>
      <c r="C46" s="85">
        <f>'All Programs'!C86</f>
        <v>5</v>
      </c>
      <c r="D46" s="75">
        <f>'All Programs'!D86</f>
        <v>5</v>
      </c>
      <c r="E46" s="77">
        <f>'All Programs'!E86</f>
        <v>0</v>
      </c>
      <c r="F46" s="85">
        <f>'All Programs'!F86</f>
        <v>0</v>
      </c>
      <c r="G46" s="75">
        <f>'All Programs'!G86</f>
        <v>0</v>
      </c>
      <c r="H46" s="227">
        <f t="shared" ref="H46:H51" si="32">(D46-C46)/C46</f>
        <v>0</v>
      </c>
      <c r="I46" s="22">
        <f t="shared" si="29"/>
        <v>0</v>
      </c>
      <c r="J46" s="21" t="e">
        <f>(G46-F46)/F46</f>
        <v>#DIV/0!</v>
      </c>
      <c r="K46" s="23">
        <f t="shared" si="30"/>
        <v>0</v>
      </c>
    </row>
    <row r="47" spans="1:12" x14ac:dyDescent="0.2">
      <c r="A47" s="97" t="s">
        <v>235</v>
      </c>
      <c r="B47" s="85">
        <f>'All Programs'!B87</f>
        <v>2</v>
      </c>
      <c r="C47" s="85">
        <f>'All Programs'!C87</f>
        <v>7</v>
      </c>
      <c r="D47" s="75">
        <f>'All Programs'!D87</f>
        <v>8</v>
      </c>
      <c r="E47" s="77">
        <f>'All Programs'!E87</f>
        <v>0</v>
      </c>
      <c r="F47" s="85">
        <f>'All Programs'!F87</f>
        <v>0</v>
      </c>
      <c r="G47" s="75">
        <f>'All Programs'!G87</f>
        <v>0</v>
      </c>
      <c r="H47" s="227">
        <f t="shared" si="32"/>
        <v>0.14285714285714285</v>
      </c>
      <c r="I47" s="22">
        <f t="shared" ref="I47:I48" si="33">D47-C47</f>
        <v>1</v>
      </c>
      <c r="J47" s="21"/>
      <c r="K47" s="23"/>
    </row>
    <row r="48" spans="1:12" x14ac:dyDescent="0.2">
      <c r="A48" s="24" t="s">
        <v>79</v>
      </c>
      <c r="B48" s="85">
        <f>'All Programs'!B88</f>
        <v>7</v>
      </c>
      <c r="C48" s="85">
        <f>'All Programs'!C88</f>
        <v>1</v>
      </c>
      <c r="D48" s="75">
        <f>'All Programs'!D88</f>
        <v>0</v>
      </c>
      <c r="E48" s="77">
        <f>'All Programs'!E88</f>
        <v>0</v>
      </c>
      <c r="F48" s="85">
        <f>'All Programs'!F88</f>
        <v>0</v>
      </c>
      <c r="G48" s="75">
        <f>'All Programs'!G88</f>
        <v>0</v>
      </c>
      <c r="H48" s="229" t="s">
        <v>164</v>
      </c>
      <c r="I48" s="57">
        <f t="shared" si="33"/>
        <v>-1</v>
      </c>
      <c r="J48" s="21" t="e">
        <f>(G48-F48)/F48</f>
        <v>#DIV/0!</v>
      </c>
      <c r="K48" s="23">
        <f t="shared" si="30"/>
        <v>0</v>
      </c>
    </row>
    <row r="49" spans="1:12" x14ac:dyDescent="0.2">
      <c r="A49" s="24" t="s">
        <v>156</v>
      </c>
      <c r="B49" s="85">
        <f>'All Programs'!B89</f>
        <v>13</v>
      </c>
      <c r="C49" s="85">
        <f>'All Programs'!C89</f>
        <v>4</v>
      </c>
      <c r="D49" s="75">
        <f>'All Programs'!D89</f>
        <v>9</v>
      </c>
      <c r="E49" s="77">
        <f>'All Programs'!E89</f>
        <v>0</v>
      </c>
      <c r="F49" s="85">
        <f>'All Programs'!F89</f>
        <v>0</v>
      </c>
      <c r="G49" s="75">
        <f>'All Programs'!G89</f>
        <v>0</v>
      </c>
      <c r="H49" s="227">
        <f t="shared" si="32"/>
        <v>1.25</v>
      </c>
      <c r="I49" s="22">
        <f t="shared" ref="I49" si="34">D49-C49</f>
        <v>5</v>
      </c>
      <c r="J49" s="21" t="e">
        <f>(G49-F49)/F49</f>
        <v>#DIV/0!</v>
      </c>
      <c r="K49" s="23">
        <f t="shared" ref="K49" si="35">G49-F49</f>
        <v>0</v>
      </c>
    </row>
    <row r="50" spans="1:12" x14ac:dyDescent="0.2">
      <c r="A50" s="24" t="s">
        <v>80</v>
      </c>
      <c r="B50" s="77">
        <f>'All Programs'!B90</f>
        <v>7</v>
      </c>
      <c r="C50" s="77">
        <f>'All Programs'!C90</f>
        <v>3</v>
      </c>
      <c r="D50" s="75">
        <f>'All Programs'!D90</f>
        <v>2</v>
      </c>
      <c r="E50" s="77">
        <f>'All Programs'!E90</f>
        <v>0</v>
      </c>
      <c r="F50" s="77">
        <f>'All Programs'!F90</f>
        <v>0</v>
      </c>
      <c r="G50" s="75">
        <f>'All Programs'!G90</f>
        <v>0</v>
      </c>
      <c r="H50" s="227">
        <f t="shared" si="32"/>
        <v>-0.33333333333333331</v>
      </c>
      <c r="I50" s="22">
        <f t="shared" si="29"/>
        <v>-1</v>
      </c>
      <c r="J50" s="21" t="e">
        <f>(G50-F50)/F50</f>
        <v>#DIV/0!</v>
      </c>
      <c r="K50" s="10">
        <f t="shared" si="30"/>
        <v>0</v>
      </c>
    </row>
    <row r="51" spans="1:12" x14ac:dyDescent="0.2">
      <c r="A51" s="63" t="s">
        <v>121</v>
      </c>
      <c r="B51" s="73">
        <f t="shared" ref="B51:G51" si="36">SUM(B46:B50)</f>
        <v>36</v>
      </c>
      <c r="C51" s="73">
        <f t="shared" si="36"/>
        <v>20</v>
      </c>
      <c r="D51" s="80">
        <f t="shared" si="36"/>
        <v>24</v>
      </c>
      <c r="E51" s="73">
        <f t="shared" si="36"/>
        <v>0</v>
      </c>
      <c r="F51" s="73">
        <f t="shared" si="36"/>
        <v>0</v>
      </c>
      <c r="G51" s="80">
        <f t="shared" si="36"/>
        <v>0</v>
      </c>
      <c r="H51" s="226">
        <f t="shared" si="32"/>
        <v>0.2</v>
      </c>
      <c r="I51" s="58">
        <f t="shared" si="29"/>
        <v>4</v>
      </c>
      <c r="J51" s="65" t="e">
        <f>(G51-F51)/F51</f>
        <v>#DIV/0!</v>
      </c>
      <c r="K51" s="66">
        <f t="shared" si="30"/>
        <v>0</v>
      </c>
      <c r="L51" s="18"/>
    </row>
    <row r="52" spans="1:12" ht="7.5" customHeight="1" x14ac:dyDescent="0.2">
      <c r="A52" s="24"/>
      <c r="B52" s="85"/>
      <c r="C52" s="74"/>
      <c r="D52" s="75"/>
      <c r="E52" s="74"/>
      <c r="F52" s="74"/>
      <c r="G52" s="76"/>
      <c r="H52" s="242"/>
      <c r="I52" s="22"/>
      <c r="J52" s="34"/>
      <c r="K52" s="23"/>
    </row>
    <row r="53" spans="1:12" x14ac:dyDescent="0.2">
      <c r="A53" s="33" t="s">
        <v>128</v>
      </c>
      <c r="B53" s="85">
        <f>'All Programs'!B113</f>
        <v>1</v>
      </c>
      <c r="C53" s="77">
        <f>'All Programs'!C113</f>
        <v>0</v>
      </c>
      <c r="D53" s="86">
        <f>'All Programs'!D113</f>
        <v>1</v>
      </c>
      <c r="E53" s="77">
        <f>'All Programs'!E113</f>
        <v>0</v>
      </c>
      <c r="F53" s="77">
        <f>'All Programs'!F113</f>
        <v>0</v>
      </c>
      <c r="G53" s="86">
        <f>'All Programs'!G113</f>
        <v>0</v>
      </c>
      <c r="H53" s="229" t="s">
        <v>164</v>
      </c>
      <c r="I53" s="57">
        <f t="shared" ref="I53" si="37">D53-C53</f>
        <v>1</v>
      </c>
      <c r="J53" s="69" t="e">
        <f t="shared" ref="J53" si="38">(G53-F53)/F53</f>
        <v>#DIV/0!</v>
      </c>
      <c r="K53" s="29">
        <f t="shared" ref="K53" si="39">G53-F53</f>
        <v>0</v>
      </c>
    </row>
    <row r="54" spans="1:12" x14ac:dyDescent="0.2">
      <c r="A54" s="96" t="s">
        <v>177</v>
      </c>
      <c r="B54" s="85">
        <f>'All Programs'!B114</f>
        <v>0</v>
      </c>
      <c r="C54" s="77">
        <f>'All Programs'!C114</f>
        <v>2</v>
      </c>
      <c r="D54" s="86">
        <f>'All Programs'!D114</f>
        <v>0</v>
      </c>
      <c r="E54" s="77">
        <f>'All Programs'!E114</f>
        <v>0</v>
      </c>
      <c r="F54" s="77">
        <f>'All Programs'!F114</f>
        <v>0</v>
      </c>
      <c r="G54" s="86">
        <f>'All Programs'!G114</f>
        <v>0</v>
      </c>
      <c r="H54" s="229" t="s">
        <v>164</v>
      </c>
      <c r="I54" s="57">
        <f t="shared" ref="I54" si="40">D54-C54</f>
        <v>-2</v>
      </c>
      <c r="J54" s="84" t="s">
        <v>164</v>
      </c>
      <c r="K54" s="23">
        <f t="shared" ref="K54" si="41">G54-F54</f>
        <v>0</v>
      </c>
    </row>
    <row r="55" spans="1:12" x14ac:dyDescent="0.2">
      <c r="A55" s="96" t="s">
        <v>194</v>
      </c>
      <c r="B55" s="85">
        <f>'All Programs'!B115</f>
        <v>1</v>
      </c>
      <c r="C55" s="77">
        <f>'All Programs'!C115</f>
        <v>3</v>
      </c>
      <c r="D55" s="86">
        <f>'All Programs'!D115</f>
        <v>2</v>
      </c>
      <c r="E55" s="77">
        <f>'All Programs'!E115</f>
        <v>0</v>
      </c>
      <c r="F55" s="77">
        <f>'All Programs'!F115</f>
        <v>0</v>
      </c>
      <c r="G55" s="86">
        <f>'All Programs'!G115</f>
        <v>0</v>
      </c>
      <c r="H55" s="230">
        <f t="shared" ref="H55" si="42">(D55-C55)/C55</f>
        <v>-0.33333333333333331</v>
      </c>
      <c r="I55" s="57">
        <f t="shared" ref="I55" si="43">D55-C55</f>
        <v>-1</v>
      </c>
      <c r="J55" s="84"/>
      <c r="K55" s="23"/>
    </row>
    <row r="56" spans="1:12" x14ac:dyDescent="0.2">
      <c r="A56" s="96" t="s">
        <v>219</v>
      </c>
      <c r="B56" s="85">
        <f>'All Programs'!B116</f>
        <v>6</v>
      </c>
      <c r="C56" s="77">
        <f>'All Programs'!C116</f>
        <v>7</v>
      </c>
      <c r="D56" s="86">
        <f>'All Programs'!D116</f>
        <v>2</v>
      </c>
      <c r="E56" s="77">
        <f>'All Programs'!E116</f>
        <v>0</v>
      </c>
      <c r="F56" s="77">
        <f>'All Programs'!F116</f>
        <v>0</v>
      </c>
      <c r="G56" s="86">
        <f>'All Programs'!G116</f>
        <v>0</v>
      </c>
      <c r="H56" s="230">
        <f t="shared" ref="H56" si="44">(D56-C56)/C56</f>
        <v>-0.7142857142857143</v>
      </c>
      <c r="I56" s="57">
        <f t="shared" ref="I56" si="45">D56-C56</f>
        <v>-5</v>
      </c>
      <c r="J56" s="84"/>
      <c r="K56" s="23"/>
    </row>
    <row r="57" spans="1:12" x14ac:dyDescent="0.2">
      <c r="A57" s="24" t="s">
        <v>85</v>
      </c>
      <c r="B57" s="85">
        <f>'All Programs'!B117</f>
        <v>2</v>
      </c>
      <c r="C57" s="85">
        <f>'All Programs'!C117</f>
        <v>0</v>
      </c>
      <c r="D57" s="75">
        <f>'All Programs'!D117</f>
        <v>2</v>
      </c>
      <c r="E57" s="77">
        <f>'All Programs'!E117</f>
        <v>0</v>
      </c>
      <c r="F57" s="85">
        <f>'All Programs'!F117</f>
        <v>0</v>
      </c>
      <c r="G57" s="75">
        <f>'All Programs'!G117</f>
        <v>0</v>
      </c>
      <c r="H57" s="229" t="s">
        <v>164</v>
      </c>
      <c r="I57" s="57">
        <f t="shared" ref="I57" si="46">D57-C57</f>
        <v>2</v>
      </c>
      <c r="J57" s="84" t="s">
        <v>164</v>
      </c>
      <c r="K57" s="10">
        <f t="shared" ref="K57:K58" si="47">G57-F57</f>
        <v>0</v>
      </c>
    </row>
    <row r="58" spans="1:12" x14ac:dyDescent="0.2">
      <c r="A58" s="24" t="s">
        <v>157</v>
      </c>
      <c r="B58" s="85">
        <f>'All Programs'!B120</f>
        <v>3</v>
      </c>
      <c r="C58" s="85">
        <f>'All Programs'!C120</f>
        <v>1</v>
      </c>
      <c r="D58" s="75">
        <f>'All Programs'!D120</f>
        <v>4</v>
      </c>
      <c r="E58" s="77">
        <f>'All Programs'!E120</f>
        <v>0</v>
      </c>
      <c r="F58" s="85">
        <f>'All Programs'!F120</f>
        <v>0</v>
      </c>
      <c r="G58" s="75">
        <f>'All Programs'!G120</f>
        <v>0</v>
      </c>
      <c r="H58" s="230">
        <f t="shared" ref="H58:H59" si="48">(D58-C58)/C58</f>
        <v>3</v>
      </c>
      <c r="I58" s="57">
        <f t="shared" ref="I58:I59" si="49">D58-C58</f>
        <v>3</v>
      </c>
      <c r="J58" s="84" t="s">
        <v>164</v>
      </c>
      <c r="K58" s="10">
        <f t="shared" si="47"/>
        <v>0</v>
      </c>
    </row>
    <row r="59" spans="1:12" x14ac:dyDescent="0.2">
      <c r="A59" s="97" t="s">
        <v>192</v>
      </c>
      <c r="B59" s="85">
        <f>'All Programs'!B121</f>
        <v>1</v>
      </c>
      <c r="C59" s="85">
        <f>'All Programs'!C121</f>
        <v>3</v>
      </c>
      <c r="D59" s="75">
        <f>'All Programs'!D121</f>
        <v>4</v>
      </c>
      <c r="E59" s="77">
        <f>'All Programs'!E121</f>
        <v>0</v>
      </c>
      <c r="F59" s="85">
        <f>'All Programs'!F121</f>
        <v>0</v>
      </c>
      <c r="G59" s="75">
        <f>'All Programs'!G121</f>
        <v>0</v>
      </c>
      <c r="H59" s="230">
        <f t="shared" si="48"/>
        <v>0.33333333333333331</v>
      </c>
      <c r="I59" s="57">
        <f t="shared" si="49"/>
        <v>1</v>
      </c>
      <c r="J59" s="84"/>
      <c r="K59" s="10"/>
    </row>
    <row r="60" spans="1:12" x14ac:dyDescent="0.2">
      <c r="A60" s="33" t="s">
        <v>122</v>
      </c>
      <c r="B60" s="85">
        <f>'All Programs'!B125</f>
        <v>3</v>
      </c>
      <c r="C60" s="77">
        <f>'All Programs'!C125</f>
        <v>2</v>
      </c>
      <c r="D60" s="86">
        <f>'All Programs'!D125</f>
        <v>1</v>
      </c>
      <c r="E60" s="77">
        <f>'All Programs'!E125</f>
        <v>0</v>
      </c>
      <c r="F60" s="77">
        <f>'All Programs'!F125</f>
        <v>0</v>
      </c>
      <c r="G60" s="86">
        <f>'All Programs'!G125</f>
        <v>0</v>
      </c>
      <c r="H60" s="227">
        <f t="shared" ref="H60:H76" si="50">(D60-C60)/C60</f>
        <v>-0.5</v>
      </c>
      <c r="I60" s="22">
        <f t="shared" si="29"/>
        <v>-1</v>
      </c>
      <c r="J60" s="21" t="e">
        <f t="shared" ref="J60:J76" si="51">(G60-F60)/F60</f>
        <v>#DIV/0!</v>
      </c>
      <c r="K60" s="23">
        <f t="shared" si="30"/>
        <v>0</v>
      </c>
    </row>
    <row r="61" spans="1:12" x14ac:dyDescent="0.2">
      <c r="A61" s="96" t="s">
        <v>197</v>
      </c>
      <c r="B61" s="85">
        <f>'All Programs'!B126</f>
        <v>0</v>
      </c>
      <c r="C61" s="77">
        <f>'All Programs'!C126</f>
        <v>0</v>
      </c>
      <c r="D61" s="86">
        <f>'All Programs'!D126</f>
        <v>0</v>
      </c>
      <c r="E61" s="77">
        <f>'All Programs'!E126</f>
        <v>0</v>
      </c>
      <c r="F61" s="77">
        <f>'All Programs'!F126</f>
        <v>0</v>
      </c>
      <c r="G61" s="86">
        <f>'All Programs'!G126</f>
        <v>0</v>
      </c>
      <c r="H61" s="229" t="s">
        <v>164</v>
      </c>
      <c r="I61" s="22">
        <f t="shared" ref="I61:I62" si="52">D61-C61</f>
        <v>0</v>
      </c>
      <c r="J61" s="21"/>
      <c r="K61" s="23"/>
    </row>
    <row r="62" spans="1:12" x14ac:dyDescent="0.2">
      <c r="A62" s="96" t="s">
        <v>236</v>
      </c>
      <c r="B62" s="85">
        <f>'All Programs'!B127</f>
        <v>5</v>
      </c>
      <c r="C62" s="77">
        <f>'All Programs'!C127</f>
        <v>1</v>
      </c>
      <c r="D62" s="86">
        <f>'All Programs'!D127</f>
        <v>5</v>
      </c>
      <c r="E62" s="77">
        <f>'All Programs'!E127</f>
        <v>0</v>
      </c>
      <c r="F62" s="77">
        <f>'All Programs'!F127</f>
        <v>0</v>
      </c>
      <c r="G62" s="86">
        <f>'All Programs'!G127</f>
        <v>0</v>
      </c>
      <c r="H62" s="227">
        <f t="shared" ref="H62" si="53">(D62-C62)/C62</f>
        <v>4</v>
      </c>
      <c r="I62" s="22">
        <f t="shared" si="52"/>
        <v>4</v>
      </c>
      <c r="J62" s="21"/>
      <c r="K62" s="23"/>
    </row>
    <row r="63" spans="1:12" x14ac:dyDescent="0.2">
      <c r="A63" s="24" t="s">
        <v>83</v>
      </c>
      <c r="B63" s="77">
        <f>'All Programs'!B118</f>
        <v>2</v>
      </c>
      <c r="C63" s="77">
        <f>'All Programs'!C118</f>
        <v>2</v>
      </c>
      <c r="D63" s="75">
        <f>'All Programs'!D118</f>
        <v>2</v>
      </c>
      <c r="E63" s="77">
        <f>'All Programs'!E118</f>
        <v>0</v>
      </c>
      <c r="F63" s="77">
        <f>'All Programs'!F118</f>
        <v>0</v>
      </c>
      <c r="G63" s="75">
        <f>'All Programs'!G118</f>
        <v>0</v>
      </c>
      <c r="H63" s="227">
        <f t="shared" ref="H63:H64" si="54">(D63-C63)/C63</f>
        <v>0</v>
      </c>
      <c r="I63" s="22">
        <f t="shared" ref="I63:I64" si="55">D63-C63</f>
        <v>0</v>
      </c>
      <c r="J63" s="21" t="e">
        <f t="shared" ref="J63" si="56">(G63-F63)/F63</f>
        <v>#DIV/0!</v>
      </c>
      <c r="K63" s="10">
        <f t="shared" ref="K63:K64" si="57">G63-F63</f>
        <v>0</v>
      </c>
    </row>
    <row r="64" spans="1:12" x14ac:dyDescent="0.2">
      <c r="A64" s="96" t="s">
        <v>167</v>
      </c>
      <c r="B64" s="77">
        <f>'All Programs'!B119</f>
        <v>5</v>
      </c>
      <c r="C64" s="77">
        <f>'All Programs'!C119</f>
        <v>3</v>
      </c>
      <c r="D64" s="75">
        <f>'All Programs'!D119</f>
        <v>6</v>
      </c>
      <c r="E64" s="77">
        <f>'All Programs'!E119</f>
        <v>0</v>
      </c>
      <c r="F64" s="77">
        <f>'All Programs'!F119</f>
        <v>0</v>
      </c>
      <c r="G64" s="75">
        <f>'All Programs'!G119</f>
        <v>0</v>
      </c>
      <c r="H64" s="227">
        <f t="shared" si="54"/>
        <v>1</v>
      </c>
      <c r="I64" s="22">
        <f t="shared" si="55"/>
        <v>3</v>
      </c>
      <c r="J64" s="21" t="e">
        <f>(G64-F64)/F64</f>
        <v>#DIV/0!</v>
      </c>
      <c r="K64" s="10">
        <f t="shared" si="57"/>
        <v>0</v>
      </c>
    </row>
    <row r="65" spans="1:12" x14ac:dyDescent="0.2">
      <c r="A65" s="63" t="s">
        <v>110</v>
      </c>
      <c r="B65" s="73">
        <f t="shared" ref="B65:G65" si="58">SUM(B53:B64)</f>
        <v>29</v>
      </c>
      <c r="C65" s="73">
        <f t="shared" si="58"/>
        <v>24</v>
      </c>
      <c r="D65" s="80">
        <f t="shared" si="58"/>
        <v>29</v>
      </c>
      <c r="E65" s="73">
        <f t="shared" si="58"/>
        <v>0</v>
      </c>
      <c r="F65" s="73">
        <f t="shared" si="58"/>
        <v>0</v>
      </c>
      <c r="G65" s="80">
        <f t="shared" si="58"/>
        <v>0</v>
      </c>
      <c r="H65" s="226">
        <f t="shared" si="50"/>
        <v>0.20833333333333334</v>
      </c>
      <c r="I65" s="58">
        <f t="shared" si="29"/>
        <v>5</v>
      </c>
      <c r="J65" s="72" t="e">
        <f t="shared" si="51"/>
        <v>#DIV/0!</v>
      </c>
      <c r="K65" s="66">
        <f t="shared" si="30"/>
        <v>0</v>
      </c>
      <c r="L65" s="18"/>
    </row>
    <row r="66" spans="1:12" ht="7.5" hidden="1" customHeight="1" x14ac:dyDescent="0.2">
      <c r="A66" s="24"/>
      <c r="B66" s="85"/>
      <c r="C66" s="74"/>
      <c r="D66" s="75"/>
      <c r="E66" s="74"/>
      <c r="F66" s="74"/>
      <c r="G66" s="76"/>
      <c r="H66" s="227"/>
      <c r="I66" s="22"/>
      <c r="J66" s="70"/>
      <c r="K66" s="10"/>
    </row>
    <row r="67" spans="1:12" hidden="1" x14ac:dyDescent="0.2">
      <c r="A67" s="24" t="s">
        <v>86</v>
      </c>
      <c r="B67" s="85">
        <f>'All Programs'!B137</f>
        <v>0</v>
      </c>
      <c r="C67" s="85">
        <f>'All Programs'!C137</f>
        <v>0</v>
      </c>
      <c r="D67" s="75">
        <f>'All Programs'!D137</f>
        <v>0</v>
      </c>
      <c r="E67" s="77">
        <f>'All Programs'!E137</f>
        <v>0</v>
      </c>
      <c r="F67" s="85">
        <f>'All Programs'!F137</f>
        <v>0</v>
      </c>
      <c r="G67" s="75">
        <f>'All Programs'!G137</f>
        <v>0</v>
      </c>
      <c r="H67" s="229" t="s">
        <v>164</v>
      </c>
      <c r="I67" s="22">
        <f t="shared" ref="I67:I72" si="59">D67-C67</f>
        <v>0</v>
      </c>
      <c r="J67" s="84" t="s">
        <v>164</v>
      </c>
      <c r="K67" s="10">
        <f t="shared" ref="K67:K72" si="60">G67-F67</f>
        <v>0</v>
      </c>
      <c r="L67" s="18"/>
    </row>
    <row r="68" spans="1:12" hidden="1" x14ac:dyDescent="0.2">
      <c r="A68" s="24" t="s">
        <v>84</v>
      </c>
      <c r="B68" s="85">
        <f>'All Programs'!B143</f>
        <v>0</v>
      </c>
      <c r="C68" s="85">
        <f>'All Programs'!C143</f>
        <v>0</v>
      </c>
      <c r="D68" s="75">
        <f>'All Programs'!D143</f>
        <v>0</v>
      </c>
      <c r="E68" s="77">
        <f>'All Programs'!E143</f>
        <v>0</v>
      </c>
      <c r="F68" s="85">
        <f>'All Programs'!F143</f>
        <v>0</v>
      </c>
      <c r="G68" s="75">
        <f>'All Programs'!G143</f>
        <v>0</v>
      </c>
      <c r="H68" s="229" t="s">
        <v>164</v>
      </c>
      <c r="I68" s="22">
        <f t="shared" si="59"/>
        <v>0</v>
      </c>
      <c r="J68" s="84" t="s">
        <v>164</v>
      </c>
      <c r="K68" s="10">
        <f t="shared" si="60"/>
        <v>0</v>
      </c>
    </row>
    <row r="69" spans="1:12" hidden="1" x14ac:dyDescent="0.2">
      <c r="A69" s="24" t="s">
        <v>160</v>
      </c>
      <c r="B69" s="85">
        <f>'All Programs'!B138</f>
        <v>0</v>
      </c>
      <c r="C69" s="85">
        <f>'All Programs'!C138</f>
        <v>0</v>
      </c>
      <c r="D69" s="75">
        <f>'All Programs'!D138</f>
        <v>0</v>
      </c>
      <c r="E69" s="77">
        <f>'All Programs'!E138</f>
        <v>0</v>
      </c>
      <c r="F69" s="85">
        <f>'All Programs'!F138</f>
        <v>0</v>
      </c>
      <c r="G69" s="75">
        <f>'All Programs'!G138</f>
        <v>0</v>
      </c>
      <c r="H69" s="229" t="s">
        <v>164</v>
      </c>
      <c r="I69" s="22">
        <f t="shared" si="59"/>
        <v>0</v>
      </c>
      <c r="J69" s="84" t="s">
        <v>164</v>
      </c>
      <c r="K69" s="10">
        <f t="shared" si="60"/>
        <v>0</v>
      </c>
    </row>
    <row r="70" spans="1:12" hidden="1" x14ac:dyDescent="0.2">
      <c r="A70" s="24" t="s">
        <v>159</v>
      </c>
      <c r="B70" s="85">
        <f>'All Programs'!B139</f>
        <v>0</v>
      </c>
      <c r="C70" s="85">
        <f>'All Programs'!C139</f>
        <v>0</v>
      </c>
      <c r="D70" s="75">
        <f>'All Programs'!D139</f>
        <v>0</v>
      </c>
      <c r="E70" s="77">
        <f>'All Programs'!E139</f>
        <v>0</v>
      </c>
      <c r="F70" s="85">
        <f>'All Programs'!F139</f>
        <v>0</v>
      </c>
      <c r="G70" s="75">
        <f>'All Programs'!G139</f>
        <v>0</v>
      </c>
      <c r="H70" s="230" t="e">
        <f t="shared" ref="H70:H72" si="61">(D70-C70)/C70</f>
        <v>#DIV/0!</v>
      </c>
      <c r="I70" s="57">
        <f t="shared" si="59"/>
        <v>0</v>
      </c>
      <c r="J70" s="69" t="e">
        <f t="shared" ref="J70:J72" si="62">(G70-F70)/F70</f>
        <v>#DIV/0!</v>
      </c>
      <c r="K70" s="29">
        <f t="shared" si="60"/>
        <v>0</v>
      </c>
    </row>
    <row r="71" spans="1:12" hidden="1" x14ac:dyDescent="0.2">
      <c r="A71" s="97" t="s">
        <v>170</v>
      </c>
      <c r="B71" s="85">
        <f>'All Programs'!B141</f>
        <v>0</v>
      </c>
      <c r="C71" s="85">
        <f>'All Programs'!C141</f>
        <v>0</v>
      </c>
      <c r="D71" s="75">
        <f>'All Programs'!D141</f>
        <v>0</v>
      </c>
      <c r="E71" s="77">
        <f>'All Programs'!E141</f>
        <v>0</v>
      </c>
      <c r="F71" s="85">
        <f>'All Programs'!F141</f>
        <v>0</v>
      </c>
      <c r="G71" s="75">
        <f>'All Programs'!G141</f>
        <v>0</v>
      </c>
      <c r="H71" s="230" t="e">
        <f t="shared" si="61"/>
        <v>#DIV/0!</v>
      </c>
      <c r="I71" s="57">
        <f t="shared" si="59"/>
        <v>0</v>
      </c>
      <c r="J71" s="69" t="e">
        <f t="shared" si="62"/>
        <v>#DIV/0!</v>
      </c>
      <c r="K71" s="29">
        <f t="shared" si="60"/>
        <v>0</v>
      </c>
    </row>
    <row r="72" spans="1:12" hidden="1" x14ac:dyDescent="0.2">
      <c r="A72" s="97" t="s">
        <v>171</v>
      </c>
      <c r="B72" s="85">
        <f>'All Programs'!B142</f>
        <v>0</v>
      </c>
      <c r="C72" s="85">
        <f>'All Programs'!C142</f>
        <v>0</v>
      </c>
      <c r="D72" s="75">
        <f>'All Programs'!D142</f>
        <v>0</v>
      </c>
      <c r="E72" s="77">
        <f>'All Programs'!E142</f>
        <v>0</v>
      </c>
      <c r="F72" s="85">
        <f>'All Programs'!F142</f>
        <v>0</v>
      </c>
      <c r="G72" s="75">
        <f>'All Programs'!G142</f>
        <v>0</v>
      </c>
      <c r="H72" s="230" t="e">
        <f t="shared" si="61"/>
        <v>#DIV/0!</v>
      </c>
      <c r="I72" s="57">
        <f t="shared" si="59"/>
        <v>0</v>
      </c>
      <c r="J72" s="69" t="e">
        <f t="shared" si="62"/>
        <v>#DIV/0!</v>
      </c>
      <c r="K72" s="29">
        <f t="shared" si="60"/>
        <v>0</v>
      </c>
    </row>
    <row r="73" spans="1:12" hidden="1" x14ac:dyDescent="0.2">
      <c r="A73" s="33" t="s">
        <v>124</v>
      </c>
      <c r="B73" s="85">
        <f>'All Programs'!B148</f>
        <v>0</v>
      </c>
      <c r="C73" s="77">
        <f>'All Programs'!C148</f>
        <v>0</v>
      </c>
      <c r="D73" s="86">
        <f>'All Programs'!D148</f>
        <v>0</v>
      </c>
      <c r="E73" s="77">
        <f>'All Programs'!E148</f>
        <v>0</v>
      </c>
      <c r="F73" s="77">
        <f>'All Programs'!F148</f>
        <v>0</v>
      </c>
      <c r="G73" s="86">
        <f>'All Programs'!G148</f>
        <v>0</v>
      </c>
      <c r="H73" s="229" t="s">
        <v>164</v>
      </c>
      <c r="I73" s="22">
        <f t="shared" ref="I73" si="63">D73-C73</f>
        <v>0</v>
      </c>
      <c r="J73" s="84" t="s">
        <v>164</v>
      </c>
      <c r="K73" s="10">
        <f t="shared" ref="K73" si="64">G73-F73</f>
        <v>0</v>
      </c>
    </row>
    <row r="74" spans="1:12" hidden="1" x14ac:dyDescent="0.2">
      <c r="A74" s="63" t="s">
        <v>104</v>
      </c>
      <c r="B74" s="85">
        <f t="shared" ref="B74:G74" si="65">SUM(B67:B73)</f>
        <v>0</v>
      </c>
      <c r="C74" s="77">
        <f t="shared" si="65"/>
        <v>0</v>
      </c>
      <c r="D74" s="86">
        <f t="shared" si="65"/>
        <v>0</v>
      </c>
      <c r="E74" s="77">
        <f t="shared" si="65"/>
        <v>0</v>
      </c>
      <c r="F74" s="77">
        <f t="shared" si="65"/>
        <v>0</v>
      </c>
      <c r="G74" s="86">
        <f t="shared" si="65"/>
        <v>0</v>
      </c>
      <c r="H74" s="227" t="e">
        <f t="shared" si="50"/>
        <v>#DIV/0!</v>
      </c>
      <c r="I74" s="22">
        <f t="shared" si="29"/>
        <v>0</v>
      </c>
      <c r="J74" s="70" t="e">
        <f t="shared" si="51"/>
        <v>#DIV/0!</v>
      </c>
      <c r="K74" s="10">
        <f t="shared" si="30"/>
        <v>0</v>
      </c>
    </row>
    <row r="75" spans="1:12" ht="7.5" customHeight="1" x14ac:dyDescent="0.2">
      <c r="A75" s="63"/>
      <c r="B75" s="105"/>
      <c r="C75" s="105"/>
      <c r="D75" s="118"/>
      <c r="E75" s="105"/>
      <c r="F75" s="105"/>
      <c r="G75" s="118"/>
      <c r="H75" s="232"/>
      <c r="I75" s="119"/>
      <c r="J75" s="111"/>
      <c r="K75" s="107"/>
    </row>
    <row r="76" spans="1:12" x14ac:dyDescent="0.2">
      <c r="A76" s="2" t="s">
        <v>0</v>
      </c>
      <c r="B76" s="37">
        <f>B5+B19+B30+B36+B38+B44+B51+B65+B74+B27</f>
        <v>194</v>
      </c>
      <c r="C76" s="37">
        <f>C5+C19+C30+C36+C38+C44+C51+C65+C74+C27</f>
        <v>156</v>
      </c>
      <c r="D76" s="67">
        <f>D5+D19+D30+D36+D38+D44+D51+D65+D74+D27</f>
        <v>199</v>
      </c>
      <c r="E76" s="37" t="e">
        <f>E5+E19+E30+E36+E38+E44+E51+#REF!+E65+E74</f>
        <v>#REF!</v>
      </c>
      <c r="F76" s="37" t="e">
        <f>F5+F19+F30+F36+F38+F44+F51+#REF!+F65+F74</f>
        <v>#REF!</v>
      </c>
      <c r="G76" s="67" t="e">
        <f>G5+G19+G30+G36+G38+G44+G51+#REF!+G65+G74</f>
        <v>#REF!</v>
      </c>
      <c r="H76" s="238">
        <f t="shared" si="50"/>
        <v>0.27564102564102566</v>
      </c>
      <c r="I76" s="41">
        <f t="shared" si="29"/>
        <v>43</v>
      </c>
      <c r="J76" s="40" t="e">
        <f t="shared" si="51"/>
        <v>#REF!</v>
      </c>
      <c r="K76" s="42" t="e">
        <f t="shared" si="30"/>
        <v>#REF!</v>
      </c>
    </row>
    <row r="77" spans="1:12" x14ac:dyDescent="0.2">
      <c r="A77" s="24"/>
      <c r="B77" s="85"/>
      <c r="C77" s="74"/>
      <c r="D77" s="82"/>
      <c r="E77" s="74"/>
      <c r="F77" s="74"/>
      <c r="G77" s="82"/>
      <c r="H77" s="224"/>
      <c r="I77" s="9"/>
      <c r="J77" s="21"/>
      <c r="K77" s="7"/>
    </row>
    <row r="78" spans="1:12" x14ac:dyDescent="0.2">
      <c r="A78" s="96" t="s">
        <v>73</v>
      </c>
      <c r="B78" s="85">
        <f>'All Programs'!B163</f>
        <v>3</v>
      </c>
      <c r="C78" s="85">
        <f>'All Programs'!C163</f>
        <v>4</v>
      </c>
      <c r="D78" s="75">
        <f>'All Programs'!D163</f>
        <v>4</v>
      </c>
      <c r="E78" s="77">
        <f>'All Programs'!E163</f>
        <v>0</v>
      </c>
      <c r="F78" s="85">
        <f>'All Programs'!F163</f>
        <v>0</v>
      </c>
      <c r="G78" s="75">
        <f>'All Programs'!G163</f>
        <v>0</v>
      </c>
      <c r="H78" s="227">
        <f>(D78-C78)/C78</f>
        <v>0</v>
      </c>
      <c r="I78" s="22">
        <f>D78-C78</f>
        <v>0</v>
      </c>
      <c r="J78" s="21"/>
      <c r="K78" s="7"/>
    </row>
    <row r="79" spans="1:12" x14ac:dyDescent="0.2">
      <c r="A79" s="96" t="s">
        <v>221</v>
      </c>
      <c r="B79" s="85">
        <f>'All Programs'!B164</f>
        <v>16</v>
      </c>
      <c r="C79" s="85">
        <f>'All Programs'!C164</f>
        <v>16</v>
      </c>
      <c r="D79" s="75">
        <f>'All Programs'!D164</f>
        <v>20</v>
      </c>
      <c r="E79" s="77">
        <f>'All Programs'!E164</f>
        <v>0</v>
      </c>
      <c r="F79" s="85">
        <f>'All Programs'!F164</f>
        <v>0</v>
      </c>
      <c r="G79" s="75">
        <f>'All Programs'!G164</f>
        <v>0</v>
      </c>
      <c r="H79" s="227">
        <f t="shared" ref="H79" si="66">(D79-C79)/C79</f>
        <v>0.25</v>
      </c>
      <c r="I79" s="132">
        <f t="shared" ref="I79" si="67">D79-C79</f>
        <v>4</v>
      </c>
      <c r="J79" s="21"/>
      <c r="K79" s="7"/>
    </row>
    <row r="80" spans="1:12" x14ac:dyDescent="0.2">
      <c r="A80" s="103" t="s">
        <v>222</v>
      </c>
      <c r="B80" s="138">
        <f>'All Programs'!B165</f>
        <v>19</v>
      </c>
      <c r="C80" s="138">
        <f>'All Programs'!C165</f>
        <v>20</v>
      </c>
      <c r="D80" s="139">
        <f>'All Programs'!D165</f>
        <v>24</v>
      </c>
      <c r="E80" s="138">
        <f>'All Programs'!E165</f>
        <v>0</v>
      </c>
      <c r="F80" s="138">
        <f>'All Programs'!F165</f>
        <v>0</v>
      </c>
      <c r="G80" s="139">
        <f>'All Programs'!G165</f>
        <v>0</v>
      </c>
      <c r="H80" s="226">
        <f>(D80-C80)/C80</f>
        <v>0.2</v>
      </c>
      <c r="I80" s="140">
        <f>D80-C80</f>
        <v>4</v>
      </c>
      <c r="J80" s="21" t="e">
        <f>(G80-F80)/F80</f>
        <v>#DIV/0!</v>
      </c>
      <c r="K80" s="23">
        <f>G80-F80</f>
        <v>0</v>
      </c>
    </row>
    <row r="81" spans="1:12" ht="7.5" customHeight="1" x14ac:dyDescent="0.2">
      <c r="A81" s="24"/>
      <c r="B81" s="85"/>
      <c r="C81" s="74"/>
      <c r="D81" s="75"/>
      <c r="E81" s="74"/>
      <c r="F81" s="74"/>
      <c r="G81" s="76"/>
      <c r="H81" s="227"/>
      <c r="I81" s="22"/>
      <c r="J81" s="21"/>
      <c r="K81" s="23"/>
    </row>
    <row r="82" spans="1:12" x14ac:dyDescent="0.2">
      <c r="A82" s="24" t="s">
        <v>74</v>
      </c>
      <c r="B82" s="85">
        <f>'All Programs'!B186</f>
        <v>7</v>
      </c>
      <c r="C82" s="85">
        <f>'All Programs'!C186</f>
        <v>10</v>
      </c>
      <c r="D82" s="75">
        <f>'All Programs'!D186</f>
        <v>4</v>
      </c>
      <c r="E82" s="77">
        <f>'All Programs'!E186</f>
        <v>0</v>
      </c>
      <c r="F82" s="85">
        <f>'All Programs'!F186</f>
        <v>0</v>
      </c>
      <c r="G82" s="75">
        <f>'All Programs'!G186</f>
        <v>0</v>
      </c>
      <c r="H82" s="227">
        <f>(D82-C82)/C82</f>
        <v>-0.6</v>
      </c>
      <c r="I82" s="22">
        <f>D82-C82</f>
        <v>-6</v>
      </c>
      <c r="J82" s="21" t="e">
        <f>(G82-F82)/F82</f>
        <v>#DIV/0!</v>
      </c>
      <c r="K82" s="23">
        <f>G82-F82</f>
        <v>0</v>
      </c>
      <c r="L82" s="18"/>
    </row>
    <row r="83" spans="1:12" x14ac:dyDescent="0.2">
      <c r="A83" s="33" t="s">
        <v>125</v>
      </c>
      <c r="B83" s="85">
        <f>'All Programs'!B187</f>
        <v>0</v>
      </c>
      <c r="C83" s="77">
        <f>'All Programs'!C187</f>
        <v>0</v>
      </c>
      <c r="D83" s="86">
        <f>'All Programs'!D187</f>
        <v>0</v>
      </c>
      <c r="E83" s="77">
        <f>'All Programs'!E187</f>
        <v>0</v>
      </c>
      <c r="F83" s="77">
        <f>'All Programs'!F187</f>
        <v>0</v>
      </c>
      <c r="G83" s="86">
        <f>'All Programs'!G187</f>
        <v>0</v>
      </c>
      <c r="H83" s="229" t="s">
        <v>164</v>
      </c>
      <c r="I83" s="22">
        <f>D83-C83</f>
        <v>0</v>
      </c>
      <c r="J83" s="21" t="e">
        <f>(G83-F83)/F83</f>
        <v>#DIV/0!</v>
      </c>
      <c r="K83" s="23">
        <f>G83-F83</f>
        <v>0</v>
      </c>
      <c r="L83" s="18"/>
    </row>
    <row r="84" spans="1:12" x14ac:dyDescent="0.2">
      <c r="A84" s="33" t="s">
        <v>126</v>
      </c>
      <c r="B84" s="77">
        <f>'All Programs'!B188</f>
        <v>0</v>
      </c>
      <c r="C84" s="77">
        <f>'All Programs'!C188</f>
        <v>0</v>
      </c>
      <c r="D84" s="86">
        <f>'All Programs'!D188</f>
        <v>0</v>
      </c>
      <c r="E84" s="77">
        <f>'All Programs'!E188</f>
        <v>0</v>
      </c>
      <c r="F84" s="77">
        <f>'All Programs'!F188</f>
        <v>0</v>
      </c>
      <c r="G84" s="86">
        <f>'All Programs'!G188</f>
        <v>0</v>
      </c>
      <c r="H84" s="229" t="s">
        <v>164</v>
      </c>
      <c r="I84" s="22">
        <f t="shared" ref="I84" si="68">D84-C84</f>
        <v>0</v>
      </c>
      <c r="J84" s="21" t="e">
        <f>(G84-F84)/F84</f>
        <v>#DIV/0!</v>
      </c>
      <c r="K84" s="10">
        <f>G84-F84</f>
        <v>0</v>
      </c>
      <c r="L84" s="18"/>
    </row>
    <row r="85" spans="1:12" x14ac:dyDescent="0.2">
      <c r="A85" s="59" t="s">
        <v>119</v>
      </c>
      <c r="B85" s="78">
        <f t="shared" ref="B85:G85" si="69">SUM(B82:B84)</f>
        <v>7</v>
      </c>
      <c r="C85" s="78">
        <f t="shared" si="69"/>
        <v>10</v>
      </c>
      <c r="D85" s="79">
        <f t="shared" si="69"/>
        <v>4</v>
      </c>
      <c r="E85" s="78">
        <f t="shared" si="69"/>
        <v>0</v>
      </c>
      <c r="F85" s="78">
        <f t="shared" si="69"/>
        <v>0</v>
      </c>
      <c r="G85" s="79">
        <f t="shared" si="69"/>
        <v>0</v>
      </c>
      <c r="H85" s="231">
        <f>(D85-C85)/C85</f>
        <v>-0.6</v>
      </c>
      <c r="I85" s="61">
        <f>D85-C85</f>
        <v>-6</v>
      </c>
      <c r="J85" s="60" t="e">
        <f>(G85-F85)/F85</f>
        <v>#DIV/0!</v>
      </c>
      <c r="K85" s="62">
        <f>G85-F85</f>
        <v>0</v>
      </c>
      <c r="L85" s="18"/>
    </row>
    <row r="86" spans="1:12" ht="7.5" customHeight="1" x14ac:dyDescent="0.2">
      <c r="A86" s="24"/>
      <c r="B86" s="85"/>
      <c r="C86" s="74"/>
      <c r="D86" s="75"/>
      <c r="E86" s="74"/>
      <c r="F86" s="74"/>
      <c r="G86" s="76"/>
      <c r="H86" s="227"/>
      <c r="I86" s="22"/>
      <c r="J86" s="21"/>
      <c r="K86" s="10"/>
      <c r="L86" s="18"/>
    </row>
    <row r="87" spans="1:12" x14ac:dyDescent="0.2">
      <c r="A87" s="24" t="s">
        <v>149</v>
      </c>
      <c r="B87" s="85">
        <f>'All Programs'!B205</f>
        <v>17</v>
      </c>
      <c r="C87" s="85">
        <f>'All Programs'!C205</f>
        <v>11</v>
      </c>
      <c r="D87" s="92">
        <f>'All Programs'!D205</f>
        <v>15</v>
      </c>
      <c r="E87" s="77">
        <f>'All Programs'!E205</f>
        <v>0</v>
      </c>
      <c r="F87" s="85">
        <f>'All Programs'!F205</f>
        <v>0</v>
      </c>
      <c r="G87" s="75">
        <f>'All Programs'!G205</f>
        <v>0</v>
      </c>
      <c r="H87" s="227">
        <f>(D87-C87)/C87</f>
        <v>0.36363636363636365</v>
      </c>
      <c r="I87" s="22">
        <f>D87-C87</f>
        <v>4</v>
      </c>
      <c r="J87" s="21" t="e">
        <f>(G87-F87)/F87</f>
        <v>#DIV/0!</v>
      </c>
      <c r="K87" s="23">
        <f>G87-F87</f>
        <v>0</v>
      </c>
      <c r="L87" s="18"/>
    </row>
    <row r="88" spans="1:12" x14ac:dyDescent="0.2">
      <c r="A88" s="96" t="s">
        <v>227</v>
      </c>
      <c r="B88" s="85">
        <f>'All Programs'!B206</f>
        <v>0</v>
      </c>
      <c r="C88" s="85">
        <f>'All Programs'!C206</f>
        <v>0</v>
      </c>
      <c r="D88" s="92">
        <f>'All Programs'!D206</f>
        <v>1</v>
      </c>
      <c r="E88" s="77">
        <f>'All Programs'!E206</f>
        <v>0</v>
      </c>
      <c r="F88" s="85">
        <f>'All Programs'!F206</f>
        <v>0</v>
      </c>
      <c r="G88" s="75">
        <f>'All Programs'!G206</f>
        <v>0</v>
      </c>
      <c r="H88" s="229" t="s">
        <v>164</v>
      </c>
      <c r="I88" s="22">
        <f>D88-C88</f>
        <v>1</v>
      </c>
      <c r="J88" s="21"/>
      <c r="K88" s="23"/>
      <c r="L88" s="18"/>
    </row>
    <row r="89" spans="1:12" x14ac:dyDescent="0.2">
      <c r="A89" s="96" t="s">
        <v>204</v>
      </c>
      <c r="B89" s="130">
        <f>'All Programs'!B207</f>
        <v>2</v>
      </c>
      <c r="C89" s="130">
        <f>'All Programs'!C207</f>
        <v>0</v>
      </c>
      <c r="D89" s="131">
        <f>'All Programs'!D207</f>
        <v>7</v>
      </c>
      <c r="E89" s="130">
        <f>'All Programs'!E207</f>
        <v>0</v>
      </c>
      <c r="F89" s="130">
        <f>'All Programs'!F207</f>
        <v>0</v>
      </c>
      <c r="G89" s="131">
        <f>'All Programs'!G207</f>
        <v>0</v>
      </c>
      <c r="H89" s="229" t="s">
        <v>164</v>
      </c>
      <c r="I89" s="250">
        <f t="shared" ref="I89" si="70">D89-C89</f>
        <v>7</v>
      </c>
      <c r="J89" s="21"/>
      <c r="K89" s="23"/>
      <c r="L89" s="18"/>
    </row>
    <row r="90" spans="1:12" x14ac:dyDescent="0.2">
      <c r="A90" s="103" t="s">
        <v>205</v>
      </c>
      <c r="B90" s="85">
        <f>SUM(B87:B89)</f>
        <v>19</v>
      </c>
      <c r="C90" s="85">
        <f>SUM(C87:C89)</f>
        <v>11</v>
      </c>
      <c r="D90" s="92">
        <f>SUM(D87:D89)</f>
        <v>23</v>
      </c>
      <c r="E90" s="77"/>
      <c r="F90" s="85"/>
      <c r="G90" s="92"/>
      <c r="H90" s="233">
        <f>(D90-C90)/C90</f>
        <v>1.0909090909090908</v>
      </c>
      <c r="I90" s="22">
        <f>D90-C90</f>
        <v>12</v>
      </c>
      <c r="J90" s="21"/>
      <c r="K90" s="23"/>
      <c r="L90" s="18"/>
    </row>
    <row r="91" spans="1:12" ht="7.5" customHeight="1" x14ac:dyDescent="0.2">
      <c r="A91" s="103"/>
      <c r="B91" s="85"/>
      <c r="C91" s="85"/>
      <c r="D91" s="92"/>
      <c r="E91" s="77"/>
      <c r="F91" s="85"/>
      <c r="G91" s="92"/>
      <c r="H91" s="227"/>
      <c r="I91" s="91"/>
      <c r="J91" s="21"/>
      <c r="K91" s="23"/>
      <c r="L91" s="18"/>
    </row>
    <row r="92" spans="1:12" x14ac:dyDescent="0.2">
      <c r="A92" s="96" t="s">
        <v>238</v>
      </c>
      <c r="B92" s="85">
        <f>'All Programs'!B217</f>
        <v>3</v>
      </c>
      <c r="C92" s="77">
        <f>'All Programs'!C217</f>
        <v>4</v>
      </c>
      <c r="D92" s="86">
        <f>'All Programs'!D217</f>
        <v>2</v>
      </c>
      <c r="E92" s="77">
        <f>'All Programs'!E196</f>
        <v>0</v>
      </c>
      <c r="F92" s="77">
        <f>'All Programs'!F196</f>
        <v>0</v>
      </c>
      <c r="G92" s="86">
        <f>'All Programs'!G196</f>
        <v>0</v>
      </c>
      <c r="H92" s="227">
        <f t="shared" ref="H92" si="71">(D92-C92)/C92</f>
        <v>-0.5</v>
      </c>
      <c r="I92" s="22">
        <f t="shared" ref="I92" si="72">D92-C92</f>
        <v>-2</v>
      </c>
      <c r="J92" s="21"/>
      <c r="K92" s="23"/>
      <c r="L92" s="18"/>
    </row>
    <row r="93" spans="1:12" ht="7.5" customHeight="1" x14ac:dyDescent="0.2">
      <c r="A93" s="24"/>
      <c r="B93" s="85"/>
      <c r="C93" s="85"/>
      <c r="D93" s="92"/>
      <c r="E93" s="77"/>
      <c r="F93" s="77"/>
      <c r="G93" s="92"/>
      <c r="H93" s="227"/>
      <c r="I93" s="91"/>
      <c r="J93" s="21"/>
      <c r="K93" s="23"/>
      <c r="L93" s="18"/>
    </row>
    <row r="94" spans="1:12" x14ac:dyDescent="0.2">
      <c r="A94" s="102" t="s">
        <v>180</v>
      </c>
      <c r="B94" s="85">
        <f>'All Programs'!B210</f>
        <v>9</v>
      </c>
      <c r="C94" s="85">
        <f>'All Programs'!C210</f>
        <v>13</v>
      </c>
      <c r="D94" s="92">
        <f>'All Programs'!D210</f>
        <v>19</v>
      </c>
      <c r="E94" s="77">
        <f>'All Programs'!E210</f>
        <v>0</v>
      </c>
      <c r="F94" s="85">
        <f>'All Programs'!F210</f>
        <v>0</v>
      </c>
      <c r="G94" s="75">
        <f>'All Programs'!G210</f>
        <v>0</v>
      </c>
      <c r="H94" s="227">
        <f t="shared" ref="H94" si="73">(D94-C94)/C94</f>
        <v>0.46153846153846156</v>
      </c>
      <c r="I94" s="22">
        <f t="shared" ref="I94" si="74">D94-C94</f>
        <v>6</v>
      </c>
      <c r="J94" s="84" t="s">
        <v>164</v>
      </c>
      <c r="K94" s="10">
        <f t="shared" ref="K94" si="75">G94-F94</f>
        <v>0</v>
      </c>
      <c r="L94" s="18"/>
    </row>
    <row r="95" spans="1:12" ht="7.5" customHeight="1" x14ac:dyDescent="0.2">
      <c r="A95" s="24"/>
      <c r="B95" s="85"/>
      <c r="C95" s="77"/>
      <c r="D95" s="92"/>
      <c r="E95" s="77"/>
      <c r="F95" s="77"/>
      <c r="G95" s="86"/>
      <c r="H95" s="227"/>
      <c r="I95" s="22"/>
      <c r="J95" s="21"/>
      <c r="K95" s="23"/>
      <c r="L95" s="18"/>
    </row>
    <row r="96" spans="1:12" ht="12.75" customHeight="1" x14ac:dyDescent="0.2">
      <c r="A96" s="95" t="s">
        <v>150</v>
      </c>
      <c r="B96" s="85">
        <f>'All Programs'!B212</f>
        <v>4</v>
      </c>
      <c r="C96" s="77">
        <f>'All Programs'!C212</f>
        <v>0</v>
      </c>
      <c r="D96" s="92">
        <f>'All Programs'!D212</f>
        <v>0</v>
      </c>
      <c r="E96" s="77">
        <f>'All Programs'!E212</f>
        <v>0</v>
      </c>
      <c r="F96" s="77">
        <f>'All Programs'!F212</f>
        <v>0</v>
      </c>
      <c r="G96" s="86">
        <f>'All Programs'!G212</f>
        <v>0</v>
      </c>
      <c r="H96" s="229" t="s">
        <v>164</v>
      </c>
      <c r="I96" s="22">
        <f t="shared" ref="I96:I98" si="76">D96-C96</f>
        <v>0</v>
      </c>
      <c r="J96" s="21"/>
      <c r="K96" s="23"/>
      <c r="L96" s="18"/>
    </row>
    <row r="97" spans="1:12" ht="12.75" customHeight="1" x14ac:dyDescent="0.2">
      <c r="A97" s="96" t="s">
        <v>225</v>
      </c>
      <c r="B97" s="85">
        <f>'All Programs'!B213</f>
        <v>1</v>
      </c>
      <c r="C97" s="77">
        <f>'All Programs'!C213</f>
        <v>0</v>
      </c>
      <c r="D97" s="92">
        <f>'All Programs'!D213</f>
        <v>0</v>
      </c>
      <c r="E97" s="77">
        <f>'All Programs'!E213</f>
        <v>0</v>
      </c>
      <c r="F97" s="77">
        <f>'All Programs'!F213</f>
        <v>0</v>
      </c>
      <c r="G97" s="86">
        <f>'All Programs'!G213</f>
        <v>0</v>
      </c>
      <c r="H97" s="229" t="s">
        <v>164</v>
      </c>
      <c r="I97" s="22">
        <f t="shared" si="76"/>
        <v>0</v>
      </c>
      <c r="J97" s="21"/>
      <c r="K97" s="23"/>
      <c r="L97" s="18"/>
    </row>
    <row r="98" spans="1:12" ht="12.75" customHeight="1" x14ac:dyDescent="0.2">
      <c r="A98" s="96" t="s">
        <v>237</v>
      </c>
      <c r="B98" s="85">
        <f>'All Programs'!B214</f>
        <v>1</v>
      </c>
      <c r="C98" s="77">
        <f>'All Programs'!C214</f>
        <v>2</v>
      </c>
      <c r="D98" s="92">
        <f>'All Programs'!D214</f>
        <v>2</v>
      </c>
      <c r="E98" s="77">
        <f>'All Programs'!E214</f>
        <v>0</v>
      </c>
      <c r="F98" s="77">
        <f>'All Programs'!F214</f>
        <v>0</v>
      </c>
      <c r="G98" s="86">
        <f>'All Programs'!G214</f>
        <v>0</v>
      </c>
      <c r="H98" s="227">
        <f t="shared" ref="H98" si="77">(D98-C98)/C98</f>
        <v>0</v>
      </c>
      <c r="I98" s="132">
        <f t="shared" si="76"/>
        <v>0</v>
      </c>
      <c r="J98" s="21"/>
      <c r="K98" s="23"/>
      <c r="L98" s="18"/>
    </row>
    <row r="99" spans="1:12" x14ac:dyDescent="0.2">
      <c r="A99" s="103" t="s">
        <v>226</v>
      </c>
      <c r="B99" s="138">
        <f>'All Programs'!B215</f>
        <v>6</v>
      </c>
      <c r="C99" s="138">
        <f>'All Programs'!C215</f>
        <v>2</v>
      </c>
      <c r="D99" s="139">
        <f>'All Programs'!D215</f>
        <v>2</v>
      </c>
      <c r="E99" s="138">
        <f>'All Programs'!E215</f>
        <v>0</v>
      </c>
      <c r="F99" s="138">
        <f>'All Programs'!F215</f>
        <v>0</v>
      </c>
      <c r="G99" s="148">
        <f>'All Programs'!G215</f>
        <v>0</v>
      </c>
      <c r="H99" s="243">
        <f t="shared" ref="H99" si="78">(D99-C99)/C99</f>
        <v>0</v>
      </c>
      <c r="I99" s="140">
        <f t="shared" ref="I99" si="79">D99-C99</f>
        <v>0</v>
      </c>
      <c r="J99" s="21" t="e">
        <f t="shared" ref="J99" si="80">(G99-F99)/F99</f>
        <v>#DIV/0!</v>
      </c>
      <c r="K99" s="23">
        <f t="shared" ref="K99" si="81">G99-F99</f>
        <v>0</v>
      </c>
      <c r="L99" s="18"/>
    </row>
    <row r="100" spans="1:12" ht="7.5" customHeight="1" x14ac:dyDescent="0.2">
      <c r="A100" s="71"/>
      <c r="B100" s="113"/>
      <c r="C100" s="113"/>
      <c r="D100" s="125"/>
      <c r="E100" s="113"/>
      <c r="F100" s="113"/>
      <c r="G100" s="114"/>
      <c r="H100" s="234"/>
      <c r="I100" s="116"/>
      <c r="J100" s="115"/>
      <c r="K100" s="117"/>
      <c r="L100" s="18"/>
    </row>
    <row r="101" spans="1:12" x14ac:dyDescent="0.2">
      <c r="A101" s="43" t="s">
        <v>1</v>
      </c>
      <c r="B101" s="44">
        <f>B80+B85+B90+B99+B94+B92</f>
        <v>63</v>
      </c>
      <c r="C101" s="44">
        <f>C80+C85+C90+C99+C94+C92</f>
        <v>60</v>
      </c>
      <c r="D101" s="126">
        <f>D80+D85+D90+D99+D94+D92</f>
        <v>74</v>
      </c>
      <c r="E101" s="44" t="e">
        <f>E80+E85+E87+E99+#REF!+E94</f>
        <v>#REF!</v>
      </c>
      <c r="F101" s="44" t="e">
        <f>F80+F85+F87+F99+#REF!+F94</f>
        <v>#REF!</v>
      </c>
      <c r="G101" s="68" t="e">
        <f>G80+G85+G87+G99+#REF!+G94</f>
        <v>#REF!</v>
      </c>
      <c r="H101" s="244">
        <f>(D101-C101)/C101</f>
        <v>0.23333333333333334</v>
      </c>
      <c r="I101" s="48">
        <f>D101-C101</f>
        <v>14</v>
      </c>
      <c r="J101" s="47" t="e">
        <f>(G101-F101)/F101</f>
        <v>#REF!</v>
      </c>
      <c r="K101" s="49" t="e">
        <f>G101-F101</f>
        <v>#REF!</v>
      </c>
    </row>
    <row r="102" spans="1:12" x14ac:dyDescent="0.2">
      <c r="A102" s="4"/>
      <c r="B102" s="28"/>
      <c r="C102" s="13"/>
      <c r="D102" s="127"/>
      <c r="E102" s="13"/>
      <c r="F102" s="13"/>
      <c r="G102" s="31"/>
      <c r="H102" s="224"/>
      <c r="I102" s="9"/>
      <c r="J102" s="6"/>
      <c r="K102" s="35"/>
    </row>
    <row r="103" spans="1:12" x14ac:dyDescent="0.2">
      <c r="A103" s="2" t="s">
        <v>100</v>
      </c>
      <c r="B103" s="28">
        <f t="shared" ref="B103:G103" si="82">B101+B76</f>
        <v>257</v>
      </c>
      <c r="C103" s="51">
        <f t="shared" si="82"/>
        <v>216</v>
      </c>
      <c r="D103" s="128">
        <f t="shared" si="82"/>
        <v>273</v>
      </c>
      <c r="E103" s="51" t="e">
        <f t="shared" si="82"/>
        <v>#REF!</v>
      </c>
      <c r="F103" s="51" t="e">
        <f t="shared" si="82"/>
        <v>#REF!</v>
      </c>
      <c r="G103" s="12" t="e">
        <f t="shared" si="82"/>
        <v>#REF!</v>
      </c>
      <c r="H103" s="221">
        <f>(D103-C103)/C103</f>
        <v>0.2638888888888889</v>
      </c>
      <c r="I103" s="53">
        <f>D103-C103</f>
        <v>57</v>
      </c>
      <c r="J103" s="36" t="e">
        <f>(G103-F103)/F103</f>
        <v>#REF!</v>
      </c>
      <c r="K103" s="55" t="e">
        <f>G103-F103</f>
        <v>#REF!</v>
      </c>
    </row>
    <row r="104" spans="1:12" x14ac:dyDescent="0.2">
      <c r="D104" s="17"/>
      <c r="G104" s="17"/>
      <c r="I104" s="18"/>
    </row>
    <row r="105" spans="1:12" x14ac:dyDescent="0.2">
      <c r="A105" s="94" t="s">
        <v>256</v>
      </c>
    </row>
    <row r="106" spans="1:12" x14ac:dyDescent="0.2">
      <c r="A106" s="94" t="s">
        <v>258</v>
      </c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74" firstPageNumber="0" orientation="portrait" r:id="rId1"/>
  <headerFooter alignWithMargins="0">
    <oddFooter>&amp;R&amp;"Arial,Italic"&amp;8Office of Institutional Research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6384" width="9.140625" style="15"/>
  </cols>
  <sheetData>
    <row r="1" spans="1:12" ht="15.75" x14ac:dyDescent="0.25">
      <c r="A1" s="269" t="s">
        <v>190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2" ht="15.75" x14ac:dyDescent="0.25">
      <c r="A2" s="269" t="s">
        <v>96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2" ht="15" x14ac:dyDescent="0.2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2" ht="34.5" x14ac:dyDescent="0.25">
      <c r="A4" s="1" t="s">
        <v>130</v>
      </c>
      <c r="B4" s="26" t="s">
        <v>185</v>
      </c>
      <c r="C4" s="14" t="s">
        <v>186</v>
      </c>
      <c r="D4" s="30" t="s">
        <v>187</v>
      </c>
      <c r="E4" s="14" t="s">
        <v>151</v>
      </c>
      <c r="F4" s="14" t="s">
        <v>165</v>
      </c>
      <c r="G4" s="30" t="s">
        <v>173</v>
      </c>
      <c r="H4" s="5" t="s">
        <v>188</v>
      </c>
      <c r="I4" s="8" t="s">
        <v>189</v>
      </c>
      <c r="J4" s="5" t="s">
        <v>174</v>
      </c>
      <c r="K4" s="5" t="s">
        <v>175</v>
      </c>
      <c r="L4" s="18"/>
    </row>
    <row r="5" spans="1:12" x14ac:dyDescent="0.2">
      <c r="A5" s="24" t="s">
        <v>88</v>
      </c>
      <c r="B5" s="11">
        <f>'All Programs'!B152</f>
        <v>0</v>
      </c>
      <c r="C5" s="11">
        <f>'All Programs'!C152</f>
        <v>0</v>
      </c>
      <c r="D5" s="56">
        <f>'All Programs'!D152</f>
        <v>0</v>
      </c>
      <c r="E5" s="11">
        <f>'All Programs'!E152</f>
        <v>0</v>
      </c>
      <c r="F5" s="11">
        <f>'All Programs'!F152</f>
        <v>0</v>
      </c>
      <c r="G5" s="56">
        <f>'All Programs'!G152</f>
        <v>0</v>
      </c>
      <c r="H5" s="21" t="e">
        <f>(D5-C5)/C5</f>
        <v>#DIV/0!</v>
      </c>
      <c r="I5" s="22">
        <f>D5-C5</f>
        <v>0</v>
      </c>
      <c r="J5" s="21" t="e">
        <f>(G5-F5)/F5</f>
        <v>#DIV/0!</v>
      </c>
      <c r="K5" s="10">
        <f>G5-F5</f>
        <v>0</v>
      </c>
    </row>
    <row r="6" spans="1:12" x14ac:dyDescent="0.2">
      <c r="A6" s="2" t="s">
        <v>0</v>
      </c>
      <c r="B6" s="37">
        <f t="shared" ref="B6:G6" si="0">SUM(B5:B5)</f>
        <v>0</v>
      </c>
      <c r="C6" s="38">
        <f t="shared" si="0"/>
        <v>0</v>
      </c>
      <c r="D6" s="39">
        <f t="shared" si="0"/>
        <v>0</v>
      </c>
      <c r="E6" s="38">
        <f t="shared" si="0"/>
        <v>0</v>
      </c>
      <c r="F6" s="38">
        <f t="shared" si="0"/>
        <v>0</v>
      </c>
      <c r="G6" s="39">
        <f t="shared" si="0"/>
        <v>0</v>
      </c>
      <c r="H6" s="40" t="e">
        <f>(D6-C6)/C6</f>
        <v>#DIV/0!</v>
      </c>
      <c r="I6" s="41">
        <f>D6-C6</f>
        <v>0</v>
      </c>
      <c r="J6" s="40" t="e">
        <f>(G6-F6)/F6</f>
        <v>#DIV/0!</v>
      </c>
      <c r="K6" s="42">
        <f>G6-F6</f>
        <v>0</v>
      </c>
    </row>
    <row r="7" spans="1:12" x14ac:dyDescent="0.2">
      <c r="A7" s="24"/>
      <c r="B7" s="27"/>
      <c r="C7" s="20"/>
      <c r="D7" s="32"/>
      <c r="E7" s="20"/>
      <c r="F7" s="20"/>
      <c r="G7" s="32"/>
      <c r="H7" s="6"/>
      <c r="I7" s="9"/>
      <c r="J7" s="21"/>
      <c r="K7" s="7"/>
    </row>
    <row r="8" spans="1:12" x14ac:dyDescent="0.2">
      <c r="A8" s="24" t="s">
        <v>87</v>
      </c>
      <c r="B8" s="29">
        <f>'All Programs'!B272</f>
        <v>0</v>
      </c>
      <c r="C8" s="29">
        <f>'All Programs'!C272</f>
        <v>0</v>
      </c>
      <c r="D8" s="57">
        <f>'All Programs'!D272</f>
        <v>0</v>
      </c>
      <c r="E8" s="11">
        <f>'All Programs'!E272</f>
        <v>0</v>
      </c>
      <c r="F8" s="29">
        <f>'All Programs'!F272</f>
        <v>0</v>
      </c>
      <c r="G8" s="57">
        <f>'All Programs'!G272</f>
        <v>0</v>
      </c>
      <c r="H8" s="21" t="e">
        <f>(D8-C8)/C8</f>
        <v>#DIV/0!</v>
      </c>
      <c r="I8" s="22">
        <f>D8-C8</f>
        <v>0</v>
      </c>
      <c r="J8" s="21" t="e">
        <f>(G8-F8)/F8</f>
        <v>#DIV/0!</v>
      </c>
      <c r="K8" s="23">
        <f>G8-F8</f>
        <v>0</v>
      </c>
      <c r="L8" s="18"/>
    </row>
    <row r="9" spans="1:12" x14ac:dyDescent="0.2">
      <c r="A9" s="24" t="s">
        <v>89</v>
      </c>
      <c r="B9" s="11">
        <f>'All Programs'!B275</f>
        <v>0</v>
      </c>
      <c r="C9" s="11">
        <f>'All Programs'!C275</f>
        <v>0</v>
      </c>
      <c r="D9" s="57">
        <f>'All Programs'!D275</f>
        <v>0</v>
      </c>
      <c r="E9" s="11">
        <f>'All Programs'!E275</f>
        <v>0</v>
      </c>
      <c r="F9" s="11">
        <f>'All Programs'!F275</f>
        <v>0</v>
      </c>
      <c r="G9" s="57">
        <f>'All Programs'!G275</f>
        <v>0</v>
      </c>
      <c r="H9" s="21" t="e">
        <f>(D9-C9)/C9</f>
        <v>#DIV/0!</v>
      </c>
      <c r="I9" s="22">
        <f>D9-C9</f>
        <v>0</v>
      </c>
      <c r="J9" s="21" t="e">
        <f>(G9-F9)/F9</f>
        <v>#DIV/0!</v>
      </c>
      <c r="K9" s="10">
        <f>G9-F9</f>
        <v>0</v>
      </c>
      <c r="L9" s="18"/>
    </row>
    <row r="10" spans="1:12" x14ac:dyDescent="0.2">
      <c r="A10" s="43" t="s">
        <v>1</v>
      </c>
      <c r="B10" s="44">
        <f t="shared" ref="B10:G10" si="1">SUM(B8:B9)</f>
        <v>0</v>
      </c>
      <c r="C10" s="45">
        <f t="shared" si="1"/>
        <v>0</v>
      </c>
      <c r="D10" s="46">
        <f t="shared" si="1"/>
        <v>0</v>
      </c>
      <c r="E10" s="45">
        <f t="shared" si="1"/>
        <v>0</v>
      </c>
      <c r="F10" s="45">
        <f t="shared" si="1"/>
        <v>0</v>
      </c>
      <c r="G10" s="46">
        <f t="shared" si="1"/>
        <v>0</v>
      </c>
      <c r="H10" s="47" t="e">
        <f>(D10-C10)/C10</f>
        <v>#DIV/0!</v>
      </c>
      <c r="I10" s="48">
        <f>D10-C10</f>
        <v>0</v>
      </c>
      <c r="J10" s="47" t="e">
        <f>(G10-F10)/F10</f>
        <v>#DIV/0!</v>
      </c>
      <c r="K10" s="49">
        <f>G10-F10</f>
        <v>0</v>
      </c>
    </row>
    <row r="11" spans="1:12" x14ac:dyDescent="0.2">
      <c r="A11" s="4"/>
      <c r="B11" s="28"/>
      <c r="C11" s="13"/>
      <c r="D11" s="31"/>
      <c r="E11" s="13"/>
      <c r="F11" s="13"/>
      <c r="G11" s="31"/>
      <c r="H11" s="6"/>
      <c r="I11" s="9"/>
      <c r="J11" s="54"/>
      <c r="K11" s="35"/>
      <c r="L11" s="18"/>
    </row>
    <row r="12" spans="1:12" x14ac:dyDescent="0.2">
      <c r="A12" s="2" t="s">
        <v>101</v>
      </c>
      <c r="B12" s="28">
        <f t="shared" ref="B12:G12" si="2">B10+B6</f>
        <v>0</v>
      </c>
      <c r="C12" s="51">
        <f t="shared" si="2"/>
        <v>0</v>
      </c>
      <c r="D12" s="52">
        <f t="shared" si="2"/>
        <v>0</v>
      </c>
      <c r="E12" s="51">
        <f t="shared" si="2"/>
        <v>0</v>
      </c>
      <c r="F12" s="51">
        <f t="shared" si="2"/>
        <v>0</v>
      </c>
      <c r="G12" s="12">
        <f t="shared" si="2"/>
        <v>0</v>
      </c>
      <c r="H12" s="6" t="e">
        <f>(D12-C12)/C12</f>
        <v>#DIV/0!</v>
      </c>
      <c r="I12" s="9">
        <f>D12-C12</f>
        <v>0</v>
      </c>
      <c r="J12" s="6" t="e">
        <f>(G12-F12)/F12</f>
        <v>#DIV/0!</v>
      </c>
      <c r="K12" s="35">
        <f>G12-F12</f>
        <v>0</v>
      </c>
    </row>
    <row r="13" spans="1:12" x14ac:dyDescent="0.2">
      <c r="D13" s="17"/>
      <c r="G13" s="17"/>
      <c r="I13" s="18"/>
    </row>
    <row r="23" spans="2:2" x14ac:dyDescent="0.2">
      <c r="B23" s="50"/>
    </row>
  </sheetData>
  <mergeCells count="3">
    <mergeCell ref="A3:K3"/>
    <mergeCell ref="A2:K2"/>
    <mergeCell ref="A1:K1"/>
  </mergeCells>
  <phoneticPr fontId="0" type="noConversion"/>
  <printOptions horizontalCentered="1"/>
  <pageMargins left="0" right="0" top="0.5" bottom="0.25" header="0" footer="0"/>
  <pageSetup scale="89" firstPageNumber="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All Programs</vt:lpstr>
      <vt:lpstr>CBM</vt:lpstr>
      <vt:lpstr>EHS</vt:lpstr>
      <vt:lpstr>LAS</vt:lpstr>
      <vt:lpstr>PAA</vt:lpstr>
      <vt:lpstr>VCAA</vt:lpstr>
      <vt:lpstr>'All Programs'!Print_Area</vt:lpstr>
      <vt:lpstr>CBM!Print_Area</vt:lpstr>
      <vt:lpstr>EHS!Print_Area</vt:lpstr>
      <vt:lpstr>LAS!Print_Area</vt:lpstr>
      <vt:lpstr>PAA!Print_Area</vt:lpstr>
      <vt:lpstr>VCAA!Print_Area</vt:lpstr>
      <vt:lpstr>'All Programs'!Print_Titles</vt:lpstr>
      <vt:lpstr>CBM!Print_Titles</vt:lpstr>
      <vt:lpstr>EHS!Print_Titles</vt:lpstr>
      <vt:lpstr>LAS!Print_Titles</vt:lpstr>
      <vt:lpstr>PAA!Print_Titles</vt:lpstr>
      <vt:lpstr>VCAA!Print_Titles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Robert J</dc:creator>
  <cp:lastModifiedBy>Jones, Robert J</cp:lastModifiedBy>
  <cp:lastPrinted>2020-08-10T14:50:43Z</cp:lastPrinted>
  <dcterms:created xsi:type="dcterms:W3CDTF">2008-06-09T12:59:45Z</dcterms:created>
  <dcterms:modified xsi:type="dcterms:W3CDTF">2022-08-03T14:17:28Z</dcterms:modified>
</cp:coreProperties>
</file>