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S:\Degrees Conferred\"/>
    </mc:Choice>
  </mc:AlternateContent>
  <xr:revisionPtr revIDLastSave="0" documentId="13_ncr:1_{0D8846EE-4781-4CFE-B003-6712A9313354}" xr6:coauthVersionLast="36" xr6:coauthVersionMax="36" xr10:uidLastSave="{00000000-0000-0000-0000-000000000000}"/>
  <bookViews>
    <workbookView xWindow="0" yWindow="300" windowWidth="8190" windowHeight="3795" tabRatio="512" xr2:uid="{00000000-000D-0000-FFFF-FFFF00000000}"/>
  </bookViews>
  <sheets>
    <sheet name="All Programs" sheetId="1" r:id="rId1"/>
    <sheet name="CBM" sheetId="2" r:id="rId2"/>
    <sheet name="EHS" sheetId="3" r:id="rId3"/>
    <sheet name="LAS" sheetId="4" r:id="rId4"/>
    <sheet name="PAA" sheetId="5" r:id="rId5"/>
    <sheet name="VCAA" sheetId="6" state="hidden" r:id="rId6"/>
  </sheets>
  <definedNames>
    <definedName name="_xlnm.Print_Area" localSheetId="0">'All Programs'!$A$1:$K$270</definedName>
    <definedName name="_xlnm.Print_Area" localSheetId="1">CBM!$A$1:$K$49</definedName>
    <definedName name="_xlnm.Print_Area" localSheetId="2">EHS!$A$1:$K$55</definedName>
    <definedName name="_xlnm.Print_Area" localSheetId="3">LAS!$A$1:$K$103</definedName>
    <definedName name="_xlnm.Print_Area" localSheetId="4">PAA!$A$1:$K$93</definedName>
    <definedName name="_xlnm.Print_Area" localSheetId="5">VCAA!$A$1:$K$12</definedName>
    <definedName name="_xlnm.Print_Titles" localSheetId="0">'All Programs'!$4:$4</definedName>
    <definedName name="_xlnm.Print_Titles" localSheetId="1">CBM!$4:$4</definedName>
    <definedName name="_xlnm.Print_Titles" localSheetId="2">EHS!$3:$3</definedName>
    <definedName name="_xlnm.Print_Titles" localSheetId="3">LAS!$3:$3</definedName>
    <definedName name="_xlnm.Print_Titles" localSheetId="4">PAA!$3:$3</definedName>
    <definedName name="_xlnm.Print_Titles" localSheetId="5">VCAA!$3:$3</definedName>
  </definedNames>
  <calcPr calcId="191029"/>
</workbook>
</file>

<file path=xl/calcChain.xml><?xml version="1.0" encoding="utf-8"?>
<calcChain xmlns="http://schemas.openxmlformats.org/spreadsheetml/2006/main">
  <c r="I91" i="4" l="1"/>
  <c r="G91" i="4"/>
  <c r="F91" i="4"/>
  <c r="E91" i="4"/>
  <c r="D91" i="4"/>
  <c r="C91" i="4"/>
  <c r="B91" i="4"/>
  <c r="I244" i="1"/>
  <c r="I5" i="1" l="1"/>
  <c r="H5" i="1"/>
  <c r="I240" i="1" l="1"/>
  <c r="I121" i="1"/>
  <c r="H121" i="1"/>
  <c r="I115" i="1"/>
  <c r="I111" i="1"/>
  <c r="I107" i="1"/>
  <c r="I86" i="1"/>
  <c r="H86" i="1"/>
  <c r="I55" i="1"/>
  <c r="I54" i="1"/>
  <c r="I41" i="1"/>
  <c r="H41" i="1"/>
  <c r="I36" i="1"/>
  <c r="I15" i="1"/>
  <c r="H15" i="1"/>
  <c r="B30" i="4"/>
  <c r="D29" i="4"/>
  <c r="I29" i="4" s="1"/>
  <c r="C29" i="4"/>
  <c r="B29" i="4"/>
  <c r="D28" i="4"/>
  <c r="C28" i="4"/>
  <c r="B28" i="4"/>
  <c r="I102" i="1"/>
  <c r="I101" i="1"/>
  <c r="D103" i="1"/>
  <c r="I103" i="1" s="1"/>
  <c r="C103" i="1"/>
  <c r="C30" i="4" s="1"/>
  <c r="B103" i="1"/>
  <c r="G90" i="4"/>
  <c r="F90" i="4"/>
  <c r="E90" i="4"/>
  <c r="D90" i="4"/>
  <c r="C90" i="4"/>
  <c r="B90" i="4"/>
  <c r="G92" i="4"/>
  <c r="F92" i="4"/>
  <c r="E92" i="4"/>
  <c r="D92" i="4"/>
  <c r="C92" i="4"/>
  <c r="B92" i="4"/>
  <c r="D246" i="1"/>
  <c r="C246" i="1"/>
  <c r="B246" i="1"/>
  <c r="I245" i="1"/>
  <c r="I243" i="1"/>
  <c r="H243" i="1"/>
  <c r="G79" i="4"/>
  <c r="F79" i="4"/>
  <c r="E79" i="4"/>
  <c r="D79" i="4"/>
  <c r="C79" i="4"/>
  <c r="B79" i="4"/>
  <c r="G80" i="4"/>
  <c r="F80" i="4"/>
  <c r="E80" i="4"/>
  <c r="D80" i="4"/>
  <c r="C80" i="4"/>
  <c r="B80" i="4"/>
  <c r="D225" i="1"/>
  <c r="C225" i="1"/>
  <c r="B225" i="1"/>
  <c r="I223" i="1"/>
  <c r="I224" i="1"/>
  <c r="H224" i="1"/>
  <c r="G81" i="5"/>
  <c r="F81" i="5"/>
  <c r="E81" i="5"/>
  <c r="D81" i="5"/>
  <c r="C81" i="5"/>
  <c r="B81" i="5"/>
  <c r="I201" i="1"/>
  <c r="G87" i="5"/>
  <c r="F87" i="5"/>
  <c r="E87" i="5"/>
  <c r="D87" i="5"/>
  <c r="C87" i="5"/>
  <c r="B87" i="5"/>
  <c r="G88" i="5"/>
  <c r="F88" i="5"/>
  <c r="E88" i="5"/>
  <c r="D88" i="5"/>
  <c r="C88" i="5"/>
  <c r="B88" i="5"/>
  <c r="I208" i="1"/>
  <c r="I207" i="1"/>
  <c r="H207" i="1"/>
  <c r="D209" i="1"/>
  <c r="C209" i="1"/>
  <c r="B209" i="1"/>
  <c r="G41" i="4"/>
  <c r="F41" i="4"/>
  <c r="E41" i="4"/>
  <c r="D41" i="4"/>
  <c r="C41" i="4"/>
  <c r="B41" i="4"/>
  <c r="G42" i="4"/>
  <c r="F42" i="4"/>
  <c r="E42" i="4"/>
  <c r="D42" i="4"/>
  <c r="C42" i="4"/>
  <c r="B42" i="4"/>
  <c r="I157" i="1"/>
  <c r="I156" i="1"/>
  <c r="H156" i="1"/>
  <c r="D158" i="1"/>
  <c r="C158" i="1"/>
  <c r="B158" i="1"/>
  <c r="G71" i="5"/>
  <c r="F71" i="5"/>
  <c r="E71" i="5"/>
  <c r="D71" i="5"/>
  <c r="C71" i="5"/>
  <c r="B71" i="5"/>
  <c r="G72" i="5"/>
  <c r="F72" i="5"/>
  <c r="E72" i="5"/>
  <c r="D72" i="5"/>
  <c r="C72" i="5"/>
  <c r="B72" i="5"/>
  <c r="I161" i="1"/>
  <c r="I160" i="1"/>
  <c r="H160" i="1"/>
  <c r="D162" i="1"/>
  <c r="C162" i="1"/>
  <c r="B162" i="1"/>
  <c r="I28" i="4" l="1"/>
  <c r="D30" i="4"/>
  <c r="I30" i="4" s="1"/>
  <c r="I90" i="4"/>
  <c r="I92" i="4"/>
  <c r="H90" i="4"/>
  <c r="I79" i="4"/>
  <c r="I80" i="4"/>
  <c r="H80" i="4"/>
  <c r="I81" i="5"/>
  <c r="I87" i="5"/>
  <c r="H87" i="5"/>
  <c r="I88" i="5"/>
  <c r="I42" i="4"/>
  <c r="I41" i="4"/>
  <c r="H41" i="4"/>
  <c r="I72" i="5"/>
  <c r="I71" i="5"/>
  <c r="H71" i="5"/>
  <c r="G42" i="2" l="1"/>
  <c r="F42" i="2"/>
  <c r="E42" i="2"/>
  <c r="D42" i="2"/>
  <c r="C42" i="2"/>
  <c r="B42" i="2"/>
  <c r="I231" i="1"/>
  <c r="G50" i="5"/>
  <c r="F50" i="5"/>
  <c r="E50" i="5"/>
  <c r="D50" i="5"/>
  <c r="C50" i="5"/>
  <c r="B50" i="5"/>
  <c r="I114" i="1"/>
  <c r="I50" i="5" l="1"/>
  <c r="I42" i="2"/>
  <c r="C264" i="1"/>
  <c r="C256" i="1"/>
  <c r="C252" i="1"/>
  <c r="C241" i="1"/>
  <c r="C234" i="1"/>
  <c r="C219" i="1"/>
  <c r="C203" i="1"/>
  <c r="C198" i="1"/>
  <c r="C194" i="1"/>
  <c r="C188" i="1"/>
  <c r="C184" i="1"/>
  <c r="C179" i="1"/>
  <c r="C175" i="1"/>
  <c r="C166" i="1"/>
  <c r="C150" i="1"/>
  <c r="C126" i="1"/>
  <c r="C108" i="1"/>
  <c r="C99" i="1"/>
  <c r="C95" i="1"/>
  <c r="C90" i="1"/>
  <c r="C84" i="1"/>
  <c r="C78" i="1"/>
  <c r="C72" i="1"/>
  <c r="C66" i="1"/>
  <c r="C60" i="1"/>
  <c r="C56" i="1"/>
  <c r="C52" i="1"/>
  <c r="C44" i="1"/>
  <c r="C38" i="1"/>
  <c r="C32" i="1"/>
  <c r="C21" i="1"/>
  <c r="C16" i="1"/>
  <c r="B264" i="1"/>
  <c r="B256" i="1"/>
  <c r="B252" i="1"/>
  <c r="B241" i="1"/>
  <c r="B234" i="1"/>
  <c r="B219" i="1"/>
  <c r="B203" i="1"/>
  <c r="B198" i="1"/>
  <c r="B194" i="1"/>
  <c r="B188" i="1"/>
  <c r="B184" i="1"/>
  <c r="B179" i="1"/>
  <c r="B175" i="1"/>
  <c r="B166" i="1"/>
  <c r="B150" i="1"/>
  <c r="B126" i="1"/>
  <c r="B108" i="1"/>
  <c r="B99" i="1"/>
  <c r="B95" i="1"/>
  <c r="B90" i="1"/>
  <c r="B84" i="1"/>
  <c r="B78" i="1"/>
  <c r="B72" i="1"/>
  <c r="B66" i="1"/>
  <c r="B60" i="1"/>
  <c r="B56" i="1"/>
  <c r="B52" i="1"/>
  <c r="B44" i="1"/>
  <c r="B38" i="1"/>
  <c r="B32" i="1"/>
  <c r="B21" i="1"/>
  <c r="B16" i="1"/>
  <c r="B268" i="1" l="1"/>
  <c r="C152" i="1"/>
  <c r="B152" i="1"/>
  <c r="C268" i="1"/>
  <c r="H255" i="1"/>
  <c r="H239" i="1"/>
  <c r="H230" i="1"/>
  <c r="H217" i="1"/>
  <c r="H202" i="1"/>
  <c r="H168" i="1"/>
  <c r="H106" i="1"/>
  <c r="H105" i="1"/>
  <c r="H20" i="1"/>
  <c r="H19" i="1"/>
  <c r="I14" i="1"/>
  <c r="B270" i="1" l="1"/>
  <c r="C270" i="1"/>
  <c r="G12" i="3"/>
  <c r="F12" i="3"/>
  <c r="E12" i="3"/>
  <c r="D12" i="3"/>
  <c r="C12" i="3"/>
  <c r="B12" i="3"/>
  <c r="G31" i="3"/>
  <c r="F31" i="3"/>
  <c r="E31" i="3"/>
  <c r="D31" i="3"/>
  <c r="C31" i="3"/>
  <c r="B31" i="3"/>
  <c r="I12" i="3" l="1"/>
  <c r="H12" i="3"/>
  <c r="I31" i="3"/>
  <c r="H31" i="3"/>
  <c r="D16" i="1"/>
  <c r="G8" i="3" l="1"/>
  <c r="F8" i="3"/>
  <c r="E8" i="3"/>
  <c r="D8" i="3"/>
  <c r="C8" i="3"/>
  <c r="G16" i="1"/>
  <c r="F16" i="1"/>
  <c r="E16" i="1"/>
  <c r="I8" i="3" l="1"/>
  <c r="H8" i="3"/>
  <c r="I16" i="1"/>
  <c r="H16" i="1"/>
  <c r="I183" i="1"/>
  <c r="I251" i="1" l="1"/>
  <c r="H251" i="1"/>
  <c r="I228" i="1"/>
  <c r="H228" i="1"/>
  <c r="I120" i="1"/>
  <c r="I125" i="1"/>
  <c r="I110" i="1"/>
  <c r="I63" i="1"/>
  <c r="H63" i="1"/>
  <c r="I43" i="1"/>
  <c r="H43" i="1"/>
  <c r="D44" i="3" l="1"/>
  <c r="C44" i="3"/>
  <c r="B44" i="3"/>
  <c r="I168" i="1"/>
  <c r="H44" i="3" l="1"/>
  <c r="I44" i="3"/>
  <c r="G9" i="4"/>
  <c r="F9" i="4"/>
  <c r="E9" i="4"/>
  <c r="D9" i="4"/>
  <c r="C9" i="4"/>
  <c r="B9" i="4"/>
  <c r="G8" i="4"/>
  <c r="F8" i="4"/>
  <c r="E8" i="4"/>
  <c r="D8" i="4"/>
  <c r="C8" i="4"/>
  <c r="B8" i="4"/>
  <c r="D21" i="1"/>
  <c r="I20" i="1"/>
  <c r="I19" i="1"/>
  <c r="H21" i="1" l="1"/>
  <c r="H8" i="4"/>
  <c r="H9" i="4"/>
  <c r="I21" i="1"/>
  <c r="I9" i="4"/>
  <c r="I8" i="4"/>
  <c r="G86" i="4"/>
  <c r="F86" i="4"/>
  <c r="E86" i="4"/>
  <c r="D86" i="4"/>
  <c r="C86" i="4"/>
  <c r="B86" i="4"/>
  <c r="I239" i="1"/>
  <c r="G41" i="2"/>
  <c r="F41" i="2"/>
  <c r="E41" i="2"/>
  <c r="D41" i="2"/>
  <c r="C41" i="2"/>
  <c r="B41" i="2"/>
  <c r="I230" i="1"/>
  <c r="G74" i="4"/>
  <c r="F74" i="4"/>
  <c r="E74" i="4"/>
  <c r="D74" i="4"/>
  <c r="C74" i="4"/>
  <c r="B74" i="4"/>
  <c r="G73" i="4"/>
  <c r="F73" i="4"/>
  <c r="E73" i="4"/>
  <c r="D73" i="4"/>
  <c r="C73" i="4"/>
  <c r="B73" i="4"/>
  <c r="I217" i="1"/>
  <c r="I216" i="1"/>
  <c r="H216" i="1"/>
  <c r="G82" i="5"/>
  <c r="F82" i="5"/>
  <c r="E82" i="5"/>
  <c r="D82" i="5"/>
  <c r="C82" i="5"/>
  <c r="B82" i="5"/>
  <c r="D203" i="1"/>
  <c r="G203" i="1"/>
  <c r="F203" i="1"/>
  <c r="E203" i="1"/>
  <c r="I202" i="1"/>
  <c r="H41" i="2" l="1"/>
  <c r="H74" i="4"/>
  <c r="H86" i="4"/>
  <c r="H82" i="5"/>
  <c r="I41" i="2"/>
  <c r="I86" i="4"/>
  <c r="I74" i="4"/>
  <c r="I82" i="5"/>
  <c r="H73" i="4"/>
  <c r="I73" i="4"/>
  <c r="I203" i="1"/>
  <c r="H203" i="1"/>
  <c r="I27" i="1" l="1"/>
  <c r="H27" i="1"/>
  <c r="I113" i="1" l="1"/>
  <c r="H113" i="1"/>
  <c r="I112" i="1"/>
  <c r="H112" i="1"/>
  <c r="I37" i="1"/>
  <c r="H249" i="1"/>
  <c r="I233" i="1"/>
  <c r="H233" i="1"/>
  <c r="G13" i="3" l="1"/>
  <c r="F13" i="3"/>
  <c r="E13" i="3"/>
  <c r="D13" i="3"/>
  <c r="C13" i="3"/>
  <c r="B13" i="3"/>
  <c r="I42" i="1"/>
  <c r="G23" i="5"/>
  <c r="F23" i="5"/>
  <c r="E23" i="5"/>
  <c r="D23" i="5"/>
  <c r="C23" i="5"/>
  <c r="B23" i="5"/>
  <c r="G55" i="5"/>
  <c r="F55" i="5"/>
  <c r="E55" i="5"/>
  <c r="D55" i="5"/>
  <c r="C55" i="5"/>
  <c r="B55" i="5"/>
  <c r="I124" i="1"/>
  <c r="G97" i="4"/>
  <c r="F97" i="4"/>
  <c r="E97" i="4"/>
  <c r="D97" i="4"/>
  <c r="C97" i="4"/>
  <c r="B97" i="4"/>
  <c r="H118" i="1"/>
  <c r="H23" i="5" l="1"/>
  <c r="I23" i="5"/>
  <c r="I13" i="3"/>
  <c r="I97" i="4"/>
  <c r="H97" i="4"/>
  <c r="I55" i="5"/>
  <c r="H229" i="1"/>
  <c r="H205" i="1"/>
  <c r="H58" i="1"/>
  <c r="H117" i="1"/>
  <c r="G49" i="5" l="1"/>
  <c r="F49" i="5"/>
  <c r="E49" i="5"/>
  <c r="D49" i="5"/>
  <c r="C49" i="5"/>
  <c r="B49" i="5"/>
  <c r="I49" i="5" l="1"/>
  <c r="H49" i="5"/>
  <c r="G96" i="4"/>
  <c r="F96" i="4"/>
  <c r="E96" i="4"/>
  <c r="D96" i="4"/>
  <c r="C96" i="4"/>
  <c r="B96" i="4"/>
  <c r="I249" i="1"/>
  <c r="I96" i="4" l="1"/>
  <c r="H96" i="4"/>
  <c r="I119" i="1"/>
  <c r="I105" i="1"/>
  <c r="I65" i="1"/>
  <c r="I46" i="1"/>
  <c r="G53" i="5"/>
  <c r="F53" i="5"/>
  <c r="E53" i="5"/>
  <c r="D53" i="5"/>
  <c r="C53" i="5"/>
  <c r="B53" i="5"/>
  <c r="I53" i="5" l="1"/>
  <c r="G264" i="1"/>
  <c r="G256" i="1"/>
  <c r="G44" i="3" s="1"/>
  <c r="G252" i="1"/>
  <c r="G241" i="1"/>
  <c r="G234" i="1"/>
  <c r="G219" i="1"/>
  <c r="G198" i="1"/>
  <c r="G194" i="1"/>
  <c r="G188" i="1"/>
  <c r="G184" i="1"/>
  <c r="G179" i="1"/>
  <c r="G175" i="1"/>
  <c r="G166" i="1"/>
  <c r="G150" i="1"/>
  <c r="G126" i="1"/>
  <c r="G108" i="1"/>
  <c r="G99" i="1"/>
  <c r="G95" i="1"/>
  <c r="G90" i="1"/>
  <c r="G84" i="1"/>
  <c r="G78" i="1"/>
  <c r="G72" i="1"/>
  <c r="G66" i="1"/>
  <c r="G60" i="1"/>
  <c r="G56" i="1"/>
  <c r="G52" i="1"/>
  <c r="G44" i="1"/>
  <c r="G38" i="1"/>
  <c r="G32" i="1"/>
  <c r="F264" i="1"/>
  <c r="F256" i="1"/>
  <c r="F44" i="3" s="1"/>
  <c r="F252" i="1"/>
  <c r="F241" i="1"/>
  <c r="F234" i="1"/>
  <c r="F219" i="1"/>
  <c r="F198" i="1"/>
  <c r="F194" i="1"/>
  <c r="F188" i="1"/>
  <c r="F184" i="1"/>
  <c r="F179" i="1"/>
  <c r="F175" i="1"/>
  <c r="F166" i="1"/>
  <c r="F150" i="1"/>
  <c r="F126" i="1"/>
  <c r="F108" i="1"/>
  <c r="F99" i="1"/>
  <c r="F95" i="1"/>
  <c r="F90" i="1"/>
  <c r="F84" i="1"/>
  <c r="F78" i="1"/>
  <c r="F72" i="1"/>
  <c r="F66" i="1"/>
  <c r="F60" i="1"/>
  <c r="F56" i="1"/>
  <c r="F52" i="1"/>
  <c r="F44" i="1"/>
  <c r="F38" i="1"/>
  <c r="F32" i="1"/>
  <c r="G268" i="1" l="1"/>
  <c r="F268" i="1"/>
  <c r="G152" i="1"/>
  <c r="F152" i="1"/>
  <c r="K148" i="1"/>
  <c r="J148" i="1"/>
  <c r="I148" i="1"/>
  <c r="K143" i="1"/>
  <c r="J143" i="1"/>
  <c r="I143" i="1"/>
  <c r="K142" i="1"/>
  <c r="J142" i="1"/>
  <c r="I142" i="1"/>
  <c r="K141" i="1"/>
  <c r="J141" i="1"/>
  <c r="I141" i="1"/>
  <c r="K140" i="1"/>
  <c r="J140" i="1"/>
  <c r="I140" i="1"/>
  <c r="K139" i="1"/>
  <c r="J139" i="1"/>
  <c r="I139" i="1"/>
  <c r="K138" i="1"/>
  <c r="J138" i="1"/>
  <c r="I138" i="1"/>
  <c r="K136" i="1"/>
  <c r="J136" i="1"/>
  <c r="I136" i="1"/>
  <c r="K117" i="1"/>
  <c r="J117" i="1"/>
  <c r="I117" i="1"/>
  <c r="K122" i="1"/>
  <c r="J122" i="1"/>
  <c r="I122" i="1"/>
  <c r="K120" i="1"/>
  <c r="J120" i="1"/>
  <c r="K111" i="1"/>
  <c r="J111" i="1"/>
  <c r="G270" i="1" l="1"/>
  <c r="F270" i="1"/>
  <c r="K205" i="1"/>
  <c r="I205" i="1"/>
  <c r="K172" i="1"/>
  <c r="I172" i="1"/>
  <c r="K165" i="1"/>
  <c r="I165" i="1"/>
  <c r="K135" i="1"/>
  <c r="I135" i="1"/>
  <c r="K131" i="1"/>
  <c r="I131" i="1"/>
  <c r="K112" i="1"/>
  <c r="K118" i="1"/>
  <c r="I118" i="1"/>
  <c r="K115" i="1"/>
  <c r="K106" i="1"/>
  <c r="I106" i="1"/>
  <c r="K93" i="1"/>
  <c r="I93" i="1"/>
  <c r="K30" i="1"/>
  <c r="I30" i="1"/>
  <c r="K27" i="1"/>
  <c r="K24" i="1"/>
  <c r="I24" i="1"/>
  <c r="G35" i="2"/>
  <c r="F35" i="2"/>
  <c r="E35" i="2"/>
  <c r="D35" i="2"/>
  <c r="C35" i="2"/>
  <c r="H35" i="2" s="1"/>
  <c r="B35" i="2"/>
  <c r="G34" i="2"/>
  <c r="F34" i="2"/>
  <c r="E34" i="2"/>
  <c r="D34" i="2"/>
  <c r="C34" i="2"/>
  <c r="B34" i="2"/>
  <c r="K256" i="1"/>
  <c r="J256" i="1"/>
  <c r="E256" i="1"/>
  <c r="E44" i="3" s="1"/>
  <c r="D256" i="1"/>
  <c r="K255" i="1"/>
  <c r="I255" i="1"/>
  <c r="K254" i="1"/>
  <c r="J254" i="1"/>
  <c r="I254" i="1"/>
  <c r="H254" i="1"/>
  <c r="G44" i="2"/>
  <c r="F44" i="2"/>
  <c r="E44" i="2"/>
  <c r="D44" i="2"/>
  <c r="C44" i="2"/>
  <c r="B44" i="2"/>
  <c r="G43" i="2"/>
  <c r="F43" i="2"/>
  <c r="E43" i="2"/>
  <c r="D43" i="2"/>
  <c r="C43" i="2"/>
  <c r="B43" i="2"/>
  <c r="G40" i="2"/>
  <c r="F40" i="2"/>
  <c r="E40" i="2"/>
  <c r="D40" i="2"/>
  <c r="C40" i="2"/>
  <c r="B40" i="2"/>
  <c r="G39" i="2"/>
  <c r="F39" i="2"/>
  <c r="E39" i="2"/>
  <c r="D39" i="2"/>
  <c r="C39" i="2"/>
  <c r="B39" i="2"/>
  <c r="K232" i="1"/>
  <c r="J232" i="1"/>
  <c r="I232" i="1"/>
  <c r="H232" i="1"/>
  <c r="K229" i="1"/>
  <c r="I229" i="1"/>
  <c r="K228" i="1"/>
  <c r="K233" i="1"/>
  <c r="I39" i="2" l="1"/>
  <c r="H39" i="2"/>
  <c r="I44" i="2"/>
  <c r="H44" i="2"/>
  <c r="K39" i="2"/>
  <c r="H40" i="2"/>
  <c r="I35" i="2"/>
  <c r="H256" i="1"/>
  <c r="I256" i="1"/>
  <c r="I43" i="2"/>
  <c r="K35" i="2"/>
  <c r="G36" i="2"/>
  <c r="F36" i="2"/>
  <c r="E36" i="2"/>
  <c r="D36" i="2"/>
  <c r="C36" i="2"/>
  <c r="B36" i="2"/>
  <c r="I40" i="2"/>
  <c r="J43" i="2"/>
  <c r="K43" i="2"/>
  <c r="K44" i="2"/>
  <c r="K40" i="2"/>
  <c r="H43" i="2"/>
  <c r="G85" i="5"/>
  <c r="F85" i="5"/>
  <c r="E85" i="5"/>
  <c r="D85" i="5"/>
  <c r="C85" i="5"/>
  <c r="B85" i="5"/>
  <c r="H85" i="5" l="1"/>
  <c r="K36" i="2"/>
  <c r="I36" i="2"/>
  <c r="J36" i="2"/>
  <c r="I85" i="5"/>
  <c r="H36" i="2"/>
  <c r="K85" i="5"/>
  <c r="G19" i="2"/>
  <c r="F19" i="2"/>
  <c r="E19" i="2"/>
  <c r="D19" i="2"/>
  <c r="C19" i="2"/>
  <c r="B19" i="2"/>
  <c r="G43" i="5"/>
  <c r="F43" i="5"/>
  <c r="E43" i="5"/>
  <c r="D43" i="5"/>
  <c r="C43" i="5"/>
  <c r="B43" i="5"/>
  <c r="G10" i="5"/>
  <c r="F10" i="5"/>
  <c r="E10" i="5"/>
  <c r="D10" i="5"/>
  <c r="C10" i="5"/>
  <c r="B10" i="5"/>
  <c r="G48" i="5"/>
  <c r="F48" i="5"/>
  <c r="E48" i="5"/>
  <c r="D48" i="5"/>
  <c r="C48" i="5"/>
  <c r="B48" i="5"/>
  <c r="G26" i="3"/>
  <c r="F26" i="3"/>
  <c r="E26" i="3"/>
  <c r="D26" i="3"/>
  <c r="C26" i="3"/>
  <c r="B26" i="3"/>
  <c r="I10" i="5" l="1"/>
  <c r="H10" i="5"/>
  <c r="H48" i="5"/>
  <c r="I48" i="5"/>
  <c r="I43" i="5"/>
  <c r="K26" i="3"/>
  <c r="K43" i="5"/>
  <c r="K10" i="5"/>
  <c r="I26" i="3"/>
  <c r="K48" i="5"/>
  <c r="I19" i="2"/>
  <c r="K19" i="2"/>
  <c r="E264" i="1" l="1"/>
  <c r="E252" i="1"/>
  <c r="E241" i="1"/>
  <c r="E234" i="1"/>
  <c r="E219" i="1"/>
  <c r="E198" i="1"/>
  <c r="E194" i="1"/>
  <c r="E188" i="1"/>
  <c r="E184" i="1"/>
  <c r="E179" i="1"/>
  <c r="E175" i="1"/>
  <c r="E166" i="1"/>
  <c r="E150" i="1"/>
  <c r="E126" i="1"/>
  <c r="E108" i="1"/>
  <c r="E99" i="1"/>
  <c r="E95" i="1"/>
  <c r="E90" i="1"/>
  <c r="E84" i="1"/>
  <c r="E78" i="1"/>
  <c r="E72" i="1"/>
  <c r="E66" i="1"/>
  <c r="E60" i="1"/>
  <c r="E56" i="1"/>
  <c r="E52" i="1"/>
  <c r="E44" i="1"/>
  <c r="E38" i="1"/>
  <c r="E32" i="1"/>
  <c r="E268" i="1" l="1"/>
  <c r="E152" i="1"/>
  <c r="K173" i="1"/>
  <c r="J173" i="1"/>
  <c r="I173" i="1"/>
  <c r="H173" i="1"/>
  <c r="K82" i="1"/>
  <c r="J82" i="1"/>
  <c r="I82" i="1"/>
  <c r="H82" i="1"/>
  <c r="D38" i="1"/>
  <c r="G18" i="2"/>
  <c r="F18" i="2"/>
  <c r="E18" i="2"/>
  <c r="D18" i="2"/>
  <c r="C18" i="2"/>
  <c r="B18" i="2"/>
  <c r="G65" i="5"/>
  <c r="F65" i="5"/>
  <c r="E65" i="5"/>
  <c r="D65" i="5"/>
  <c r="C65" i="5"/>
  <c r="B65" i="5"/>
  <c r="G64" i="5"/>
  <c r="F64" i="5"/>
  <c r="E64" i="5"/>
  <c r="D64" i="5"/>
  <c r="C64" i="5"/>
  <c r="B64" i="5"/>
  <c r="K147" i="1"/>
  <c r="J147" i="1"/>
  <c r="I147" i="1"/>
  <c r="G37" i="3"/>
  <c r="F37" i="3"/>
  <c r="E37" i="3"/>
  <c r="D37" i="3"/>
  <c r="C37" i="3"/>
  <c r="B37" i="3"/>
  <c r="G32" i="3"/>
  <c r="F32" i="3"/>
  <c r="E32" i="3"/>
  <c r="D32" i="3"/>
  <c r="C32" i="3"/>
  <c r="B32" i="3"/>
  <c r="G57" i="5"/>
  <c r="F57" i="5"/>
  <c r="E57" i="5"/>
  <c r="D57" i="5"/>
  <c r="C57" i="5"/>
  <c r="B57" i="5"/>
  <c r="G56" i="5"/>
  <c r="F56" i="5"/>
  <c r="E56" i="5"/>
  <c r="D56" i="5"/>
  <c r="C56" i="5"/>
  <c r="B56" i="5"/>
  <c r="H57" i="5" l="1"/>
  <c r="I32" i="3"/>
  <c r="I64" i="5"/>
  <c r="H64" i="5"/>
  <c r="K37" i="3"/>
  <c r="J37" i="3"/>
  <c r="K65" i="5"/>
  <c r="J65" i="5"/>
  <c r="I57" i="5"/>
  <c r="K32" i="3"/>
  <c r="J32" i="3"/>
  <c r="K64" i="5"/>
  <c r="J64" i="5"/>
  <c r="I18" i="2"/>
  <c r="H18" i="2"/>
  <c r="K57" i="5"/>
  <c r="J57" i="5"/>
  <c r="I37" i="3"/>
  <c r="H37" i="3"/>
  <c r="I65" i="5"/>
  <c r="H65" i="5"/>
  <c r="K18" i="2"/>
  <c r="J18" i="2"/>
  <c r="E270" i="1"/>
  <c r="H56" i="5"/>
  <c r="K56" i="5"/>
  <c r="I56" i="5"/>
  <c r="J56" i="5"/>
  <c r="G32" i="4"/>
  <c r="F32" i="4"/>
  <c r="E32" i="4"/>
  <c r="D32" i="4"/>
  <c r="C32" i="4"/>
  <c r="B32" i="4"/>
  <c r="G36" i="4"/>
  <c r="F36" i="4"/>
  <c r="E36" i="4"/>
  <c r="D36" i="4"/>
  <c r="C36" i="4"/>
  <c r="B36" i="4"/>
  <c r="G63" i="5"/>
  <c r="F63" i="5"/>
  <c r="E63" i="5"/>
  <c r="D63" i="5"/>
  <c r="C63" i="5"/>
  <c r="B63" i="5"/>
  <c r="G62" i="5"/>
  <c r="F62" i="5"/>
  <c r="E62" i="5"/>
  <c r="D62" i="5"/>
  <c r="C62" i="5"/>
  <c r="B62" i="5"/>
  <c r="G52" i="5"/>
  <c r="F52" i="5"/>
  <c r="E52" i="5"/>
  <c r="D52" i="5"/>
  <c r="C52" i="5"/>
  <c r="B52" i="5"/>
  <c r="G48" i="4"/>
  <c r="F48" i="4"/>
  <c r="E48" i="4"/>
  <c r="D48" i="4"/>
  <c r="C48" i="4"/>
  <c r="B48" i="4"/>
  <c r="G47" i="4"/>
  <c r="F47" i="4"/>
  <c r="E47" i="4"/>
  <c r="D47" i="4"/>
  <c r="C47" i="4"/>
  <c r="B47" i="4"/>
  <c r="G46" i="4"/>
  <c r="F46" i="4"/>
  <c r="E46" i="4"/>
  <c r="D46" i="4"/>
  <c r="C46" i="4"/>
  <c r="B46" i="4"/>
  <c r="G38" i="5"/>
  <c r="F38" i="5"/>
  <c r="E38" i="5"/>
  <c r="D38" i="5"/>
  <c r="C38" i="5"/>
  <c r="B38" i="5"/>
  <c r="G21" i="3"/>
  <c r="F21" i="3"/>
  <c r="E21" i="3"/>
  <c r="D21" i="3"/>
  <c r="C21" i="3"/>
  <c r="B21" i="3"/>
  <c r="G14" i="4"/>
  <c r="F14" i="4"/>
  <c r="E14" i="4"/>
  <c r="D14" i="4"/>
  <c r="C14" i="4"/>
  <c r="B14" i="4"/>
  <c r="I14" i="4" l="1"/>
  <c r="I32" i="4"/>
  <c r="H52" i="5"/>
  <c r="I52" i="5"/>
  <c r="I62" i="5"/>
  <c r="I47" i="4"/>
  <c r="K63" i="5"/>
  <c r="J63" i="5"/>
  <c r="K62" i="5"/>
  <c r="K52" i="5"/>
  <c r="K32" i="4"/>
  <c r="J32" i="4"/>
  <c r="I63" i="5"/>
  <c r="H63" i="5"/>
  <c r="K47" i="4"/>
  <c r="I48" i="4"/>
  <c r="H48" i="4"/>
  <c r="K48" i="4"/>
  <c r="J48" i="4"/>
  <c r="H38" i="5"/>
  <c r="I38" i="5"/>
  <c r="K38" i="5"/>
  <c r="J38" i="5"/>
  <c r="K36" i="4"/>
  <c r="J36" i="4"/>
  <c r="I36" i="4"/>
  <c r="H36" i="4"/>
  <c r="K34" i="2"/>
  <c r="K21" i="3"/>
  <c r="J34" i="2"/>
  <c r="I21" i="3"/>
  <c r="I46" i="4"/>
  <c r="K46" i="4"/>
  <c r="I34" i="2"/>
  <c r="H34" i="2"/>
  <c r="J46" i="4"/>
  <c r="K14" i="4"/>
  <c r="H21" i="3"/>
  <c r="J21" i="3"/>
  <c r="J14" i="4"/>
  <c r="K218" i="1"/>
  <c r="I218" i="1"/>
  <c r="K209" i="1"/>
  <c r="J209" i="1"/>
  <c r="I209" i="1"/>
  <c r="H209" i="1"/>
  <c r="K133" i="1"/>
  <c r="J133" i="1"/>
  <c r="I133" i="1"/>
  <c r="K110" i="1"/>
  <c r="J110" i="1"/>
  <c r="K65" i="1"/>
  <c r="J65" i="1"/>
  <c r="K64" i="1"/>
  <c r="J64" i="1"/>
  <c r="I64" i="1"/>
  <c r="K55" i="1"/>
  <c r="J55" i="1"/>
  <c r="K35" i="1"/>
  <c r="J35" i="1"/>
  <c r="I35" i="1"/>
  <c r="H35" i="1"/>
  <c r="H29" i="1"/>
  <c r="J29" i="1"/>
  <c r="J26" i="1"/>
  <c r="H26" i="1"/>
  <c r="K36" i="1" l="1"/>
  <c r="J36" i="1"/>
  <c r="J171" i="1"/>
  <c r="K171" i="1"/>
  <c r="J50" i="1"/>
  <c r="K50" i="1"/>
  <c r="I171" i="1"/>
  <c r="H50" i="1"/>
  <c r="I50" i="1"/>
  <c r="C89" i="5" l="1"/>
  <c r="D89" i="5"/>
  <c r="E89" i="5"/>
  <c r="F89" i="5"/>
  <c r="G89" i="5"/>
  <c r="B89" i="5"/>
  <c r="J31" i="1"/>
  <c r="H31" i="1"/>
  <c r="J37" i="1"/>
  <c r="J240" i="1"/>
  <c r="J182" i="1"/>
  <c r="J183" i="1"/>
  <c r="J149" i="1"/>
  <c r="J123" i="1"/>
  <c r="H123" i="1"/>
  <c r="J47" i="1"/>
  <c r="J48" i="1"/>
  <c r="J49" i="1"/>
  <c r="J51" i="1"/>
  <c r="I47" i="1"/>
  <c r="I48" i="1"/>
  <c r="I49" i="1"/>
  <c r="I51" i="1"/>
  <c r="H47" i="1"/>
  <c r="H48" i="1"/>
  <c r="H49" i="1"/>
  <c r="H51" i="1"/>
  <c r="K128" i="1"/>
  <c r="K129" i="1"/>
  <c r="K130" i="1"/>
  <c r="K132" i="1"/>
  <c r="K134" i="1"/>
  <c r="J130" i="1"/>
  <c r="G73" i="5"/>
  <c r="G75" i="5"/>
  <c r="G77" i="5"/>
  <c r="G76" i="5"/>
  <c r="G80" i="5"/>
  <c r="K166" i="1"/>
  <c r="J175" i="1"/>
  <c r="K179" i="1"/>
  <c r="K184" i="1"/>
  <c r="K188" i="1"/>
  <c r="J198" i="1"/>
  <c r="K241" i="1"/>
  <c r="K264" i="1"/>
  <c r="C21" i="2"/>
  <c r="D21" i="2"/>
  <c r="E21" i="2"/>
  <c r="F21" i="2"/>
  <c r="G21" i="2"/>
  <c r="B21" i="2"/>
  <c r="C20" i="2"/>
  <c r="D20" i="2"/>
  <c r="E20" i="2"/>
  <c r="F20" i="2"/>
  <c r="G20" i="2"/>
  <c r="B20" i="2"/>
  <c r="I132" i="1"/>
  <c r="C16" i="2"/>
  <c r="D16" i="2"/>
  <c r="E16" i="2"/>
  <c r="F16" i="2"/>
  <c r="G16" i="2"/>
  <c r="B16" i="2"/>
  <c r="I129" i="1"/>
  <c r="G24" i="5"/>
  <c r="F24" i="5"/>
  <c r="D24" i="5"/>
  <c r="C24" i="5"/>
  <c r="E24" i="5"/>
  <c r="B24" i="5"/>
  <c r="G5" i="5"/>
  <c r="G7" i="5"/>
  <c r="G8" i="5"/>
  <c r="G9" i="5"/>
  <c r="G11" i="5"/>
  <c r="G12" i="5"/>
  <c r="G13" i="5"/>
  <c r="G14" i="5"/>
  <c r="G15" i="5"/>
  <c r="G18" i="5"/>
  <c r="G19" i="5"/>
  <c r="G22" i="5"/>
  <c r="G25" i="5"/>
  <c r="G28" i="5"/>
  <c r="G30" i="5"/>
  <c r="G31" i="5"/>
  <c r="G32" i="5"/>
  <c r="G33" i="5"/>
  <c r="G36" i="5"/>
  <c r="G37" i="5"/>
  <c r="G39" i="5"/>
  <c r="G42" i="5"/>
  <c r="G44" i="5"/>
  <c r="G47" i="5"/>
  <c r="G51" i="5"/>
  <c r="G54" i="5"/>
  <c r="G60" i="5"/>
  <c r="G61" i="5"/>
  <c r="G66" i="5"/>
  <c r="F5" i="5"/>
  <c r="F7" i="5"/>
  <c r="F8" i="5"/>
  <c r="F9" i="5"/>
  <c r="F11" i="5"/>
  <c r="F12" i="5"/>
  <c r="F13" i="5"/>
  <c r="F14" i="5"/>
  <c r="F15" i="5"/>
  <c r="F18" i="5"/>
  <c r="F19" i="5"/>
  <c r="F22" i="5"/>
  <c r="F25" i="5"/>
  <c r="F28" i="5"/>
  <c r="F30" i="5"/>
  <c r="F31" i="5"/>
  <c r="F32" i="5"/>
  <c r="F33" i="5"/>
  <c r="F36" i="5"/>
  <c r="F37" i="5"/>
  <c r="F39" i="5"/>
  <c r="F42" i="5"/>
  <c r="F44" i="5"/>
  <c r="F47" i="5"/>
  <c r="F51" i="5"/>
  <c r="F54" i="5"/>
  <c r="F60" i="5"/>
  <c r="F61" i="5"/>
  <c r="F66" i="5"/>
  <c r="E5" i="5"/>
  <c r="E7" i="5"/>
  <c r="E8" i="5"/>
  <c r="E9" i="5"/>
  <c r="E11" i="5"/>
  <c r="E12" i="5"/>
  <c r="E13" i="5"/>
  <c r="E14" i="5"/>
  <c r="E15" i="5"/>
  <c r="E18" i="5"/>
  <c r="E19" i="5"/>
  <c r="E22" i="5"/>
  <c r="E25" i="5"/>
  <c r="E28" i="5"/>
  <c r="E30" i="5"/>
  <c r="E31" i="5"/>
  <c r="E32" i="5"/>
  <c r="E33" i="5"/>
  <c r="E36" i="5"/>
  <c r="E37" i="5"/>
  <c r="E39" i="5"/>
  <c r="E42" i="5"/>
  <c r="E44" i="5"/>
  <c r="E47" i="5"/>
  <c r="E51" i="5"/>
  <c r="E54" i="5"/>
  <c r="E60" i="5"/>
  <c r="E61" i="5"/>
  <c r="E66" i="5"/>
  <c r="D5" i="5"/>
  <c r="D7" i="5"/>
  <c r="D8" i="5"/>
  <c r="D9" i="5"/>
  <c r="D11" i="5"/>
  <c r="D12" i="5"/>
  <c r="D13" i="5"/>
  <c r="D14" i="5"/>
  <c r="D15" i="5"/>
  <c r="D18" i="5"/>
  <c r="D19" i="5"/>
  <c r="D22" i="5"/>
  <c r="D25" i="5"/>
  <c r="D28" i="5"/>
  <c r="D30" i="5"/>
  <c r="D31" i="5"/>
  <c r="D32" i="5"/>
  <c r="D33" i="5"/>
  <c r="D36" i="5"/>
  <c r="D37" i="5"/>
  <c r="D39" i="5"/>
  <c r="D42" i="5"/>
  <c r="D44" i="5"/>
  <c r="D47" i="5"/>
  <c r="D51" i="5"/>
  <c r="I51" i="5" s="1"/>
  <c r="D54" i="5"/>
  <c r="D60" i="5"/>
  <c r="D61" i="5"/>
  <c r="D66" i="5"/>
  <c r="C5" i="5"/>
  <c r="C7" i="5"/>
  <c r="C8" i="5"/>
  <c r="C9" i="5"/>
  <c r="C11" i="5"/>
  <c r="C12" i="5"/>
  <c r="C13" i="5"/>
  <c r="C14" i="5"/>
  <c r="C15" i="5"/>
  <c r="C18" i="5"/>
  <c r="C19" i="5"/>
  <c r="C22" i="5"/>
  <c r="C25" i="5"/>
  <c r="C28" i="5"/>
  <c r="C30" i="5"/>
  <c r="C31" i="5"/>
  <c r="C32" i="5"/>
  <c r="C33" i="5"/>
  <c r="C36" i="5"/>
  <c r="C37" i="5"/>
  <c r="C39" i="5"/>
  <c r="C42" i="5"/>
  <c r="C44" i="5"/>
  <c r="C47" i="5"/>
  <c r="C51" i="5"/>
  <c r="C54" i="5"/>
  <c r="C60" i="5"/>
  <c r="C61" i="5"/>
  <c r="C66" i="5"/>
  <c r="B5" i="5"/>
  <c r="B7" i="5"/>
  <c r="B8" i="5"/>
  <c r="B9" i="5"/>
  <c r="B11" i="5"/>
  <c r="B12" i="5"/>
  <c r="B13" i="5"/>
  <c r="B14" i="5"/>
  <c r="B15" i="5"/>
  <c r="B18" i="5"/>
  <c r="B19" i="5"/>
  <c r="B22" i="5"/>
  <c r="B25" i="5"/>
  <c r="B28" i="5"/>
  <c r="B30" i="5"/>
  <c r="B31" i="5"/>
  <c r="B32" i="5"/>
  <c r="B33" i="5"/>
  <c r="B36" i="5"/>
  <c r="B37" i="5"/>
  <c r="B39" i="5"/>
  <c r="B42" i="5"/>
  <c r="B44" i="5"/>
  <c r="B47" i="5"/>
  <c r="B51" i="5"/>
  <c r="B54" i="5"/>
  <c r="B60" i="5"/>
  <c r="B61" i="5"/>
  <c r="B66" i="5"/>
  <c r="J108" i="1"/>
  <c r="J32" i="1"/>
  <c r="J38" i="1"/>
  <c r="K52" i="1"/>
  <c r="J44" i="1"/>
  <c r="J60" i="1"/>
  <c r="J78" i="1"/>
  <c r="J90" i="1"/>
  <c r="K99" i="1"/>
  <c r="J150" i="1"/>
  <c r="D66" i="1"/>
  <c r="D72" i="1"/>
  <c r="I72" i="1" s="1"/>
  <c r="D78" i="1"/>
  <c r="H78" i="1" s="1"/>
  <c r="D84" i="1"/>
  <c r="D90" i="1"/>
  <c r="I90" i="1" s="1"/>
  <c r="D95" i="1"/>
  <c r="I95" i="1" s="1"/>
  <c r="D99" i="1"/>
  <c r="I99" i="1" s="1"/>
  <c r="D108" i="1"/>
  <c r="D126" i="1"/>
  <c r="D150" i="1"/>
  <c r="D32" i="1"/>
  <c r="D44" i="1"/>
  <c r="H44" i="1" s="1"/>
  <c r="G5" i="4"/>
  <c r="G7" i="4"/>
  <c r="G18" i="4"/>
  <c r="G19" i="4"/>
  <c r="G22" i="4"/>
  <c r="G24" i="4"/>
  <c r="G25" i="4"/>
  <c r="G34" i="4"/>
  <c r="G35" i="4"/>
  <c r="G12" i="4"/>
  <c r="G13" i="4"/>
  <c r="G15" i="4"/>
  <c r="F5" i="4"/>
  <c r="F7" i="4"/>
  <c r="F18" i="4"/>
  <c r="F19" i="4"/>
  <c r="F22" i="4"/>
  <c r="F24" i="4"/>
  <c r="F25" i="4"/>
  <c r="F34" i="4"/>
  <c r="F35" i="4"/>
  <c r="F12" i="4"/>
  <c r="F13" i="4"/>
  <c r="F15" i="4"/>
  <c r="E5" i="4"/>
  <c r="E7" i="4"/>
  <c r="E18" i="4"/>
  <c r="E19" i="4"/>
  <c r="E22" i="4"/>
  <c r="E24" i="4"/>
  <c r="E25" i="4"/>
  <c r="E34" i="4"/>
  <c r="E35" i="4"/>
  <c r="E12" i="4"/>
  <c r="E13" i="4"/>
  <c r="E15" i="4"/>
  <c r="D5" i="4"/>
  <c r="D7" i="4"/>
  <c r="D18" i="4"/>
  <c r="D19" i="4"/>
  <c r="D22" i="4"/>
  <c r="D24" i="4"/>
  <c r="D25" i="4"/>
  <c r="D34" i="4"/>
  <c r="D35" i="4"/>
  <c r="D12" i="4"/>
  <c r="D13" i="4"/>
  <c r="D15" i="4"/>
  <c r="C5" i="4"/>
  <c r="C7" i="4"/>
  <c r="C10" i="4" s="1"/>
  <c r="C18" i="4"/>
  <c r="C19" i="4"/>
  <c r="C22" i="4"/>
  <c r="C24" i="4"/>
  <c r="C25" i="4"/>
  <c r="C34" i="4"/>
  <c r="C35" i="4"/>
  <c r="C12" i="4"/>
  <c r="C13" i="4"/>
  <c r="C15" i="4"/>
  <c r="B5" i="4"/>
  <c r="B7" i="4"/>
  <c r="B10" i="4" s="1"/>
  <c r="B18" i="4"/>
  <c r="B19" i="4"/>
  <c r="B22" i="4"/>
  <c r="B24" i="4"/>
  <c r="B25" i="4"/>
  <c r="B34" i="4"/>
  <c r="B35" i="4"/>
  <c r="B12" i="4"/>
  <c r="B13" i="4"/>
  <c r="B15" i="4"/>
  <c r="D56" i="1"/>
  <c r="I56" i="1" s="1"/>
  <c r="K29" i="1"/>
  <c r="I29" i="1"/>
  <c r="K26" i="1"/>
  <c r="I26" i="1"/>
  <c r="C5" i="3"/>
  <c r="C11" i="3"/>
  <c r="C14" i="3"/>
  <c r="C17" i="3"/>
  <c r="C18" i="3"/>
  <c r="C19" i="3"/>
  <c r="C20" i="3"/>
  <c r="C22" i="3"/>
  <c r="C25" i="3"/>
  <c r="C27" i="3"/>
  <c r="C30" i="3"/>
  <c r="C33" i="3"/>
  <c r="C36" i="3"/>
  <c r="C38" i="3"/>
  <c r="C39" i="3"/>
  <c r="C7" i="3"/>
  <c r="C9" i="3" s="1"/>
  <c r="D5" i="3"/>
  <c r="D11" i="3"/>
  <c r="D14" i="3"/>
  <c r="D17" i="3"/>
  <c r="D18" i="3"/>
  <c r="D19" i="3"/>
  <c r="D20" i="3"/>
  <c r="D22" i="3"/>
  <c r="D25" i="3"/>
  <c r="D27" i="3"/>
  <c r="I27" i="3" s="1"/>
  <c r="D30" i="3"/>
  <c r="D33" i="3"/>
  <c r="I33" i="3" s="1"/>
  <c r="D36" i="3"/>
  <c r="D38" i="3"/>
  <c r="D39" i="3"/>
  <c r="D7" i="3"/>
  <c r="D9" i="3" s="1"/>
  <c r="E5" i="3"/>
  <c r="E11" i="3"/>
  <c r="E14" i="3"/>
  <c r="E17" i="3"/>
  <c r="E18" i="3"/>
  <c r="E19" i="3"/>
  <c r="E20" i="3"/>
  <c r="E22" i="3"/>
  <c r="E25" i="3"/>
  <c r="E27" i="3"/>
  <c r="E30" i="3"/>
  <c r="E33" i="3"/>
  <c r="E36" i="3"/>
  <c r="E38" i="3"/>
  <c r="E39" i="3"/>
  <c r="E7" i="3"/>
  <c r="E9" i="3" s="1"/>
  <c r="F5" i="3"/>
  <c r="F11" i="3"/>
  <c r="F14" i="3"/>
  <c r="F17" i="3"/>
  <c r="F18" i="3"/>
  <c r="F19" i="3"/>
  <c r="F20" i="3"/>
  <c r="F22" i="3"/>
  <c r="F25" i="3"/>
  <c r="F27" i="3"/>
  <c r="F30" i="3"/>
  <c r="F33" i="3"/>
  <c r="F36" i="3"/>
  <c r="F38" i="3"/>
  <c r="F39" i="3"/>
  <c r="F7" i="3"/>
  <c r="F9" i="3" s="1"/>
  <c r="G5" i="3"/>
  <c r="G11" i="3"/>
  <c r="G14" i="3"/>
  <c r="G17" i="3"/>
  <c r="G18" i="3"/>
  <c r="G19" i="3"/>
  <c r="G20" i="3"/>
  <c r="G22" i="3"/>
  <c r="G25" i="3"/>
  <c r="G27" i="3"/>
  <c r="G30" i="3"/>
  <c r="G33" i="3"/>
  <c r="G36" i="3"/>
  <c r="G38" i="3"/>
  <c r="G39" i="3"/>
  <c r="G7" i="3"/>
  <c r="G9" i="3" s="1"/>
  <c r="B5" i="3"/>
  <c r="B11" i="3"/>
  <c r="B14" i="3"/>
  <c r="B17" i="3"/>
  <c r="B18" i="3"/>
  <c r="B19" i="3"/>
  <c r="B20" i="3"/>
  <c r="B22" i="3"/>
  <c r="B25" i="3"/>
  <c r="B27" i="3"/>
  <c r="B30" i="3"/>
  <c r="B33" i="3"/>
  <c r="B36" i="3"/>
  <c r="B38" i="3"/>
  <c r="B39" i="3"/>
  <c r="B7" i="3"/>
  <c r="B9" i="3" s="1"/>
  <c r="H38" i="1"/>
  <c r="D52" i="1"/>
  <c r="D60" i="1"/>
  <c r="K13" i="1"/>
  <c r="J13" i="1"/>
  <c r="I13" i="1"/>
  <c r="H13" i="1"/>
  <c r="D166" i="1"/>
  <c r="D175" i="1"/>
  <c r="D179" i="1"/>
  <c r="I179" i="1" s="1"/>
  <c r="D184" i="1"/>
  <c r="I184" i="1" s="1"/>
  <c r="D188" i="1"/>
  <c r="H188" i="1" s="1"/>
  <c r="D194" i="1"/>
  <c r="I194" i="1" s="1"/>
  <c r="D198" i="1"/>
  <c r="D219" i="1"/>
  <c r="D234" i="1"/>
  <c r="D241" i="1"/>
  <c r="I241" i="1" s="1"/>
  <c r="D252" i="1"/>
  <c r="D264" i="1"/>
  <c r="I264" i="1" s="1"/>
  <c r="K194" i="1"/>
  <c r="C45" i="4"/>
  <c r="C49" i="4"/>
  <c r="C52" i="4"/>
  <c r="C53" i="4"/>
  <c r="C56" i="4"/>
  <c r="C57" i="4"/>
  <c r="C60" i="4"/>
  <c r="C61" i="4"/>
  <c r="C64" i="4"/>
  <c r="C65" i="4"/>
  <c r="C68" i="4"/>
  <c r="C69" i="4"/>
  <c r="C70" i="4"/>
  <c r="C71" i="4"/>
  <c r="C72" i="4"/>
  <c r="C77" i="4"/>
  <c r="C81" i="4"/>
  <c r="C83" i="4"/>
  <c r="C85" i="4"/>
  <c r="C87" i="4"/>
  <c r="C93" i="4"/>
  <c r="C95" i="4"/>
  <c r="C98" i="4"/>
  <c r="C43" i="4"/>
  <c r="D45" i="4"/>
  <c r="D49" i="4"/>
  <c r="D52" i="4"/>
  <c r="D53" i="4"/>
  <c r="D56" i="4"/>
  <c r="D57" i="4"/>
  <c r="D60" i="4"/>
  <c r="D61" i="4"/>
  <c r="D64" i="4"/>
  <c r="D65" i="4"/>
  <c r="D68" i="4"/>
  <c r="D69" i="4"/>
  <c r="D70" i="4"/>
  <c r="D71" i="4"/>
  <c r="D72" i="4"/>
  <c r="D77" i="4"/>
  <c r="D81" i="4"/>
  <c r="D83" i="4"/>
  <c r="D85" i="4"/>
  <c r="D87" i="4"/>
  <c r="I87" i="4" s="1"/>
  <c r="D93" i="4"/>
  <c r="D95" i="4"/>
  <c r="D98" i="4"/>
  <c r="D43" i="4"/>
  <c r="E45" i="4"/>
  <c r="E49" i="4"/>
  <c r="E52" i="4"/>
  <c r="E53" i="4"/>
  <c r="E56" i="4"/>
  <c r="E57" i="4"/>
  <c r="E60" i="4"/>
  <c r="E61" i="4"/>
  <c r="E64" i="4"/>
  <c r="E65" i="4"/>
  <c r="E68" i="4"/>
  <c r="E69" i="4"/>
  <c r="E70" i="4"/>
  <c r="E71" i="4"/>
  <c r="E72" i="4"/>
  <c r="E77" i="4"/>
  <c r="E81" i="4"/>
  <c r="E83" i="4"/>
  <c r="E85" i="4"/>
  <c r="E87" i="4"/>
  <c r="E93" i="4"/>
  <c r="E95" i="4"/>
  <c r="E98" i="4"/>
  <c r="E43" i="4"/>
  <c r="F45" i="4"/>
  <c r="F49" i="4"/>
  <c r="F52" i="4"/>
  <c r="F53" i="4"/>
  <c r="F56" i="4"/>
  <c r="F57" i="4"/>
  <c r="F60" i="4"/>
  <c r="F61" i="4"/>
  <c r="F64" i="4"/>
  <c r="F65" i="4"/>
  <c r="F68" i="4"/>
  <c r="F69" i="4"/>
  <c r="F70" i="4"/>
  <c r="F71" i="4"/>
  <c r="F72" i="4"/>
  <c r="F77" i="4"/>
  <c r="F81" i="4"/>
  <c r="F83" i="4"/>
  <c r="F85" i="4"/>
  <c r="F87" i="4"/>
  <c r="F93" i="4"/>
  <c r="F95" i="4"/>
  <c r="F98" i="4"/>
  <c r="F43" i="4"/>
  <c r="G45" i="4"/>
  <c r="G49" i="4"/>
  <c r="G52" i="4"/>
  <c r="G53" i="4"/>
  <c r="G56" i="4"/>
  <c r="G57" i="4"/>
  <c r="G60" i="4"/>
  <c r="G61" i="4"/>
  <c r="G64" i="4"/>
  <c r="G65" i="4"/>
  <c r="G68" i="4"/>
  <c r="G69" i="4"/>
  <c r="G70" i="4"/>
  <c r="G71" i="4"/>
  <c r="G72" i="4"/>
  <c r="G77" i="4"/>
  <c r="G81" i="4"/>
  <c r="G83" i="4"/>
  <c r="G85" i="4"/>
  <c r="G87" i="4"/>
  <c r="G93" i="4"/>
  <c r="G95" i="4"/>
  <c r="G98" i="4"/>
  <c r="G43" i="4"/>
  <c r="B45" i="4"/>
  <c r="B49" i="4"/>
  <c r="B52" i="4"/>
  <c r="B53" i="4"/>
  <c r="B56" i="4"/>
  <c r="B57" i="4"/>
  <c r="B60" i="4"/>
  <c r="B61" i="4"/>
  <c r="B64" i="4"/>
  <c r="B65" i="4"/>
  <c r="B68" i="4"/>
  <c r="B69" i="4"/>
  <c r="B70" i="4"/>
  <c r="B71" i="4"/>
  <c r="B72" i="4"/>
  <c r="B77" i="4"/>
  <c r="B81" i="4"/>
  <c r="B83" i="4"/>
  <c r="B85" i="4"/>
  <c r="B87" i="4"/>
  <c r="B93" i="4"/>
  <c r="B95" i="4"/>
  <c r="B98" i="4"/>
  <c r="B43" i="4"/>
  <c r="C73" i="5"/>
  <c r="C75" i="5"/>
  <c r="C76" i="5"/>
  <c r="C77" i="5"/>
  <c r="C80" i="5"/>
  <c r="C83" i="5" s="1"/>
  <c r="D73" i="5"/>
  <c r="D75" i="5"/>
  <c r="D76" i="5"/>
  <c r="D77" i="5"/>
  <c r="D80" i="5"/>
  <c r="D83" i="5" s="1"/>
  <c r="E73" i="5"/>
  <c r="E75" i="5"/>
  <c r="E76" i="5"/>
  <c r="E77" i="5"/>
  <c r="E80" i="5"/>
  <c r="F73" i="5"/>
  <c r="F75" i="5"/>
  <c r="F76" i="5"/>
  <c r="F77" i="5"/>
  <c r="F80" i="5"/>
  <c r="B73" i="5"/>
  <c r="B75" i="5"/>
  <c r="B76" i="5"/>
  <c r="B77" i="5"/>
  <c r="B80" i="5"/>
  <c r="B83" i="5" s="1"/>
  <c r="K37" i="1"/>
  <c r="K123" i="1"/>
  <c r="K183" i="1"/>
  <c r="K182" i="1"/>
  <c r="K240" i="1"/>
  <c r="K145" i="1"/>
  <c r="K31" i="1"/>
  <c r="I182" i="1"/>
  <c r="I145" i="1"/>
  <c r="I31" i="1"/>
  <c r="I123" i="1"/>
  <c r="G17" i="2"/>
  <c r="F17" i="2"/>
  <c r="G15" i="2"/>
  <c r="F15" i="2"/>
  <c r="D17" i="2"/>
  <c r="C17" i="2"/>
  <c r="D15" i="2"/>
  <c r="C15" i="2"/>
  <c r="K7" i="1"/>
  <c r="K9" i="1"/>
  <c r="K11" i="1"/>
  <c r="K18" i="1"/>
  <c r="K23" i="1"/>
  <c r="K25" i="1"/>
  <c r="K28" i="1"/>
  <c r="K34" i="1"/>
  <c r="K40" i="1"/>
  <c r="K43" i="1"/>
  <c r="K46" i="1"/>
  <c r="K47" i="1"/>
  <c r="K48" i="1"/>
  <c r="K49" i="1"/>
  <c r="K51" i="1"/>
  <c r="K54" i="1"/>
  <c r="K58" i="1"/>
  <c r="K59" i="1"/>
  <c r="K62" i="1"/>
  <c r="K68" i="1"/>
  <c r="K70" i="1"/>
  <c r="K71" i="1"/>
  <c r="K74" i="1"/>
  <c r="K75" i="1"/>
  <c r="K76" i="1"/>
  <c r="K77" i="1"/>
  <c r="K80" i="1"/>
  <c r="K81" i="1"/>
  <c r="K83" i="1"/>
  <c r="K86" i="1"/>
  <c r="K88" i="1"/>
  <c r="K89" i="1"/>
  <c r="K92" i="1"/>
  <c r="K94" i="1"/>
  <c r="K97" i="1"/>
  <c r="K98" i="1"/>
  <c r="K105" i="1"/>
  <c r="K107" i="1"/>
  <c r="K116" i="1"/>
  <c r="K125" i="1"/>
  <c r="K137" i="1"/>
  <c r="K144" i="1"/>
  <c r="K146" i="1"/>
  <c r="K149" i="1"/>
  <c r="J7" i="1"/>
  <c r="J9" i="1"/>
  <c r="J11" i="1"/>
  <c r="J18" i="1"/>
  <c r="J34" i="1"/>
  <c r="J40" i="1"/>
  <c r="J46" i="1"/>
  <c r="J54" i="1"/>
  <c r="J58" i="1"/>
  <c r="J59" i="1"/>
  <c r="J62" i="1"/>
  <c r="J68" i="1"/>
  <c r="J70" i="1"/>
  <c r="J71" i="1"/>
  <c r="J74" i="1"/>
  <c r="J75" i="1"/>
  <c r="J80" i="1"/>
  <c r="J81" i="1"/>
  <c r="J83" i="1"/>
  <c r="J86" i="1"/>
  <c r="J88" i="1"/>
  <c r="J89" i="1"/>
  <c r="J92" i="1"/>
  <c r="J97" i="1"/>
  <c r="J98" i="1"/>
  <c r="J105" i="1"/>
  <c r="J107" i="1"/>
  <c r="J116" i="1"/>
  <c r="J125" i="1"/>
  <c r="J137" i="1"/>
  <c r="I7" i="1"/>
  <c r="I9" i="1"/>
  <c r="I11" i="1"/>
  <c r="I18" i="1"/>
  <c r="I23" i="1"/>
  <c r="I25" i="1"/>
  <c r="I28" i="1"/>
  <c r="I34" i="1"/>
  <c r="I40" i="1"/>
  <c r="I58" i="1"/>
  <c r="I59" i="1"/>
  <c r="I62" i="1"/>
  <c r="I68" i="1"/>
  <c r="I70" i="1"/>
  <c r="I71" i="1"/>
  <c r="I74" i="1"/>
  <c r="I75" i="1"/>
  <c r="I76" i="1"/>
  <c r="I77" i="1"/>
  <c r="I80" i="1"/>
  <c r="I81" i="1"/>
  <c r="I83" i="1"/>
  <c r="I88" i="1"/>
  <c r="I89" i="1"/>
  <c r="I92" i="1"/>
  <c r="I94" i="1"/>
  <c r="I97" i="1"/>
  <c r="I98" i="1"/>
  <c r="I116" i="1"/>
  <c r="I128" i="1"/>
  <c r="I130" i="1"/>
  <c r="I134" i="1"/>
  <c r="I137" i="1"/>
  <c r="I144" i="1"/>
  <c r="I146" i="1"/>
  <c r="I149" i="1"/>
  <c r="H7" i="1"/>
  <c r="H9" i="1"/>
  <c r="H11" i="1"/>
  <c r="H40" i="1"/>
  <c r="H59" i="1"/>
  <c r="H62" i="1"/>
  <c r="H68" i="1"/>
  <c r="H70" i="1"/>
  <c r="H71" i="1"/>
  <c r="H74" i="1"/>
  <c r="H75" i="1"/>
  <c r="H80" i="1"/>
  <c r="H81" i="1"/>
  <c r="H83" i="1"/>
  <c r="H88" i="1"/>
  <c r="H89" i="1"/>
  <c r="H92" i="1"/>
  <c r="H97" i="1"/>
  <c r="H98" i="1"/>
  <c r="H116" i="1"/>
  <c r="C46" i="3"/>
  <c r="C48" i="3"/>
  <c r="C49" i="3"/>
  <c r="C50" i="3"/>
  <c r="D46" i="3"/>
  <c r="D48" i="3"/>
  <c r="D49" i="3"/>
  <c r="D50" i="3"/>
  <c r="E46" i="3"/>
  <c r="E48" i="3"/>
  <c r="E49" i="3"/>
  <c r="E50" i="3"/>
  <c r="F46" i="3"/>
  <c r="F48" i="3"/>
  <c r="F49" i="3"/>
  <c r="F50" i="3"/>
  <c r="G46" i="3"/>
  <c r="G48" i="3"/>
  <c r="G49" i="3"/>
  <c r="G50" i="3"/>
  <c r="B46" i="3"/>
  <c r="B48" i="3"/>
  <c r="B49" i="3"/>
  <c r="B50" i="3"/>
  <c r="B26" i="2"/>
  <c r="B28" i="2"/>
  <c r="B29" i="2"/>
  <c r="B32" i="2"/>
  <c r="B38" i="2"/>
  <c r="B5" i="2"/>
  <c r="B7" i="2"/>
  <c r="B8" i="2"/>
  <c r="B11" i="2"/>
  <c r="B12" i="2"/>
  <c r="B15" i="2"/>
  <c r="B17" i="2"/>
  <c r="C26" i="2"/>
  <c r="C28" i="2"/>
  <c r="C29" i="2"/>
  <c r="C32" i="2"/>
  <c r="C38" i="2"/>
  <c r="D26" i="2"/>
  <c r="D28" i="2"/>
  <c r="D29" i="2"/>
  <c r="D32" i="2"/>
  <c r="D38" i="2"/>
  <c r="E26" i="2"/>
  <c r="E28" i="2"/>
  <c r="E29" i="2"/>
  <c r="E32" i="2"/>
  <c r="E38" i="2"/>
  <c r="F26" i="2"/>
  <c r="F28" i="2"/>
  <c r="F29" i="2"/>
  <c r="F32" i="2"/>
  <c r="F38" i="2"/>
  <c r="G26" i="2"/>
  <c r="G28" i="2"/>
  <c r="G29" i="2"/>
  <c r="G32" i="2"/>
  <c r="G38" i="2"/>
  <c r="C5" i="2"/>
  <c r="C7" i="2"/>
  <c r="C8" i="2"/>
  <c r="C11" i="2"/>
  <c r="C12" i="2"/>
  <c r="D5" i="2"/>
  <c r="D7" i="2"/>
  <c r="D8" i="2"/>
  <c r="D11" i="2"/>
  <c r="D12" i="2"/>
  <c r="E5" i="2"/>
  <c r="E7" i="2"/>
  <c r="E8" i="2"/>
  <c r="E11" i="2"/>
  <c r="E12" i="2"/>
  <c r="E15" i="2"/>
  <c r="E17" i="2"/>
  <c r="F5" i="2"/>
  <c r="F7" i="2"/>
  <c r="F8" i="2"/>
  <c r="F11" i="2"/>
  <c r="F12" i="2"/>
  <c r="G5" i="2"/>
  <c r="G7" i="2"/>
  <c r="G8" i="2"/>
  <c r="G11" i="2"/>
  <c r="G12" i="2"/>
  <c r="C9" i="6"/>
  <c r="D9" i="6"/>
  <c r="E9" i="6"/>
  <c r="F9" i="6"/>
  <c r="G9" i="6"/>
  <c r="B9" i="6"/>
  <c r="C8" i="6"/>
  <c r="D8" i="6"/>
  <c r="E8" i="6"/>
  <c r="F8" i="6"/>
  <c r="G8" i="6"/>
  <c r="B8" i="6"/>
  <c r="C5" i="6"/>
  <c r="D5" i="6"/>
  <c r="D6" i="6" s="1"/>
  <c r="E5" i="6"/>
  <c r="E6" i="6" s="1"/>
  <c r="F5" i="6"/>
  <c r="F6" i="6" s="1"/>
  <c r="G5" i="6"/>
  <c r="B5" i="6"/>
  <c r="B6" i="6" s="1"/>
  <c r="K158" i="1"/>
  <c r="K162" i="1"/>
  <c r="K164" i="1"/>
  <c r="K170" i="1"/>
  <c r="K174" i="1"/>
  <c r="K177" i="1"/>
  <c r="K178" i="1"/>
  <c r="K181" i="1"/>
  <c r="K186" i="1"/>
  <c r="K187" i="1"/>
  <c r="K190" i="1"/>
  <c r="K192" i="1"/>
  <c r="K193" i="1"/>
  <c r="K196" i="1"/>
  <c r="K197" i="1"/>
  <c r="K200" i="1"/>
  <c r="K211" i="1"/>
  <c r="K212" i="1"/>
  <c r="K213" i="1"/>
  <c r="K214" i="1"/>
  <c r="K215" i="1"/>
  <c r="K217" i="1"/>
  <c r="K221" i="1"/>
  <c r="K225" i="1"/>
  <c r="K227" i="1"/>
  <c r="K236" i="1"/>
  <c r="K238" i="1"/>
  <c r="K246" i="1"/>
  <c r="K248" i="1"/>
  <c r="K251" i="1"/>
  <c r="K258" i="1"/>
  <c r="K260" i="1"/>
  <c r="K261" i="1"/>
  <c r="K262" i="1"/>
  <c r="K263" i="1"/>
  <c r="K266" i="1"/>
  <c r="K154" i="1"/>
  <c r="J158" i="1"/>
  <c r="J162" i="1"/>
  <c r="J164" i="1"/>
  <c r="J170" i="1"/>
  <c r="J174" i="1"/>
  <c r="J177" i="1"/>
  <c r="J178" i="1"/>
  <c r="J181" i="1"/>
  <c r="J186" i="1"/>
  <c r="J187" i="1"/>
  <c r="J190" i="1"/>
  <c r="J192" i="1"/>
  <c r="J193" i="1"/>
  <c r="J196" i="1"/>
  <c r="J197" i="1"/>
  <c r="J200" i="1"/>
  <c r="J211" i="1"/>
  <c r="J212" i="1"/>
  <c r="J213" i="1"/>
  <c r="J214" i="1"/>
  <c r="J215" i="1"/>
  <c r="J217" i="1"/>
  <c r="J221" i="1"/>
  <c r="J225" i="1"/>
  <c r="J227" i="1"/>
  <c r="J236" i="1"/>
  <c r="J238" i="1"/>
  <c r="J246" i="1"/>
  <c r="J248" i="1"/>
  <c r="J251" i="1"/>
  <c r="J258" i="1"/>
  <c r="J260" i="1"/>
  <c r="J261" i="1"/>
  <c r="J262" i="1"/>
  <c r="J263" i="1"/>
  <c r="J266" i="1"/>
  <c r="J154" i="1"/>
  <c r="I158" i="1"/>
  <c r="I162" i="1"/>
  <c r="I164" i="1"/>
  <c r="I170" i="1"/>
  <c r="I174" i="1"/>
  <c r="I177" i="1"/>
  <c r="I178" i="1"/>
  <c r="I181" i="1"/>
  <c r="I186" i="1"/>
  <c r="I187" i="1"/>
  <c r="I190" i="1"/>
  <c r="I192" i="1"/>
  <c r="I193" i="1"/>
  <c r="I196" i="1"/>
  <c r="I197" i="1"/>
  <c r="I200" i="1"/>
  <c r="I211" i="1"/>
  <c r="I212" i="1"/>
  <c r="I213" i="1"/>
  <c r="I214" i="1"/>
  <c r="I215" i="1"/>
  <c r="I221" i="1"/>
  <c r="I225" i="1"/>
  <c r="I227" i="1"/>
  <c r="I236" i="1"/>
  <c r="I238" i="1"/>
  <c r="I246" i="1"/>
  <c r="I248" i="1"/>
  <c r="I250" i="1"/>
  <c r="I258" i="1"/>
  <c r="I260" i="1"/>
  <c r="I261" i="1"/>
  <c r="I262" i="1"/>
  <c r="I263" i="1"/>
  <c r="I266" i="1"/>
  <c r="I154" i="1"/>
  <c r="H158" i="1"/>
  <c r="H162" i="1"/>
  <c r="H164" i="1"/>
  <c r="H170" i="1"/>
  <c r="H174" i="1"/>
  <c r="H177" i="1"/>
  <c r="H178" i="1"/>
  <c r="H181" i="1"/>
  <c r="H186" i="1"/>
  <c r="H187" i="1"/>
  <c r="H190" i="1"/>
  <c r="H192" i="1"/>
  <c r="H193" i="1"/>
  <c r="H197" i="1"/>
  <c r="H200" i="1"/>
  <c r="H212" i="1"/>
  <c r="H213" i="1"/>
  <c r="H214" i="1"/>
  <c r="H221" i="1"/>
  <c r="H225" i="1"/>
  <c r="H227" i="1"/>
  <c r="H236" i="1"/>
  <c r="H238" i="1"/>
  <c r="H246" i="1"/>
  <c r="H248" i="1"/>
  <c r="H250" i="1"/>
  <c r="H258" i="1"/>
  <c r="H266" i="1"/>
  <c r="H154" i="1"/>
  <c r="K5" i="1"/>
  <c r="J5" i="1"/>
  <c r="I47" i="5" l="1"/>
  <c r="I5" i="5"/>
  <c r="H5" i="5"/>
  <c r="H22" i="4"/>
  <c r="I22" i="4"/>
  <c r="D152" i="1"/>
  <c r="I19" i="4"/>
  <c r="I18" i="4"/>
  <c r="H25" i="3"/>
  <c r="I108" i="1"/>
  <c r="H108" i="1"/>
  <c r="I9" i="3"/>
  <c r="H9" i="3"/>
  <c r="I7" i="4"/>
  <c r="I175" i="1"/>
  <c r="D268" i="1"/>
  <c r="I77" i="5"/>
  <c r="H98" i="4"/>
  <c r="I98" i="4"/>
  <c r="I30" i="3"/>
  <c r="I14" i="3"/>
  <c r="H14" i="3"/>
  <c r="D10" i="4"/>
  <c r="I83" i="5"/>
  <c r="H83" i="5"/>
  <c r="E16" i="5"/>
  <c r="B16" i="5"/>
  <c r="G16" i="5"/>
  <c r="F16" i="5"/>
  <c r="D16" i="5"/>
  <c r="C16" i="5"/>
  <c r="I15" i="4"/>
  <c r="H72" i="1"/>
  <c r="H18" i="5"/>
  <c r="I25" i="5"/>
  <c r="I68" i="4"/>
  <c r="I64" i="4"/>
  <c r="I25" i="3"/>
  <c r="I18" i="5"/>
  <c r="I17" i="3"/>
  <c r="K29" i="2"/>
  <c r="I11" i="5"/>
  <c r="K11" i="5"/>
  <c r="K51" i="5"/>
  <c r="K15" i="5"/>
  <c r="K34" i="4"/>
  <c r="J34" i="4"/>
  <c r="I34" i="4"/>
  <c r="H34" i="4"/>
  <c r="I29" i="2"/>
  <c r="I15" i="5"/>
  <c r="K47" i="5"/>
  <c r="J47" i="5"/>
  <c r="K219" i="1"/>
  <c r="I219" i="1"/>
  <c r="I234" i="1"/>
  <c r="I44" i="1"/>
  <c r="K56" i="4"/>
  <c r="H81" i="4"/>
  <c r="I52" i="4"/>
  <c r="K20" i="2"/>
  <c r="I20" i="2"/>
  <c r="K76" i="5"/>
  <c r="I49" i="3"/>
  <c r="J45" i="4"/>
  <c r="K48" i="3"/>
  <c r="K66" i="5"/>
  <c r="I83" i="4"/>
  <c r="I69" i="4"/>
  <c r="H53" i="4"/>
  <c r="C37" i="4"/>
  <c r="G37" i="4"/>
  <c r="I66" i="5"/>
  <c r="J49" i="3"/>
  <c r="J43" i="4"/>
  <c r="J77" i="4"/>
  <c r="J65" i="4"/>
  <c r="J49" i="4"/>
  <c r="D37" i="4"/>
  <c r="F37" i="4"/>
  <c r="K15" i="4"/>
  <c r="J46" i="3"/>
  <c r="K45" i="4"/>
  <c r="H38" i="2"/>
  <c r="K95" i="4"/>
  <c r="K73" i="4"/>
  <c r="K61" i="4"/>
  <c r="I32" i="2"/>
  <c r="I28" i="2"/>
  <c r="J72" i="4"/>
  <c r="J60" i="4"/>
  <c r="I85" i="4"/>
  <c r="I70" i="4"/>
  <c r="I56" i="4"/>
  <c r="K39" i="3"/>
  <c r="H48" i="3"/>
  <c r="I39" i="3"/>
  <c r="I38" i="3"/>
  <c r="K50" i="3"/>
  <c r="K83" i="4"/>
  <c r="K69" i="4"/>
  <c r="J53" i="4"/>
  <c r="I43" i="4"/>
  <c r="I77" i="4"/>
  <c r="I65" i="4"/>
  <c r="I49" i="4"/>
  <c r="K38" i="3"/>
  <c r="H46" i="3"/>
  <c r="J68" i="4"/>
  <c r="K52" i="4"/>
  <c r="K14" i="3"/>
  <c r="J188" i="1"/>
  <c r="J32" i="2"/>
  <c r="J52" i="4"/>
  <c r="J99" i="1"/>
  <c r="K90" i="1"/>
  <c r="K60" i="1"/>
  <c r="K17" i="3"/>
  <c r="K32" i="1"/>
  <c r="D10" i="6"/>
  <c r="D12" i="6" s="1"/>
  <c r="H50" i="3"/>
  <c r="H241" i="1"/>
  <c r="H37" i="5"/>
  <c r="I22" i="5"/>
  <c r="F10" i="6"/>
  <c r="F12" i="6" s="1"/>
  <c r="K21" i="2"/>
  <c r="J21" i="2"/>
  <c r="K30" i="3"/>
  <c r="J30" i="3"/>
  <c r="J38" i="2"/>
  <c r="J71" i="4"/>
  <c r="K57" i="4"/>
  <c r="K32" i="2"/>
  <c r="K26" i="2"/>
  <c r="J85" i="4"/>
  <c r="J70" i="4"/>
  <c r="J56" i="4"/>
  <c r="I45" i="4"/>
  <c r="I61" i="4"/>
  <c r="H93" i="4"/>
  <c r="I72" i="4"/>
  <c r="I60" i="4"/>
  <c r="H26" i="2"/>
  <c r="I50" i="3"/>
  <c r="I71" i="4"/>
  <c r="I21" i="2"/>
  <c r="H21" i="2"/>
  <c r="E10" i="6"/>
  <c r="E12" i="6" s="1"/>
  <c r="E37" i="4"/>
  <c r="B37" i="4"/>
  <c r="B10" i="6"/>
  <c r="B12" i="6" s="1"/>
  <c r="J18" i="4"/>
  <c r="J83" i="4"/>
  <c r="K75" i="5"/>
  <c r="I61" i="5"/>
  <c r="I44" i="5"/>
  <c r="I30" i="5"/>
  <c r="H13" i="5"/>
  <c r="I13" i="5"/>
  <c r="K61" i="5"/>
  <c r="K44" i="5"/>
  <c r="J39" i="5"/>
  <c r="J25" i="5"/>
  <c r="K25" i="5"/>
  <c r="K19" i="5"/>
  <c r="J13" i="5"/>
  <c r="K13" i="5"/>
  <c r="I24" i="5"/>
  <c r="J24" i="5"/>
  <c r="K24" i="5"/>
  <c r="J89" i="5"/>
  <c r="K89" i="5"/>
  <c r="I60" i="5"/>
  <c r="I12" i="5"/>
  <c r="H9" i="5"/>
  <c r="I9" i="5"/>
  <c r="I7" i="5"/>
  <c r="K60" i="5"/>
  <c r="K12" i="5"/>
  <c r="J9" i="5"/>
  <c r="K9" i="5"/>
  <c r="K7" i="5"/>
  <c r="H89" i="5"/>
  <c r="I89" i="5"/>
  <c r="J75" i="5"/>
  <c r="H49" i="3"/>
  <c r="K19" i="4"/>
  <c r="J19" i="4"/>
  <c r="I13" i="4"/>
  <c r="H13" i="4"/>
  <c r="K13" i="4"/>
  <c r="J13" i="4"/>
  <c r="H179" i="1"/>
  <c r="K198" i="1"/>
  <c r="H90" i="1"/>
  <c r="K78" i="1"/>
  <c r="H166" i="1"/>
  <c r="K44" i="1"/>
  <c r="K252" i="1"/>
  <c r="J234" i="1"/>
  <c r="J252" i="1"/>
  <c r="K234" i="1"/>
  <c r="J194" i="1"/>
  <c r="J184" i="1"/>
  <c r="J179" i="1"/>
  <c r="K175" i="1"/>
  <c r="K126" i="1"/>
  <c r="J72" i="1"/>
  <c r="K56" i="1"/>
  <c r="J52" i="1"/>
  <c r="K38" i="1"/>
  <c r="J36" i="3"/>
  <c r="J33" i="3"/>
  <c r="I22" i="3"/>
  <c r="I11" i="3"/>
  <c r="I5" i="3"/>
  <c r="K150" i="1"/>
  <c r="J5" i="2"/>
  <c r="H11" i="2"/>
  <c r="B58" i="4"/>
  <c r="I150" i="1"/>
  <c r="J126" i="1"/>
  <c r="K24" i="4"/>
  <c r="K71" i="4"/>
  <c r="J166" i="1"/>
  <c r="K108" i="1"/>
  <c r="K95" i="1"/>
  <c r="K84" i="1"/>
  <c r="K72" i="1"/>
  <c r="I126" i="1"/>
  <c r="H99" i="1"/>
  <c r="I78" i="1"/>
  <c r="H32" i="1"/>
  <c r="I84" i="1"/>
  <c r="J56" i="1"/>
  <c r="K66" i="1"/>
  <c r="I38" i="2"/>
  <c r="J26" i="2"/>
  <c r="K36" i="5"/>
  <c r="K32" i="5"/>
  <c r="K38" i="2"/>
  <c r="J69" i="4"/>
  <c r="H61" i="4"/>
  <c r="I53" i="4"/>
  <c r="K49" i="4"/>
  <c r="I12" i="2"/>
  <c r="I80" i="5"/>
  <c r="H95" i="1"/>
  <c r="J84" i="1"/>
  <c r="H84" i="1"/>
  <c r="I12" i="4"/>
  <c r="H24" i="4"/>
  <c r="K12" i="4"/>
  <c r="J24" i="4"/>
  <c r="K7" i="4"/>
  <c r="I39" i="5"/>
  <c r="I19" i="5"/>
  <c r="K39" i="5"/>
  <c r="J36" i="5"/>
  <c r="K30" i="5"/>
  <c r="K8" i="5"/>
  <c r="K5" i="5"/>
  <c r="J50" i="3"/>
  <c r="I48" i="3"/>
  <c r="J95" i="4"/>
  <c r="K77" i="4"/>
  <c r="J73" i="4"/>
  <c r="K65" i="4"/>
  <c r="J61" i="4"/>
  <c r="J57" i="4"/>
  <c r="K53" i="4"/>
  <c r="K43" i="4"/>
  <c r="I24" i="4"/>
  <c r="J12" i="4"/>
  <c r="J7" i="4"/>
  <c r="J5" i="5"/>
  <c r="J11" i="2"/>
  <c r="K7" i="2"/>
  <c r="J12" i="2"/>
  <c r="K8" i="2"/>
  <c r="H12" i="2"/>
  <c r="I8" i="2"/>
  <c r="I5" i="2"/>
  <c r="F22" i="2"/>
  <c r="H80" i="5"/>
  <c r="H73" i="5"/>
  <c r="I75" i="5"/>
  <c r="B88" i="4"/>
  <c r="B66" i="4"/>
  <c r="B62" i="4"/>
  <c r="G99" i="4"/>
  <c r="F99" i="4"/>
  <c r="K33" i="3"/>
  <c r="K27" i="3"/>
  <c r="J22" i="3"/>
  <c r="K19" i="3"/>
  <c r="J17" i="3"/>
  <c r="J11" i="3"/>
  <c r="J5" i="3"/>
  <c r="K36" i="3"/>
  <c r="J25" i="3"/>
  <c r="K20" i="3"/>
  <c r="K18" i="3"/>
  <c r="I36" i="3"/>
  <c r="H22" i="3"/>
  <c r="I19" i="3"/>
  <c r="H11" i="3"/>
  <c r="H8" i="2"/>
  <c r="H7" i="2"/>
  <c r="H66" i="1"/>
  <c r="I60" i="1"/>
  <c r="H5" i="3"/>
  <c r="J95" i="1"/>
  <c r="H219" i="1"/>
  <c r="H194" i="1"/>
  <c r="H184" i="1"/>
  <c r="H175" i="1"/>
  <c r="I52" i="1"/>
  <c r="I38" i="1"/>
  <c r="I252" i="1"/>
  <c r="H234" i="1"/>
  <c r="I198" i="1"/>
  <c r="I188" i="1"/>
  <c r="I166" i="1"/>
  <c r="I25" i="4"/>
  <c r="J5" i="4"/>
  <c r="K28" i="5"/>
  <c r="H32" i="2"/>
  <c r="K12" i="2"/>
  <c r="K11" i="2"/>
  <c r="J8" i="2"/>
  <c r="J7" i="2"/>
  <c r="K49" i="3"/>
  <c r="I46" i="3"/>
  <c r="H36" i="3"/>
  <c r="J27" i="3"/>
  <c r="K85" i="4"/>
  <c r="I81" i="4"/>
  <c r="K72" i="4"/>
  <c r="H70" i="4"/>
  <c r="K68" i="4"/>
  <c r="I73" i="5"/>
  <c r="K46" i="3"/>
  <c r="K54" i="5"/>
  <c r="K33" i="5"/>
  <c r="G51" i="3"/>
  <c r="G53" i="3" s="1"/>
  <c r="J93" i="4"/>
  <c r="K93" i="4"/>
  <c r="J81" i="4"/>
  <c r="K81" i="4"/>
  <c r="K74" i="4"/>
  <c r="J64" i="4"/>
  <c r="K64" i="4"/>
  <c r="H85" i="4"/>
  <c r="H60" i="4"/>
  <c r="H56" i="4"/>
  <c r="H52" i="4"/>
  <c r="H45" i="4"/>
  <c r="H20" i="3"/>
  <c r="I20" i="3"/>
  <c r="H18" i="3"/>
  <c r="I18" i="3"/>
  <c r="I35" i="4"/>
  <c r="I5" i="4"/>
  <c r="K35" i="4"/>
  <c r="G26" i="4"/>
  <c r="K25" i="4"/>
  <c r="K22" i="4"/>
  <c r="K18" i="4"/>
  <c r="K5" i="4"/>
  <c r="H42" i="5"/>
  <c r="I37" i="5"/>
  <c r="I33" i="5"/>
  <c r="H31" i="5"/>
  <c r="I28" i="5"/>
  <c r="H22" i="5"/>
  <c r="G67" i="5"/>
  <c r="K42" i="5"/>
  <c r="G34" i="5"/>
  <c r="K31" i="5"/>
  <c r="K22" i="5"/>
  <c r="K80" i="5"/>
  <c r="K73" i="5"/>
  <c r="J48" i="3"/>
  <c r="K25" i="3"/>
  <c r="K22" i="3"/>
  <c r="K11" i="3"/>
  <c r="K5" i="3"/>
  <c r="K98" i="4"/>
  <c r="I93" i="4"/>
  <c r="K70" i="4"/>
  <c r="K60" i="4"/>
  <c r="H5" i="4"/>
  <c r="H75" i="5"/>
  <c r="I42" i="5"/>
  <c r="I31" i="5"/>
  <c r="H28" i="5"/>
  <c r="J28" i="2"/>
  <c r="K28" i="2"/>
  <c r="J9" i="6"/>
  <c r="G13" i="2"/>
  <c r="G9" i="2"/>
  <c r="E13" i="2"/>
  <c r="G30" i="2"/>
  <c r="E30" i="2"/>
  <c r="F50" i="4"/>
  <c r="D58" i="4"/>
  <c r="D50" i="4"/>
  <c r="I95" i="4"/>
  <c r="C66" i="4"/>
  <c r="C62" i="4"/>
  <c r="I57" i="4"/>
  <c r="B28" i="3"/>
  <c r="F28" i="3"/>
  <c r="D28" i="3"/>
  <c r="H19" i="3"/>
  <c r="F45" i="5"/>
  <c r="G40" i="5"/>
  <c r="C51" i="3"/>
  <c r="C53" i="3" s="1"/>
  <c r="H252" i="1"/>
  <c r="H198" i="1"/>
  <c r="I26" i="2"/>
  <c r="H43" i="4"/>
  <c r="H95" i="4"/>
  <c r="H83" i="4"/>
  <c r="H77" i="4"/>
  <c r="H71" i="4"/>
  <c r="H69" i="4"/>
  <c r="J22" i="4"/>
  <c r="C34" i="5"/>
  <c r="J5" i="6"/>
  <c r="I5" i="6"/>
  <c r="J8" i="6"/>
  <c r="K9" i="6"/>
  <c r="I9" i="6"/>
  <c r="I11" i="2"/>
  <c r="I7" i="2"/>
  <c r="I76" i="5"/>
  <c r="G54" i="4"/>
  <c r="F88" i="4"/>
  <c r="F66" i="4"/>
  <c r="F58" i="4"/>
  <c r="F54" i="4"/>
  <c r="E99" i="4"/>
  <c r="D99" i="4"/>
  <c r="B34" i="3"/>
  <c r="B15" i="3"/>
  <c r="F34" i="3"/>
  <c r="F15" i="3"/>
  <c r="H7" i="3"/>
  <c r="D34" i="3"/>
  <c r="D15" i="3"/>
  <c r="B20" i="5"/>
  <c r="D45" i="5"/>
  <c r="I8" i="5"/>
  <c r="E26" i="5"/>
  <c r="J42" i="5"/>
  <c r="J31" i="5"/>
  <c r="J28" i="5"/>
  <c r="J22" i="5"/>
  <c r="J18" i="5"/>
  <c r="G58" i="5"/>
  <c r="G45" i="5"/>
  <c r="J30" i="5"/>
  <c r="G26" i="5"/>
  <c r="G20" i="5"/>
  <c r="K14" i="5"/>
  <c r="K16" i="2"/>
  <c r="J80" i="5"/>
  <c r="K77" i="5"/>
  <c r="J73" i="5"/>
  <c r="C30" i="2"/>
  <c r="H126" i="1"/>
  <c r="I54" i="5"/>
  <c r="C13" i="2"/>
  <c r="C45" i="5"/>
  <c r="C26" i="4"/>
  <c r="C40" i="5"/>
  <c r="H39" i="5"/>
  <c r="H36" i="5"/>
  <c r="I36" i="5"/>
  <c r="I32" i="5"/>
  <c r="H30" i="5"/>
  <c r="C9" i="2"/>
  <c r="I66" i="1"/>
  <c r="H60" i="1"/>
  <c r="C20" i="4"/>
  <c r="H8" i="6"/>
  <c r="C10" i="6"/>
  <c r="I8" i="6"/>
  <c r="F75" i="4"/>
  <c r="C88" i="4"/>
  <c r="D20" i="5"/>
  <c r="H19" i="5"/>
  <c r="E58" i="5"/>
  <c r="K37" i="5"/>
  <c r="J37" i="5"/>
  <c r="J98" i="4"/>
  <c r="H65" i="4"/>
  <c r="H57" i="4"/>
  <c r="H49" i="4"/>
  <c r="J25" i="4"/>
  <c r="H25" i="4"/>
  <c r="J19" i="5"/>
  <c r="K18" i="5"/>
  <c r="K5" i="6"/>
  <c r="G6" i="6"/>
  <c r="J6" i="6" s="1"/>
  <c r="E51" i="3"/>
  <c r="E53" i="3" s="1"/>
  <c r="J77" i="5"/>
  <c r="D75" i="4"/>
  <c r="B16" i="4"/>
  <c r="D16" i="4"/>
  <c r="F16" i="4"/>
  <c r="G20" i="4"/>
  <c r="C58" i="5"/>
  <c r="C26" i="5"/>
  <c r="H14" i="5"/>
  <c r="I14" i="5"/>
  <c r="F13" i="2"/>
  <c r="F9" i="2"/>
  <c r="D13" i="2"/>
  <c r="D9" i="2"/>
  <c r="G45" i="2"/>
  <c r="E45" i="2"/>
  <c r="C45" i="2"/>
  <c r="B9" i="2"/>
  <c r="B30" i="2"/>
  <c r="C22" i="2"/>
  <c r="J87" i="4"/>
  <c r="G62" i="4"/>
  <c r="G58" i="4"/>
  <c r="E54" i="4"/>
  <c r="D88" i="4"/>
  <c r="D66" i="4"/>
  <c r="D62" i="4"/>
  <c r="C54" i="4"/>
  <c r="C50" i="4"/>
  <c r="G28" i="3"/>
  <c r="E28" i="3"/>
  <c r="C28" i="3"/>
  <c r="D26" i="4"/>
  <c r="E26" i="4"/>
  <c r="F26" i="4"/>
  <c r="C67" i="5"/>
  <c r="H54" i="5"/>
  <c r="E67" i="5"/>
  <c r="F20" i="5"/>
  <c r="H52" i="1"/>
  <c r="I32" i="1"/>
  <c r="H9" i="6"/>
  <c r="F45" i="2"/>
  <c r="D45" i="2"/>
  <c r="H28" i="2"/>
  <c r="B13" i="2"/>
  <c r="F51" i="3"/>
  <c r="F53" i="3" s="1"/>
  <c r="K5" i="2"/>
  <c r="H5" i="2"/>
  <c r="B51" i="3"/>
  <c r="B53" i="3" s="1"/>
  <c r="D51" i="3"/>
  <c r="D53" i="3" s="1"/>
  <c r="C78" i="5"/>
  <c r="C91" i="5" s="1"/>
  <c r="B99" i="4"/>
  <c r="B75" i="4"/>
  <c r="B50" i="4"/>
  <c r="G66" i="4"/>
  <c r="G50" i="4"/>
  <c r="F62" i="4"/>
  <c r="E62" i="4"/>
  <c r="E58" i="4"/>
  <c r="D54" i="4"/>
  <c r="C99" i="4"/>
  <c r="C75" i="4"/>
  <c r="C58" i="4"/>
  <c r="K7" i="3"/>
  <c r="G34" i="3"/>
  <c r="J20" i="3"/>
  <c r="J18" i="3"/>
  <c r="G15" i="3"/>
  <c r="E34" i="3"/>
  <c r="E15" i="3"/>
  <c r="D40" i="3"/>
  <c r="D23" i="3"/>
  <c r="C34" i="3"/>
  <c r="C15" i="3"/>
  <c r="B20" i="4"/>
  <c r="D20" i="4"/>
  <c r="E20" i="4"/>
  <c r="F20" i="4"/>
  <c r="J15" i="4"/>
  <c r="B45" i="5"/>
  <c r="C20" i="5"/>
  <c r="E40" i="5"/>
  <c r="E20" i="5"/>
  <c r="J54" i="5"/>
  <c r="J14" i="5"/>
  <c r="I16" i="2"/>
  <c r="F78" i="5"/>
  <c r="F91" i="5" s="1"/>
  <c r="D78" i="5"/>
  <c r="D91" i="5" s="1"/>
  <c r="G75" i="4"/>
  <c r="C40" i="3"/>
  <c r="C23" i="3"/>
  <c r="E34" i="5"/>
  <c r="I7" i="3"/>
  <c r="E75" i="4"/>
  <c r="E9" i="2"/>
  <c r="E78" i="5"/>
  <c r="E91" i="5" s="1"/>
  <c r="E88" i="4"/>
  <c r="E66" i="4"/>
  <c r="E50" i="4"/>
  <c r="E40" i="3"/>
  <c r="E23" i="3"/>
  <c r="E45" i="5"/>
  <c r="B22" i="2"/>
  <c r="B45" i="2"/>
  <c r="B78" i="5"/>
  <c r="B91" i="5" s="1"/>
  <c r="B54" i="4"/>
  <c r="B26" i="4"/>
  <c r="F30" i="2"/>
  <c r="C6" i="6"/>
  <c r="I6" i="6" s="1"/>
  <c r="H5" i="6"/>
  <c r="G10" i="6"/>
  <c r="K8" i="6"/>
  <c r="D30" i="2"/>
  <c r="E22" i="2"/>
  <c r="D22" i="2"/>
  <c r="I15" i="2"/>
  <c r="H17" i="2"/>
  <c r="I17" i="2"/>
  <c r="G22" i="2"/>
  <c r="K15" i="2"/>
  <c r="K17" i="2"/>
  <c r="J17" i="2"/>
  <c r="K87" i="4"/>
  <c r="G88" i="4"/>
  <c r="J219" i="1"/>
  <c r="J241" i="1"/>
  <c r="J264" i="1"/>
  <c r="J7" i="3"/>
  <c r="G40" i="3"/>
  <c r="J19" i="3"/>
  <c r="G23" i="3"/>
  <c r="B40" i="3"/>
  <c r="B23" i="3"/>
  <c r="F40" i="3"/>
  <c r="F23" i="3"/>
  <c r="C16" i="4"/>
  <c r="G16" i="4"/>
  <c r="J66" i="1"/>
  <c r="B58" i="5"/>
  <c r="B34" i="5"/>
  <c r="D67" i="5"/>
  <c r="D40" i="5"/>
  <c r="F58" i="5"/>
  <c r="F34" i="5"/>
  <c r="F26" i="5"/>
  <c r="J76" i="5"/>
  <c r="G78" i="5"/>
  <c r="G91" i="5" s="1"/>
  <c r="E16" i="4"/>
  <c r="B67" i="5"/>
  <c r="B40" i="5"/>
  <c r="D58" i="5"/>
  <c r="D34" i="5"/>
  <c r="F67" i="5"/>
  <c r="F40" i="5"/>
  <c r="B26" i="5"/>
  <c r="D26" i="5"/>
  <c r="I20" i="4" l="1"/>
  <c r="B39" i="4"/>
  <c r="C39" i="4"/>
  <c r="D39" i="4"/>
  <c r="H28" i="3"/>
  <c r="B42" i="3"/>
  <c r="B55" i="3" s="1"/>
  <c r="C42" i="3"/>
  <c r="C55" i="3" s="1"/>
  <c r="D42" i="3"/>
  <c r="D55" i="3" s="1"/>
  <c r="I10" i="4"/>
  <c r="H10" i="4"/>
  <c r="H16" i="5"/>
  <c r="I16" i="5"/>
  <c r="D47" i="2"/>
  <c r="C47" i="2"/>
  <c r="B47" i="2"/>
  <c r="F47" i="2"/>
  <c r="E47" i="2"/>
  <c r="G47" i="2"/>
  <c r="K37" i="4"/>
  <c r="J37" i="4"/>
  <c r="I37" i="4"/>
  <c r="H37" i="4"/>
  <c r="F39" i="4"/>
  <c r="J66" i="4"/>
  <c r="J54" i="4"/>
  <c r="E39" i="4"/>
  <c r="I66" i="4"/>
  <c r="K99" i="4"/>
  <c r="H10" i="6"/>
  <c r="K66" i="4"/>
  <c r="G39" i="4"/>
  <c r="I58" i="4"/>
  <c r="H88" i="4"/>
  <c r="K50" i="4"/>
  <c r="I54" i="4"/>
  <c r="I20" i="5"/>
  <c r="J20" i="5"/>
  <c r="J20" i="4"/>
  <c r="K26" i="5"/>
  <c r="K58" i="4"/>
  <c r="C24" i="2"/>
  <c r="H99" i="4"/>
  <c r="K45" i="2"/>
  <c r="K6" i="6"/>
  <c r="J99" i="4"/>
  <c r="E69" i="5"/>
  <c r="E93" i="5" s="1"/>
  <c r="H13" i="2"/>
  <c r="J30" i="2"/>
  <c r="J51" i="3"/>
  <c r="K51" i="3"/>
  <c r="K26" i="4"/>
  <c r="H50" i="4"/>
  <c r="I75" i="4"/>
  <c r="K75" i="4"/>
  <c r="F101" i="4"/>
  <c r="I62" i="4"/>
  <c r="J13" i="2"/>
  <c r="I10" i="6"/>
  <c r="J75" i="4"/>
  <c r="H58" i="4"/>
  <c r="K62" i="4"/>
  <c r="H62" i="4"/>
  <c r="J58" i="4"/>
  <c r="I13" i="2"/>
  <c r="K13" i="2"/>
  <c r="H45" i="5"/>
  <c r="G69" i="5"/>
  <c r="K45" i="5"/>
  <c r="B101" i="4"/>
  <c r="H78" i="5"/>
  <c r="E42" i="3"/>
  <c r="E55" i="3" s="1"/>
  <c r="I99" i="4"/>
  <c r="K54" i="4"/>
  <c r="I50" i="4"/>
  <c r="C69" i="5"/>
  <c r="K67" i="5"/>
  <c r="H91" i="5"/>
  <c r="D24" i="2"/>
  <c r="I88" i="4"/>
  <c r="D101" i="4"/>
  <c r="J50" i="4"/>
  <c r="H66" i="4"/>
  <c r="H9" i="2"/>
  <c r="K9" i="2"/>
  <c r="J45" i="5"/>
  <c r="I78" i="5"/>
  <c r="G42" i="3"/>
  <c r="G55" i="3" s="1"/>
  <c r="J62" i="4"/>
  <c r="K20" i="4"/>
  <c r="H75" i="4"/>
  <c r="J26" i="4"/>
  <c r="I45" i="5"/>
  <c r="C101" i="4"/>
  <c r="H26" i="4"/>
  <c r="I26" i="4"/>
  <c r="I28" i="3"/>
  <c r="K28" i="3"/>
  <c r="J28" i="3"/>
  <c r="J9" i="2"/>
  <c r="F42" i="3"/>
  <c r="F55" i="3" s="1"/>
  <c r="G101" i="4"/>
  <c r="F24" i="2"/>
  <c r="H54" i="4"/>
  <c r="J45" i="2"/>
  <c r="B24" i="2"/>
  <c r="I9" i="2"/>
  <c r="K20" i="5"/>
  <c r="E101" i="4"/>
  <c r="I34" i="3"/>
  <c r="H34" i="3"/>
  <c r="I40" i="3"/>
  <c r="H40" i="3"/>
  <c r="K34" i="3"/>
  <c r="J34" i="3"/>
  <c r="I53" i="3"/>
  <c r="H53" i="3"/>
  <c r="H20" i="5"/>
  <c r="H51" i="3"/>
  <c r="I51" i="3"/>
  <c r="H45" i="2"/>
  <c r="I45" i="2"/>
  <c r="H15" i="3"/>
  <c r="I15" i="3"/>
  <c r="H23" i="3"/>
  <c r="I23" i="3"/>
  <c r="J15" i="3"/>
  <c r="K15" i="3"/>
  <c r="J53" i="3"/>
  <c r="K53" i="3"/>
  <c r="E24" i="2"/>
  <c r="H152" i="1"/>
  <c r="I152" i="1"/>
  <c r="I26" i="5"/>
  <c r="H26" i="5"/>
  <c r="I34" i="5"/>
  <c r="H34" i="5"/>
  <c r="J78" i="5"/>
  <c r="K78" i="5"/>
  <c r="J26" i="5"/>
  <c r="F69" i="5"/>
  <c r="K16" i="5"/>
  <c r="J16" i="5"/>
  <c r="K58" i="5"/>
  <c r="J58" i="5"/>
  <c r="I40" i="5"/>
  <c r="H40" i="5"/>
  <c r="B69" i="5"/>
  <c r="B93" i="5" s="1"/>
  <c r="J16" i="4"/>
  <c r="K16" i="4"/>
  <c r="I16" i="4"/>
  <c r="H16" i="4"/>
  <c r="K268" i="1"/>
  <c r="J268" i="1"/>
  <c r="J67" i="5"/>
  <c r="J22" i="2"/>
  <c r="K22" i="2"/>
  <c r="K40" i="5"/>
  <c r="J40" i="5"/>
  <c r="D69" i="5"/>
  <c r="I58" i="5"/>
  <c r="H58" i="5"/>
  <c r="K152" i="1"/>
  <c r="J152" i="1"/>
  <c r="K34" i="5"/>
  <c r="J34" i="5"/>
  <c r="H67" i="5"/>
  <c r="I67" i="5"/>
  <c r="I268" i="1"/>
  <c r="H268" i="1"/>
  <c r="D270" i="1"/>
  <c r="K23" i="3"/>
  <c r="J23" i="3"/>
  <c r="K40" i="3"/>
  <c r="J40" i="3"/>
  <c r="K88" i="4"/>
  <c r="J88" i="4"/>
  <c r="I22" i="2"/>
  <c r="H22" i="2"/>
  <c r="H30" i="2"/>
  <c r="I30" i="2"/>
  <c r="G24" i="2"/>
  <c r="J10" i="6"/>
  <c r="G12" i="6"/>
  <c r="K10" i="6"/>
  <c r="C12" i="6"/>
  <c r="K30" i="2"/>
  <c r="H6" i="6"/>
  <c r="E49" i="2" l="1"/>
  <c r="B49" i="2"/>
  <c r="E103" i="4"/>
  <c r="H24" i="2"/>
  <c r="D103" i="4"/>
  <c r="K101" i="4"/>
  <c r="F103" i="4"/>
  <c r="C49" i="2"/>
  <c r="H39" i="4"/>
  <c r="I24" i="2"/>
  <c r="G49" i="2"/>
  <c r="K69" i="5"/>
  <c r="H42" i="3"/>
  <c r="I91" i="5"/>
  <c r="J101" i="4"/>
  <c r="I55" i="3"/>
  <c r="J42" i="3"/>
  <c r="B103" i="4"/>
  <c r="F49" i="2"/>
  <c r="C93" i="5"/>
  <c r="I42" i="3"/>
  <c r="C103" i="4"/>
  <c r="H101" i="4"/>
  <c r="I101" i="4"/>
  <c r="J47" i="2"/>
  <c r="H55" i="3"/>
  <c r="I39" i="4"/>
  <c r="K47" i="2"/>
  <c r="K42" i="3"/>
  <c r="F93" i="5"/>
  <c r="I69" i="5"/>
  <c r="H69" i="5"/>
  <c r="J270" i="1"/>
  <c r="K270" i="1"/>
  <c r="J39" i="4"/>
  <c r="K39" i="4"/>
  <c r="G93" i="5"/>
  <c r="J91" i="5"/>
  <c r="K91" i="5"/>
  <c r="J69" i="5"/>
  <c r="I12" i="6"/>
  <c r="H12" i="6"/>
  <c r="J12" i="6"/>
  <c r="K12" i="6"/>
  <c r="J24" i="2"/>
  <c r="K24" i="2"/>
  <c r="D49" i="2"/>
  <c r="H47" i="2"/>
  <c r="I47" i="2"/>
  <c r="K55" i="3"/>
  <c r="J55" i="3"/>
  <c r="I270" i="1"/>
  <c r="H270" i="1"/>
  <c r="D93" i="5"/>
  <c r="G103" i="4"/>
  <c r="K49" i="2" l="1"/>
  <c r="J49" i="2"/>
  <c r="I103" i="4"/>
  <c r="H103" i="4"/>
  <c r="H93" i="5"/>
  <c r="I93" i="5"/>
  <c r="K103" i="4"/>
  <c r="J103" i="4"/>
  <c r="I49" i="2"/>
  <c r="H49" i="2"/>
  <c r="J93" i="5"/>
  <c r="K93" i="5"/>
</calcChain>
</file>

<file path=xl/sharedStrings.xml><?xml version="1.0" encoding="utf-8"?>
<sst xmlns="http://schemas.openxmlformats.org/spreadsheetml/2006/main" count="735" uniqueCount="255">
  <si>
    <t>Graduate Subtotal:</t>
  </si>
  <si>
    <t>Undergraduate Subtotal:</t>
  </si>
  <si>
    <t>Campus Total:</t>
  </si>
  <si>
    <t xml:space="preserve">BA:Accountancy -UIS             </t>
  </si>
  <si>
    <t xml:space="preserve">MA:Accountancy -UIS             </t>
  </si>
  <si>
    <t xml:space="preserve">BA:Economics -UIS               </t>
  </si>
  <si>
    <t xml:space="preserve">BA:Online Economics -UIS        </t>
  </si>
  <si>
    <t xml:space="preserve">BA:Management - UIS             </t>
  </si>
  <si>
    <t xml:space="preserve">BBA:Business Admin -UIS         </t>
  </si>
  <si>
    <t xml:space="preserve">BBA:Online Business Admin -UIS  </t>
  </si>
  <si>
    <t xml:space="preserve">MBA:Business Admin -UIS         </t>
  </si>
  <si>
    <t xml:space="preserve">MBA:Bus Admin Accel Peoria-UIS  </t>
  </si>
  <si>
    <t xml:space="preserve">MS:Mgmt Information Sys -UIS    </t>
  </si>
  <si>
    <t xml:space="preserve">MS:Online Mgmt Inf Sys -UIS     </t>
  </si>
  <si>
    <t xml:space="preserve">NDEG: Online IT Project Mgmt. </t>
  </si>
  <si>
    <t>NDEG: Online Digital Orgs.</t>
  </si>
  <si>
    <t xml:space="preserve">BSW:Social Work -UIS            </t>
  </si>
  <si>
    <t xml:space="preserve">MA:Human Devel Counseling -UIS  </t>
  </si>
  <si>
    <t xml:space="preserve">MA:Online Teach Leadership-UIS  </t>
  </si>
  <si>
    <t xml:space="preserve">MA:Educational Leadership -UIS  </t>
  </si>
  <si>
    <t xml:space="preserve">MA:HS-Alcohol&amp;Subst Abuse -UIS  </t>
  </si>
  <si>
    <t xml:space="preserve">MA:HS-Child&amp;Family Studies-UIS  </t>
  </si>
  <si>
    <t xml:space="preserve">MA:HS:Gerontology -UIS          </t>
  </si>
  <si>
    <t xml:space="preserve">MA:Online HS-Soc Serv Admn-UIS  </t>
  </si>
  <si>
    <t xml:space="preserve">MA:Human Services -UIS          </t>
  </si>
  <si>
    <t xml:space="preserve">CAS:EdL-Superintendnt Cert-UIS  </t>
  </si>
  <si>
    <t xml:space="preserve">CAS:Online EdL-ChfSchBusOf-UIS  </t>
  </si>
  <si>
    <t xml:space="preserve">NDEG:Online Career Spec -UIS    </t>
  </si>
  <si>
    <t xml:space="preserve">CERT:Alchol &amp; Subst Abuse-UIS   </t>
  </si>
  <si>
    <t xml:space="preserve">NDEG:School Counselor -UIS      </t>
  </si>
  <si>
    <t xml:space="preserve">CERT:Online Legl Asp of Ed-UIS  </t>
  </si>
  <si>
    <t xml:space="preserve">NDEG:Teacher Educ - Elem -UIS   </t>
  </si>
  <si>
    <t xml:space="preserve">NDEG:Teacher Educ - Sec -UIS    </t>
  </si>
  <si>
    <t xml:space="preserve">NDEG:Online Teach Ed-Sec -UIS   </t>
  </si>
  <si>
    <t xml:space="preserve">NDEG:Gen Administration -UIS    </t>
  </si>
  <si>
    <t xml:space="preserve">BS:Computer Science -UIS        </t>
  </si>
  <si>
    <t xml:space="preserve">BS:Online Computer Science-UIS  </t>
  </si>
  <si>
    <t xml:space="preserve">MS:Computer Science -UIS        </t>
  </si>
  <si>
    <t xml:space="preserve">MS:Online Computer Science-UIS  </t>
  </si>
  <si>
    <t xml:space="preserve">BA:English -UIS                 </t>
  </si>
  <si>
    <t xml:space="preserve">BA:Online English -UIS          </t>
  </si>
  <si>
    <t xml:space="preserve">MA:English -UIS                 </t>
  </si>
  <si>
    <t xml:space="preserve">BS:Biology -UIS                 </t>
  </si>
  <si>
    <t xml:space="preserve">MS:Biology -UIS                 </t>
  </si>
  <si>
    <t xml:space="preserve">BA:Philosophy -UIS              </t>
  </si>
  <si>
    <t xml:space="preserve">BA:Online Philosophy -UIS       </t>
  </si>
  <si>
    <t xml:space="preserve">BS:Chemistry -UIS               </t>
  </si>
  <si>
    <t xml:space="preserve">BA:History -UIS                 </t>
  </si>
  <si>
    <t xml:space="preserve">BA:Online History -UIS          </t>
  </si>
  <si>
    <t xml:space="preserve">MA:History -UIS                 </t>
  </si>
  <si>
    <t xml:space="preserve">BA:Liberal Studies -UIS         </t>
  </si>
  <si>
    <t xml:space="preserve">BA:Online Liberal Studies -UIS  </t>
  </si>
  <si>
    <t xml:space="preserve">BA:Psychology -UIS              </t>
  </si>
  <si>
    <t xml:space="preserve">BA:PSY-Clinical/Counsel-UIS     </t>
  </si>
  <si>
    <t xml:space="preserve">BA:PSY-Developmental -UIS       </t>
  </si>
  <si>
    <t xml:space="preserve">BA:PSY-Educational -UIS         </t>
  </si>
  <si>
    <t xml:space="preserve">BA:PSY-Experimental -UIS        </t>
  </si>
  <si>
    <t xml:space="preserve">BA:PSY-Individual Conc -UIS     </t>
  </si>
  <si>
    <t>BA:PSY-Personal/Transper -UIS</t>
  </si>
  <si>
    <t xml:space="preserve">BA:Mathematical Sciences -UIS   </t>
  </si>
  <si>
    <t xml:space="preserve">BA:Online Mathematical Sci-UIS  </t>
  </si>
  <si>
    <t xml:space="preserve">BA:Sociology/Anthropology -UIS  </t>
  </si>
  <si>
    <t xml:space="preserve">BA:Visual Arts -UIS             </t>
  </si>
  <si>
    <t xml:space="preserve">BS:Clinical Laboratory Sc -UIS  </t>
  </si>
  <si>
    <t xml:space="preserve">BA:Communication -UIS           </t>
  </si>
  <si>
    <t xml:space="preserve">MA:Communication -UIS           </t>
  </si>
  <si>
    <t xml:space="preserve">NDEG:Online Sys Security -UIS   </t>
  </si>
  <si>
    <t xml:space="preserve">NDEG:Online Info Assurance-UIS  </t>
  </si>
  <si>
    <t xml:space="preserve">DPA:Public Administration -UIS  </t>
  </si>
  <si>
    <t xml:space="preserve">MPA:PA-Criminal Justice -UIS    </t>
  </si>
  <si>
    <t xml:space="preserve">MPA:Community Arts Mgmt -UIS    </t>
  </si>
  <si>
    <t xml:space="preserve">MPA:Public Administration -UIS  </t>
  </si>
  <si>
    <t xml:space="preserve">MPA:Online Public Admin -UIS    </t>
  </si>
  <si>
    <t xml:space="preserve">BA:Criminal Justice -UIS        </t>
  </si>
  <si>
    <t xml:space="preserve">BA:Legal Studies -UIS           </t>
  </si>
  <si>
    <t xml:space="preserve">MA:Legal Studies -UIS           </t>
  </si>
  <si>
    <t xml:space="preserve">MA:Online Legal Studies -UIS    </t>
  </si>
  <si>
    <t xml:space="preserve">MA:Public Affairs Repting -UIS  </t>
  </si>
  <si>
    <t xml:space="preserve">MPH:Public Health -UIS          </t>
  </si>
  <si>
    <t>MPH:PH- Env Health -UIS</t>
  </si>
  <si>
    <t>MPH:Online PH- Env Health -UIS</t>
  </si>
  <si>
    <t xml:space="preserve">MS:ESC - General  -UIS          </t>
  </si>
  <si>
    <t xml:space="preserve">MS:ESC - Risk Sciences -UIS     </t>
  </si>
  <si>
    <t xml:space="preserve">MA:ES-Ntrl Res&amp;Sustain Dvl-UIS  </t>
  </si>
  <si>
    <t xml:space="preserve">MA:Online ES-N Res&amp;Sus Dvl-UIS  </t>
  </si>
  <si>
    <t xml:space="preserve">MA:ES-Env Plcy, Plng &amp;Admn-UIS  </t>
  </si>
  <si>
    <t xml:space="preserve">MA:Environmental Studies -UIS   </t>
  </si>
  <si>
    <t xml:space="preserve">CERT:Mgmt of Non Prft Org -UIS  </t>
  </si>
  <si>
    <t xml:space="preserve">NDEG:Law for Hum Srv &amp; Swk-UIS  </t>
  </si>
  <si>
    <t xml:space="preserve">CERT:Emer Prep &amp; Home Sec-UIS   </t>
  </si>
  <si>
    <t xml:space="preserve">NDEG:Envrn Risk Assessmnt -UIS  </t>
  </si>
  <si>
    <t xml:space="preserve">NDEG: Undergrad Non-Deg-UIS     </t>
  </si>
  <si>
    <t xml:space="preserve">NDEG: Graduate-Non Degree- UIS  </t>
  </si>
  <si>
    <t xml:space="preserve">NONE:Undergrad Undecided -UIS   </t>
  </si>
  <si>
    <t xml:space="preserve"> </t>
  </si>
  <si>
    <t>All Programs</t>
  </si>
  <si>
    <t>College of Business and Management</t>
  </si>
  <si>
    <t>College of Education and Human Services</t>
  </si>
  <si>
    <t>College of Liberal Arts and Sciences</t>
  </si>
  <si>
    <t>College of Public Affairs and Administration</t>
  </si>
  <si>
    <t>VCAA</t>
  </si>
  <si>
    <t>CBM Total:</t>
  </si>
  <si>
    <t>EHS Total:</t>
  </si>
  <si>
    <t>LAS Total:</t>
  </si>
  <si>
    <t>PAA Total:</t>
  </si>
  <si>
    <t>VCAA Total:</t>
  </si>
  <si>
    <t>MA:ES-Env Humanities-UIS</t>
  </si>
  <si>
    <t>MBA Total</t>
  </si>
  <si>
    <t>MIS Total</t>
  </si>
  <si>
    <t>NDEG Total</t>
  </si>
  <si>
    <t>ECO Total</t>
  </si>
  <si>
    <t>BBA Total</t>
  </si>
  <si>
    <t>HDC Total</t>
  </si>
  <si>
    <t>HMS Total</t>
  </si>
  <si>
    <t>CAS Total</t>
  </si>
  <si>
    <t>CERT Total</t>
  </si>
  <si>
    <t>CSC Total</t>
  </si>
  <si>
    <t>ENG Total</t>
  </si>
  <si>
    <t>HIS Total</t>
  </si>
  <si>
    <t>LIS Total</t>
  </si>
  <si>
    <t>MAT Total</t>
  </si>
  <si>
    <t>PHI Total</t>
  </si>
  <si>
    <t>PSY Total</t>
  </si>
  <si>
    <t>ENS Total</t>
  </si>
  <si>
    <t>LES Total</t>
  </si>
  <si>
    <t>MPA Total</t>
  </si>
  <si>
    <t>MPH Total</t>
  </si>
  <si>
    <t>ESC Total</t>
  </si>
  <si>
    <t>CERT:Online Emer Prep &amp; Hom-UIS</t>
  </si>
  <si>
    <t>MA:History-American His-UIS</t>
  </si>
  <si>
    <t>MA:Online ES-SusDvl&amp;Polcy-UIS</t>
  </si>
  <si>
    <t>NDEG:Pub Sector-Labor Rel-UIS</t>
  </si>
  <si>
    <t>BA:LS-General Legal Stud-UIS</t>
  </si>
  <si>
    <t>BA:LS-Legal Assistant-UIS</t>
  </si>
  <si>
    <t>BS:CHE-Biochemistry-UIS</t>
  </si>
  <si>
    <t>CERT:Commun Health Ed-UIS</t>
  </si>
  <si>
    <t>CHE Total</t>
  </si>
  <si>
    <t>Program Name</t>
  </si>
  <si>
    <t>BUS Total</t>
  </si>
  <si>
    <t>MA:ES-Env Planning &amp; Mgmt-UIS</t>
  </si>
  <si>
    <t>MA:HIS-Public History-UIS</t>
  </si>
  <si>
    <t xml:space="preserve">MA:Libril&amp;Integratve Studies -UIS       </t>
  </si>
  <si>
    <t>MA:ES-Sust Devmt &amp; Policy -UIS</t>
  </si>
  <si>
    <t xml:space="preserve">MA:ES-Ntrl Res&amp;Sustain Dvl -UIS  </t>
  </si>
  <si>
    <t>MA:ES-Env Planning &amp; Mgmt -UIS</t>
  </si>
  <si>
    <t xml:space="preserve">MA:Online ES-N Res&amp;Sus Dvl -UIS  </t>
  </si>
  <si>
    <t>MA:Online ES-SusDvl&amp;Polcy -UIS</t>
  </si>
  <si>
    <t xml:space="preserve">MA:ES-Env Plcy, Plng &amp;Admn -UIS  </t>
  </si>
  <si>
    <t>MA:ES-Env Humanities -UIS</t>
  </si>
  <si>
    <t>MA:Online Librl&amp;Intg Studies -UIS</t>
  </si>
  <si>
    <t>LNT Total</t>
  </si>
  <si>
    <t xml:space="preserve">MA:Political Science -UIS       </t>
  </si>
  <si>
    <t>MA:PSC-Academic Politics -UIS</t>
  </si>
  <si>
    <t>PSC Total</t>
  </si>
  <si>
    <t xml:space="preserve">MA:Liberl&amp;Integratve Studies -UIS       </t>
  </si>
  <si>
    <t>MA:PSC-Practical Politics -UIS</t>
  </si>
  <si>
    <t>NDEG: IT Profect Mgmt. -UIS</t>
  </si>
  <si>
    <t>NDEG: Bus Process Mgmt. -UIS</t>
  </si>
  <si>
    <t>NDEG: Online Bus Proc Mgmt. -UIS</t>
  </si>
  <si>
    <t xml:space="preserve">BA:Political Science -UIS       </t>
  </si>
  <si>
    <t>BA:Global Studies -UIS</t>
  </si>
  <si>
    <t>2012 Hrs</t>
  </si>
  <si>
    <t>MA:History-Euro&amp; World Hist-UIS</t>
  </si>
  <si>
    <t xml:space="preserve">MA:HS-Social Service Admin-UIS  </t>
  </si>
  <si>
    <t xml:space="preserve">BA:ENG-Education -UIS                 </t>
  </si>
  <si>
    <t xml:space="preserve">BS:Mgmt Information Sys -UIS                 </t>
  </si>
  <si>
    <t xml:space="preserve">MPH:Online Public Health -UIS          </t>
  </si>
  <si>
    <t>CERT:Epidemiology -UIS</t>
  </si>
  <si>
    <t>CERT:Teaching English -UIS</t>
  </si>
  <si>
    <t xml:space="preserve">NDEG:Online Env Health -UIS  </t>
  </si>
  <si>
    <t xml:space="preserve">NDEG:Online Env Risk Assess -UIS  </t>
  </si>
  <si>
    <t xml:space="preserve">NDEG:Women &amp; Gender Studies -UIS  </t>
  </si>
  <si>
    <t xml:space="preserve">BA:ENG-Literary Studies -UIS                 </t>
  </si>
  <si>
    <t xml:space="preserve">BA:ENG-Writing,Rhet,&amp;Lang-UIS                 </t>
  </si>
  <si>
    <t>--</t>
  </si>
  <si>
    <t>2013 Hrs</t>
  </si>
  <si>
    <t>NDEG: IT Project Mgmt. -UIS</t>
  </si>
  <si>
    <t xml:space="preserve">CERT:OnlineMgmtofNonPrftOrg -UIS  </t>
  </si>
  <si>
    <t>CERT:OnlineEngAsSecondLang-UIS</t>
  </si>
  <si>
    <t xml:space="preserve">NDEG:General Supervisory- UIS  </t>
  </si>
  <si>
    <t xml:space="preserve">NDEG:GeographicInfoSystems -UIS    </t>
  </si>
  <si>
    <t xml:space="preserve">NDEG:OnlineGeoInfoSystems -UIS    </t>
  </si>
  <si>
    <t xml:space="preserve">NDEG:Online HR Mangment -UIS    </t>
  </si>
  <si>
    <t>2014 Hrs</t>
  </si>
  <si>
    <t>% Hrs Change 2013-2014</t>
  </si>
  <si>
    <t xml:space="preserve"> Hrs Change 2013-2014</t>
  </si>
  <si>
    <t xml:space="preserve">CAS:Educational Leadership-UIS  </t>
  </si>
  <si>
    <t>CERT:Online Comm Hlth Ed-UIS</t>
  </si>
  <si>
    <t>MA:ES-Online Env Pln &amp; Mgt -UIS</t>
  </si>
  <si>
    <t xml:space="preserve">MS:ESC - Online General  -UIS          </t>
  </si>
  <si>
    <t>NDEG: Online Bus Intelligence -UIS</t>
  </si>
  <si>
    <t>BA: Environmental Studies - UIS</t>
  </si>
  <si>
    <t xml:space="preserve">BBA:Bus Admin Management -UIS         </t>
  </si>
  <si>
    <t xml:space="preserve">BBA:Business Admin Mrktng -UIS         </t>
  </si>
  <si>
    <t xml:space="preserve">BBA:Online Bus Admin Mgmt -UIS  </t>
  </si>
  <si>
    <t xml:space="preserve">BS:Online Mgmt Inf Sys -UIS                 </t>
  </si>
  <si>
    <t>FY12 HC</t>
  </si>
  <si>
    <t>FY13 HC</t>
  </si>
  <si>
    <t>FY14 HC</t>
  </si>
  <si>
    <t>% HC Change FY13-FY14</t>
  </si>
  <si>
    <t>HC Change FY13-FY14</t>
  </si>
  <si>
    <t>Number of Degrees Conferred by Program Code: FY12 - FY14</t>
  </si>
  <si>
    <t>HIDE</t>
  </si>
  <si>
    <t>CERT:Online Epidemiology -UIS</t>
  </si>
  <si>
    <t xml:space="preserve">BS:Info Syst Sec -UIS        </t>
  </si>
  <si>
    <t>CERT:Community Planning -UIS</t>
  </si>
  <si>
    <t>CERT:OnlineEmrPrepHomeSec-UIS</t>
  </si>
  <si>
    <t xml:space="preserve">BS:Online Info Syst Sec -UIS        </t>
  </si>
  <si>
    <t>CERT:OnlinePubAdmIntntPer-UIS</t>
  </si>
  <si>
    <t xml:space="preserve">MA:Online PoliticalScience -UIS       </t>
  </si>
  <si>
    <t xml:space="preserve">MS:ESC - Online General - UIS          </t>
  </si>
  <si>
    <t xml:space="preserve">MA:HDC-School Counseling- UIS  </t>
  </si>
  <si>
    <t xml:space="preserve">MA:HDC-Mar Cple Fam Consl-UIS  </t>
  </si>
  <si>
    <t>FY17</t>
  </si>
  <si>
    <t>MA:HIS-Euro&amp; World Hist-UIS</t>
  </si>
  <si>
    <t>MA:HIS-American History-UIS</t>
  </si>
  <si>
    <t xml:space="preserve">BA:Online Political Sci -UIS       </t>
  </si>
  <si>
    <t>POS Total</t>
  </si>
  <si>
    <t xml:space="preserve">BA:Online PSY-Indivi Conc -UIS     </t>
  </si>
  <si>
    <t xml:space="preserve">BBA:Business Admin Fin - UIS         </t>
  </si>
  <si>
    <t xml:space="preserve">BS:Biochemistry -UIS               </t>
  </si>
  <si>
    <t xml:space="preserve">MA:English -Digital Pedag -UIS                 </t>
  </si>
  <si>
    <t xml:space="preserve">MA:English -Digital Pub -UIS                 </t>
  </si>
  <si>
    <t>BA:Elementary Education- UIS</t>
  </si>
  <si>
    <t xml:space="preserve">MA:Education-UIS    </t>
  </si>
  <si>
    <t>MTL Total</t>
  </si>
  <si>
    <t>FY18</t>
  </si>
  <si>
    <t>CERT:Community Health Ed-UIS</t>
  </si>
  <si>
    <t>CERT:OnlineEduc Technology-UIS</t>
  </si>
  <si>
    <t xml:space="preserve">MA:HDC-Clin Mtl Hlth - UIS  </t>
  </si>
  <si>
    <t xml:space="preserve">MA:Online Education-UIS    </t>
  </si>
  <si>
    <t>Number of Degrees &amp;  Approved Certificates Conferred by Program Code: FY17 - FY19</t>
  </si>
  <si>
    <t>Number of Degrees Conferred by Program Code: FY17 - FY19</t>
  </si>
  <si>
    <t>FY19</t>
  </si>
  <si>
    <t>Percent Change FY18-FY19</t>
  </si>
  <si>
    <t>Number Change FY18-FY19</t>
  </si>
  <si>
    <t xml:space="preserve">MBA:Business Admin Peoria-UIS  </t>
  </si>
  <si>
    <t>CERT:Online Comm Plan -UIS</t>
  </si>
  <si>
    <t xml:space="preserve">BBA:Bus Admin Sport Mgt - UIS         </t>
  </si>
  <si>
    <t xml:space="preserve">BA:Criminology &amp; Crim Just -UIS        </t>
  </si>
  <si>
    <t>CCJ Total</t>
  </si>
  <si>
    <t xml:space="preserve">BA:Online Communication -UIS           </t>
  </si>
  <si>
    <t>COM Total</t>
  </si>
  <si>
    <t xml:space="preserve">BA:GS-Globalization -UIS       </t>
  </si>
  <si>
    <t>GBL Total</t>
  </si>
  <si>
    <t>BA:Public Policy-UIS</t>
  </si>
  <si>
    <t xml:space="preserve">BA:Theatre -UIS             </t>
  </si>
  <si>
    <t>AMT Total</t>
  </si>
  <si>
    <t>BS:Exercise Science -UIS</t>
  </si>
  <si>
    <t>ALH Total</t>
  </si>
  <si>
    <t xml:space="preserve">MS:Data Analytics -UIS    </t>
  </si>
  <si>
    <t xml:space="preserve">MS:Online Data Analytics -UIS     </t>
  </si>
  <si>
    <t>Percent Change   FY18-FY19</t>
  </si>
  <si>
    <t>Number Change   FY18-FY19</t>
  </si>
  <si>
    <t>BS:Medical Laboratory Sc -UIS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</si>
</sst>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auto="1"/>
      </bottom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auto="1"/>
      </bottom>
      <diagonal/>
    </border>
    <border>
      <left/>
      <right style="thin">
        <color indexed="64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indexed="8"/>
      </bottom>
      <diagonal/>
    </border>
    <border>
      <left/>
      <right style="thin">
        <color auto="1"/>
      </right>
      <top style="thin">
        <color indexed="8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</borders>
  <cellStyleXfs count="2">
    <xf numFmtId="0" fontId="0" fillId="0" borderId="0" applyNumberFormat="0" applyFill="0" applyBorder="0" applyAlignment="0" applyProtection="0"/>
    <xf numFmtId="0" fontId="1" fillId="0" borderId="0" applyNumberFormat="0" applyFill="0" applyBorder="0" applyAlignment="0" applyProtection="0"/>
  </cellStyleXfs>
  <cellXfs count="232">
    <xf numFmtId="0" fontId="0" fillId="0" borderId="0" xfId="0"/>
    <xf numFmtId="4" fontId="2" fillId="0" borderId="1" xfId="1" applyNumberFormat="1" applyFont="1" applyBorder="1" applyAlignment="1">
      <alignment horizontal="center"/>
    </xf>
    <xf numFmtId="4" fontId="3" fillId="0" borderId="0" xfId="1" applyNumberFormat="1" applyFont="1" applyFill="1" applyBorder="1" applyAlignment="1">
      <alignment horizontal="right"/>
    </xf>
    <xf numFmtId="4" fontId="3" fillId="0" borderId="0" xfId="1" applyNumberFormat="1" applyFont="1" applyAlignment="1">
      <alignment horizontal="right"/>
    </xf>
    <xf numFmtId="0" fontId="3" fillId="0" borderId="0" xfId="1" applyFont="1"/>
    <xf numFmtId="4" fontId="4" fillId="0" borderId="1" xfId="1" applyNumberFormat="1" applyFont="1" applyFill="1" applyBorder="1" applyAlignment="1">
      <alignment horizontal="center" wrapText="1"/>
    </xf>
    <xf numFmtId="9" fontId="3" fillId="0" borderId="0" xfId="1" applyNumberFormat="1" applyFont="1" applyBorder="1" applyAlignment="1">
      <alignment horizontal="right" indent="1"/>
    </xf>
    <xf numFmtId="0" fontId="3" fillId="0" borderId="0" xfId="1" applyFont="1" applyAlignment="1">
      <alignment horizontal="right" indent="1"/>
    </xf>
    <xf numFmtId="4" fontId="4" fillId="0" borderId="2" xfId="1" applyNumberFormat="1" applyFont="1" applyFill="1" applyBorder="1" applyAlignment="1">
      <alignment horizontal="center" wrapText="1"/>
    </xf>
    <xf numFmtId="0" fontId="3" fillId="0" borderId="3" xfId="1" applyFont="1" applyBorder="1" applyAlignment="1">
      <alignment horizontal="right" indent="1"/>
    </xf>
    <xf numFmtId="0" fontId="5" fillId="0" borderId="0" xfId="1" applyFont="1" applyBorder="1" applyAlignment="1">
      <alignment horizontal="right" indent="1"/>
    </xf>
    <xf numFmtId="9" fontId="5" fillId="0" borderId="4" xfId="1" applyNumberFormat="1" applyFont="1" applyBorder="1" applyAlignment="1">
      <alignment horizontal="right" indent="1"/>
    </xf>
    <xf numFmtId="0" fontId="5" fillId="0" borderId="0" xfId="1" applyFont="1" applyFill="1" applyBorder="1" applyAlignment="1">
      <alignment horizontal="right" indent="1"/>
    </xf>
    <xf numFmtId="3" fontId="3" fillId="0" borderId="3" xfId="1" applyNumberFormat="1" applyFont="1" applyFill="1" applyBorder="1" applyAlignment="1">
      <alignment horizontal="right" indent="1"/>
    </xf>
    <xf numFmtId="3" fontId="3" fillId="0" borderId="0" xfId="1" applyNumberFormat="1" applyFont="1" applyBorder="1" applyAlignment="1">
      <alignment horizontal="right" indent="1"/>
    </xf>
    <xf numFmtId="4" fontId="2" fillId="0" borderId="1" xfId="1" applyNumberFormat="1" applyFont="1" applyBorder="1" applyAlignment="1">
      <alignment horizontal="center" wrapText="1"/>
    </xf>
    <xf numFmtId="0" fontId="5" fillId="0" borderId="0" xfId="1" applyFont="1"/>
    <xf numFmtId="0" fontId="5" fillId="0" borderId="0" xfId="1" applyFont="1" applyAlignment="1"/>
    <xf numFmtId="0" fontId="5" fillId="0" borderId="0" xfId="1" applyFont="1" applyBorder="1" applyAlignment="1"/>
    <xf numFmtId="0" fontId="5" fillId="0" borderId="0" xfId="1" applyFont="1" applyBorder="1"/>
    <xf numFmtId="4" fontId="5" fillId="0" borderId="0" xfId="1" applyNumberFormat="1" applyFont="1" applyBorder="1"/>
    <xf numFmtId="0" fontId="5" fillId="0" borderId="0" xfId="1" applyNumberFormat="1" applyFont="1" applyBorder="1" applyAlignment="1">
      <alignment horizontal="right" indent="1"/>
    </xf>
    <xf numFmtId="9" fontId="5" fillId="0" borderId="0" xfId="1" applyNumberFormat="1" applyFont="1" applyBorder="1" applyAlignment="1">
      <alignment horizontal="right" indent="1"/>
    </xf>
    <xf numFmtId="0" fontId="5" fillId="0" borderId="3" xfId="1" applyFont="1" applyBorder="1" applyAlignment="1">
      <alignment horizontal="right" indent="1"/>
    </xf>
    <xf numFmtId="0" fontId="5" fillId="0" borderId="0" xfId="1" applyFont="1" applyAlignment="1">
      <alignment horizontal="right" indent="1"/>
    </xf>
    <xf numFmtId="4" fontId="5" fillId="0" borderId="0" xfId="1" applyNumberFormat="1" applyFont="1"/>
    <xf numFmtId="0" fontId="5" fillId="0" borderId="0" xfId="1" applyFont="1" applyFill="1" applyAlignment="1"/>
    <xf numFmtId="4" fontId="2" fillId="0" borderId="1" xfId="1" applyNumberFormat="1" applyFont="1" applyFill="1" applyBorder="1" applyAlignment="1">
      <alignment horizontal="center" wrapText="1"/>
    </xf>
    <xf numFmtId="0" fontId="5" fillId="0" borderId="0" xfId="1" applyNumberFormat="1" applyFont="1" applyFill="1" applyAlignment="1">
      <alignment horizontal="right" indent="1"/>
    </xf>
    <xf numFmtId="3" fontId="3" fillId="0" borderId="0" xfId="1" applyNumberFormat="1" applyFont="1" applyFill="1" applyAlignment="1">
      <alignment horizontal="right" indent="1"/>
    </xf>
    <xf numFmtId="0" fontId="5" fillId="0" borderId="0" xfId="1" applyFont="1" applyFill="1" applyAlignment="1">
      <alignment horizontal="right" indent="1"/>
    </xf>
    <xf numFmtId="4" fontId="2" fillId="0" borderId="2" xfId="1" applyNumberFormat="1" applyFont="1" applyBorder="1" applyAlignment="1">
      <alignment horizontal="center" wrapText="1"/>
    </xf>
    <xf numFmtId="3" fontId="3" fillId="0" borderId="3" xfId="1" applyNumberFormat="1" applyFont="1" applyBorder="1" applyAlignment="1">
      <alignment horizontal="right" indent="1"/>
    </xf>
    <xf numFmtId="0" fontId="5" fillId="0" borderId="3" xfId="1" applyNumberFormat="1" applyFont="1" applyBorder="1" applyAlignment="1">
      <alignment horizontal="right" indent="1"/>
    </xf>
    <xf numFmtId="4" fontId="5" fillId="0" borderId="0" xfId="1" applyNumberFormat="1" applyFont="1" applyFill="1"/>
    <xf numFmtId="9" fontId="6" fillId="0" borderId="0" xfId="1" quotePrefix="1" applyNumberFormat="1" applyFont="1" applyBorder="1" applyAlignment="1">
      <alignment horizontal="center"/>
    </xf>
    <xf numFmtId="0" fontId="3" fillId="0" borderId="0" xfId="1" applyFont="1" applyBorder="1" applyAlignment="1">
      <alignment horizontal="right" indent="1"/>
    </xf>
    <xf numFmtId="164" fontId="3" fillId="0" borderId="0" xfId="1" applyNumberFormat="1" applyFont="1" applyBorder="1" applyAlignment="1">
      <alignment horizontal="right" indent="1"/>
    </xf>
    <xf numFmtId="3" fontId="3" fillId="0" borderId="5" xfId="1" applyNumberFormat="1" applyFont="1" applyFill="1" applyBorder="1" applyAlignment="1">
      <alignment horizontal="right" indent="1"/>
    </xf>
    <xf numFmtId="3" fontId="3" fillId="0" borderId="5" xfId="1" applyNumberFormat="1" applyFont="1" applyBorder="1" applyAlignment="1">
      <alignment horizontal="right" indent="1"/>
    </xf>
    <xf numFmtId="3" fontId="3" fillId="0" borderId="6" xfId="1" applyNumberFormat="1" applyFont="1" applyBorder="1" applyAlignment="1">
      <alignment horizontal="right" indent="1"/>
    </xf>
    <xf numFmtId="9" fontId="3" fillId="0" borderId="5" xfId="1" applyNumberFormat="1" applyFont="1" applyBorder="1" applyAlignment="1">
      <alignment horizontal="right" indent="1"/>
    </xf>
    <xf numFmtId="0" fontId="3" fillId="0" borderId="6" xfId="1" applyFont="1" applyBorder="1" applyAlignment="1">
      <alignment horizontal="right" indent="1"/>
    </xf>
    <xf numFmtId="0" fontId="3" fillId="0" borderId="5" xfId="1" applyFont="1" applyBorder="1" applyAlignment="1">
      <alignment horizontal="right" indent="1"/>
    </xf>
    <xf numFmtId="4" fontId="3" fillId="0" borderId="0" xfId="1" applyNumberFormat="1" applyFont="1" applyBorder="1" applyAlignment="1">
      <alignment horizontal="right"/>
    </xf>
    <xf numFmtId="3" fontId="3" fillId="0" borderId="7" xfId="1" applyNumberFormat="1" applyFont="1" applyFill="1" applyBorder="1" applyAlignment="1">
      <alignment horizontal="right" indent="1"/>
    </xf>
    <xf numFmtId="3" fontId="3" fillId="0" borderId="7" xfId="1" applyNumberFormat="1" applyFont="1" applyBorder="1" applyAlignment="1">
      <alignment horizontal="right" indent="1"/>
    </xf>
    <xf numFmtId="3" fontId="3" fillId="0" borderId="8" xfId="1" applyNumberFormat="1" applyFont="1" applyBorder="1" applyAlignment="1">
      <alignment horizontal="right" indent="1"/>
    </xf>
    <xf numFmtId="9" fontId="3" fillId="0" borderId="7" xfId="1" applyNumberFormat="1" applyFont="1" applyBorder="1" applyAlignment="1">
      <alignment horizontal="right" indent="1"/>
    </xf>
    <xf numFmtId="0" fontId="3" fillId="0" borderId="8" xfId="1" applyFont="1" applyBorder="1" applyAlignment="1">
      <alignment horizontal="right" indent="1"/>
    </xf>
    <xf numFmtId="0" fontId="3" fillId="0" borderId="7" xfId="1" applyFont="1" applyBorder="1" applyAlignment="1">
      <alignment horizontal="right" indent="1"/>
    </xf>
    <xf numFmtId="3" fontId="5" fillId="0" borderId="0" xfId="1" applyNumberFormat="1" applyFont="1" applyFill="1" applyAlignment="1"/>
    <xf numFmtId="3" fontId="3" fillId="0" borderId="0" xfId="1" applyNumberFormat="1" applyFont="1" applyFill="1" applyBorder="1" applyAlignment="1">
      <alignment horizontal="right" indent="1"/>
    </xf>
    <xf numFmtId="3" fontId="3" fillId="0" borderId="9" xfId="1" applyNumberFormat="1" applyFont="1" applyFill="1" applyBorder="1" applyAlignment="1">
      <alignment horizontal="right" indent="1"/>
    </xf>
    <xf numFmtId="3" fontId="3" fillId="0" borderId="9" xfId="1" applyNumberFormat="1" applyFont="1" applyBorder="1" applyAlignment="1">
      <alignment horizontal="right" indent="1"/>
    </xf>
    <xf numFmtId="9" fontId="3" fillId="0" borderId="10" xfId="1" applyNumberFormat="1" applyFont="1" applyBorder="1" applyAlignment="1">
      <alignment horizontal="right" indent="1"/>
    </xf>
    <xf numFmtId="3" fontId="3" fillId="0" borderId="0" xfId="1" applyNumberFormat="1" applyFont="1" applyAlignment="1">
      <alignment horizontal="right" indent="1"/>
    </xf>
    <xf numFmtId="9" fontId="3" fillId="0" borderId="0" xfId="1" applyNumberFormat="1" applyFont="1" applyFill="1" applyBorder="1" applyAlignment="1">
      <alignment horizontal="right" indent="1"/>
    </xf>
    <xf numFmtId="0" fontId="5" fillId="0" borderId="6" xfId="1" applyFont="1" applyFill="1" applyBorder="1" applyAlignment="1">
      <alignment horizontal="right" indent="1"/>
    </xf>
    <xf numFmtId="0" fontId="5" fillId="0" borderId="3" xfId="1" applyFont="1" applyFill="1" applyBorder="1" applyAlignment="1">
      <alignment horizontal="right" indent="1"/>
    </xf>
    <xf numFmtId="0" fontId="5" fillId="0" borderId="6" xfId="1" applyFont="1" applyBorder="1" applyAlignment="1">
      <alignment horizontal="right" indent="1"/>
    </xf>
    <xf numFmtId="4" fontId="5" fillId="0" borderId="0" xfId="1" applyNumberFormat="1" applyFont="1" applyBorder="1" applyAlignment="1">
      <alignment horizontal="right"/>
    </xf>
    <xf numFmtId="9" fontId="5" fillId="0" borderId="7" xfId="1" applyNumberFormat="1" applyFont="1" applyBorder="1" applyAlignment="1">
      <alignment horizontal="right" indent="1"/>
    </xf>
    <xf numFmtId="0" fontId="5" fillId="0" borderId="8" xfId="1" applyFont="1" applyBorder="1" applyAlignment="1">
      <alignment horizontal="right" indent="1"/>
    </xf>
    <xf numFmtId="0" fontId="5" fillId="0" borderId="7" xfId="1" applyFont="1" applyBorder="1" applyAlignment="1">
      <alignment horizontal="right" indent="1"/>
    </xf>
    <xf numFmtId="4" fontId="5" fillId="0" borderId="0" xfId="1" applyNumberFormat="1" applyFont="1" applyFill="1" applyBorder="1" applyAlignment="1">
      <alignment horizontal="right"/>
    </xf>
    <xf numFmtId="0" fontId="5" fillId="0" borderId="5" xfId="1" applyFont="1" applyFill="1" applyBorder="1" applyAlignment="1">
      <alignment horizontal="right" indent="1"/>
    </xf>
    <xf numFmtId="9" fontId="5" fillId="0" borderId="5" xfId="1" applyNumberFormat="1" applyFont="1" applyBorder="1" applyAlignment="1">
      <alignment horizontal="right" indent="1"/>
    </xf>
    <xf numFmtId="0" fontId="5" fillId="0" borderId="5" xfId="1" applyFont="1" applyBorder="1" applyAlignment="1">
      <alignment horizontal="right" indent="1"/>
    </xf>
    <xf numFmtId="3" fontId="3" fillId="0" borderId="12" xfId="1" applyNumberFormat="1" applyFont="1" applyFill="1" applyBorder="1" applyAlignment="1">
      <alignment horizontal="right" indent="1"/>
    </xf>
    <xf numFmtId="3" fontId="3" fillId="0" borderId="11" xfId="1" applyNumberFormat="1" applyFont="1" applyFill="1" applyBorder="1" applyAlignment="1">
      <alignment horizontal="right" indent="1"/>
    </xf>
    <xf numFmtId="9" fontId="5" fillId="0" borderId="0" xfId="1" applyNumberFormat="1" applyFont="1" applyFill="1" applyBorder="1" applyAlignment="1">
      <alignment horizontal="right" indent="1"/>
    </xf>
    <xf numFmtId="9" fontId="5" fillId="0" borderId="10" xfId="1" applyNumberFormat="1" applyFont="1" applyBorder="1" applyAlignment="1">
      <alignment horizontal="right" indent="1"/>
    </xf>
    <xf numFmtId="4" fontId="5" fillId="0" borderId="0" xfId="1" applyNumberFormat="1" applyFont="1" applyFill="1" applyBorder="1"/>
    <xf numFmtId="9" fontId="5" fillId="0" borderId="16" xfId="1" applyNumberFormat="1" applyFont="1" applyBorder="1" applyAlignment="1">
      <alignment horizontal="right" indent="1"/>
    </xf>
    <xf numFmtId="3" fontId="5" fillId="0" borderId="5" xfId="1" applyNumberFormat="1" applyFont="1" applyFill="1" applyBorder="1" applyAlignment="1">
      <alignment horizontal="right" indent="1"/>
    </xf>
    <xf numFmtId="3" fontId="5" fillId="0" borderId="0" xfId="1" applyNumberFormat="1" applyFont="1" applyBorder="1" applyAlignment="1">
      <alignment horizontal="right" indent="1"/>
    </xf>
    <xf numFmtId="3" fontId="5" fillId="0" borderId="3" xfId="1" applyNumberFormat="1" applyFont="1" applyFill="1" applyBorder="1" applyAlignment="1">
      <alignment horizontal="right" indent="1"/>
    </xf>
    <xf numFmtId="3" fontId="0" fillId="0" borderId="3" xfId="1" applyNumberFormat="1" applyFont="1" applyBorder="1" applyAlignment="1">
      <alignment horizontal="right" indent="1"/>
    </xf>
    <xf numFmtId="3" fontId="5" fillId="0" borderId="0" xfId="1" applyNumberFormat="1" applyFont="1" applyFill="1" applyBorder="1" applyAlignment="1">
      <alignment horizontal="right" indent="1"/>
    </xf>
    <xf numFmtId="3" fontId="5" fillId="0" borderId="7" xfId="1" applyNumberFormat="1" applyFont="1" applyFill="1" applyBorder="1" applyAlignment="1">
      <alignment horizontal="right" indent="1"/>
    </xf>
    <xf numFmtId="3" fontId="5" fillId="0" borderId="11" xfId="1" applyNumberFormat="1" applyFont="1" applyFill="1" applyBorder="1" applyAlignment="1">
      <alignment horizontal="right" indent="1"/>
    </xf>
    <xf numFmtId="3" fontId="5" fillId="0" borderId="12" xfId="1" applyNumberFormat="1" applyFont="1" applyFill="1" applyBorder="1" applyAlignment="1">
      <alignment horizontal="right" indent="1"/>
    </xf>
    <xf numFmtId="3" fontId="5" fillId="0" borderId="6" xfId="1" applyNumberFormat="1" applyFont="1" applyFill="1" applyBorder="1" applyAlignment="1">
      <alignment horizontal="right" indent="1"/>
    </xf>
    <xf numFmtId="3" fontId="5" fillId="0" borderId="3" xfId="1" applyNumberFormat="1" applyFont="1" applyBorder="1" applyAlignment="1">
      <alignment horizontal="right" indent="1"/>
    </xf>
    <xf numFmtId="4" fontId="2" fillId="0" borderId="2" xfId="1" applyNumberFormat="1" applyFont="1" applyFill="1" applyBorder="1" applyAlignment="1">
      <alignment horizontal="center" wrapText="1"/>
    </xf>
    <xf numFmtId="9" fontId="5" fillId="0" borderId="0" xfId="1" quotePrefix="1" applyNumberFormat="1" applyFont="1" applyFill="1" applyBorder="1" applyAlignment="1">
      <alignment horizontal="center"/>
    </xf>
    <xf numFmtId="3" fontId="5" fillId="0" borderId="0" xfId="1" applyNumberFormat="1" applyFont="1" applyFill="1" applyAlignment="1">
      <alignment horizontal="right" indent="1"/>
    </xf>
    <xf numFmtId="3" fontId="5" fillId="0" borderId="9" xfId="1" applyNumberFormat="1" applyFont="1" applyFill="1" applyBorder="1" applyAlignment="1">
      <alignment horizontal="right" indent="1"/>
    </xf>
    <xf numFmtId="3" fontId="5" fillId="0" borderId="13" xfId="1" applyNumberFormat="1" applyFont="1" applyFill="1" applyBorder="1" applyAlignment="1">
      <alignment horizontal="right" indent="1"/>
    </xf>
    <xf numFmtId="3" fontId="5" fillId="0" borderId="0" xfId="1" applyNumberFormat="1" applyFont="1" applyAlignment="1">
      <alignment horizontal="right" indent="1"/>
    </xf>
    <xf numFmtId="3" fontId="5" fillId="0" borderId="14" xfId="1" applyNumberFormat="1" applyFont="1" applyFill="1" applyBorder="1" applyAlignment="1">
      <alignment horizontal="right" indent="1"/>
    </xf>
    <xf numFmtId="3" fontId="5" fillId="0" borderId="15" xfId="1" applyNumberFormat="1" applyFont="1" applyFill="1" applyBorder="1" applyAlignment="1">
      <alignment horizontal="right" indent="1"/>
    </xf>
    <xf numFmtId="0" fontId="5" fillId="0" borderId="17" xfId="1" applyFont="1" applyBorder="1" applyAlignment="1">
      <alignment horizontal="right" indent="1"/>
    </xf>
    <xf numFmtId="3" fontId="5" fillId="0" borderId="17" xfId="1" applyNumberFormat="1" applyFont="1" applyFill="1" applyBorder="1" applyAlignment="1">
      <alignment horizontal="right" indent="1"/>
    </xf>
    <xf numFmtId="4" fontId="5" fillId="0" borderId="0" xfId="1" applyNumberFormat="1" applyFont="1" applyBorder="1" applyAlignment="1">
      <alignment horizontal="left"/>
    </xf>
    <xf numFmtId="0" fontId="1" fillId="0" borderId="0" xfId="1" applyFont="1"/>
    <xf numFmtId="4" fontId="1" fillId="0" borderId="0" xfId="1" applyNumberFormat="1" applyFont="1" applyFill="1" applyBorder="1"/>
    <xf numFmtId="4" fontId="1" fillId="0" borderId="0" xfId="1" applyNumberFormat="1" applyFont="1" applyFill="1"/>
    <xf numFmtId="4" fontId="1" fillId="0" borderId="0" xfId="1" applyNumberFormat="1" applyFont="1"/>
    <xf numFmtId="3" fontId="3" fillId="0" borderId="6" xfId="1" applyNumberFormat="1" applyFont="1" applyFill="1" applyBorder="1" applyAlignment="1">
      <alignment horizontal="right" indent="1"/>
    </xf>
    <xf numFmtId="9" fontId="5" fillId="0" borderId="5" xfId="1" applyNumberFormat="1" applyFont="1" applyFill="1" applyBorder="1" applyAlignment="1">
      <alignment horizontal="right" indent="1"/>
    </xf>
    <xf numFmtId="9" fontId="5" fillId="0" borderId="16" xfId="1" applyNumberFormat="1" applyFont="1" applyFill="1" applyBorder="1" applyAlignment="1">
      <alignment horizontal="right" indent="1"/>
    </xf>
    <xf numFmtId="9" fontId="3" fillId="0" borderId="5" xfId="1" applyNumberFormat="1" applyFont="1" applyFill="1" applyBorder="1" applyAlignment="1">
      <alignment horizontal="right" indent="1"/>
    </xf>
    <xf numFmtId="0" fontId="3" fillId="0" borderId="0" xfId="1" applyFont="1" applyFill="1" applyAlignment="1">
      <alignment horizontal="right" indent="1"/>
    </xf>
    <xf numFmtId="4" fontId="1" fillId="0" borderId="0" xfId="1" applyNumberFormat="1" applyFont="1" applyFill="1" applyBorder="1" applyAlignment="1">
      <alignment horizontal="left"/>
    </xf>
    <xf numFmtId="4" fontId="1" fillId="0" borderId="0" xfId="1" applyNumberFormat="1" applyFont="1" applyFill="1" applyBorder="1" applyAlignment="1">
      <alignment horizontal="right"/>
    </xf>
    <xf numFmtId="4" fontId="1" fillId="0" borderId="0" xfId="1" applyNumberFormat="1" applyFont="1" applyAlignment="1">
      <alignment horizontal="right"/>
    </xf>
    <xf numFmtId="3" fontId="5" fillId="0" borderId="18" xfId="1" applyNumberFormat="1" applyFont="1" applyFill="1" applyBorder="1" applyAlignment="1">
      <alignment horizontal="right" indent="1"/>
    </xf>
    <xf numFmtId="3" fontId="5" fillId="0" borderId="19" xfId="1" applyNumberFormat="1" applyFont="1" applyFill="1" applyBorder="1" applyAlignment="1">
      <alignment horizontal="right" indent="1"/>
    </xf>
    <xf numFmtId="9" fontId="5" fillId="0" borderId="18" xfId="1" quotePrefix="1" applyNumberFormat="1" applyFont="1" applyFill="1" applyBorder="1" applyAlignment="1">
      <alignment horizontal="center"/>
    </xf>
    <xf numFmtId="0" fontId="5" fillId="0" borderId="19" xfId="1" applyFont="1" applyBorder="1" applyAlignment="1">
      <alignment horizontal="right" indent="1"/>
    </xf>
    <xf numFmtId="0" fontId="5" fillId="0" borderId="18" xfId="1" applyFont="1" applyBorder="1" applyAlignment="1">
      <alignment horizontal="right" indent="1"/>
    </xf>
    <xf numFmtId="3" fontId="5" fillId="0" borderId="7" xfId="1" applyNumberFormat="1" applyFont="1" applyBorder="1" applyAlignment="1">
      <alignment horizontal="right" indent="1"/>
    </xf>
    <xf numFmtId="0" fontId="5" fillId="0" borderId="20" xfId="1" applyFont="1" applyBorder="1" applyAlignment="1">
      <alignment horizontal="right" indent="1"/>
    </xf>
    <xf numFmtId="9" fontId="5" fillId="0" borderId="21" xfId="1" applyNumberFormat="1" applyFont="1" applyBorder="1" applyAlignment="1">
      <alignment horizontal="right" indent="1"/>
    </xf>
    <xf numFmtId="3" fontId="5" fillId="0" borderId="22" xfId="1" applyNumberFormat="1" applyFont="1" applyFill="1" applyBorder="1" applyAlignment="1">
      <alignment horizontal="right" indent="1"/>
    </xf>
    <xf numFmtId="9" fontId="5" fillId="0" borderId="18" xfId="1" applyNumberFormat="1" applyFont="1" applyBorder="1" applyAlignment="1">
      <alignment horizontal="right" indent="1"/>
    </xf>
    <xf numFmtId="0" fontId="5" fillId="0" borderId="23" xfId="1" applyFont="1" applyBorder="1" applyAlignment="1">
      <alignment horizontal="right" indent="1"/>
    </xf>
    <xf numFmtId="3" fontId="5" fillId="0" borderId="24" xfId="1" applyNumberFormat="1" applyFont="1" applyFill="1" applyBorder="1" applyAlignment="1">
      <alignment horizontal="right" indent="1"/>
    </xf>
    <xf numFmtId="3" fontId="5" fillId="0" borderId="25" xfId="1" applyNumberFormat="1" applyFont="1" applyFill="1" applyBorder="1" applyAlignment="1">
      <alignment horizontal="right" indent="1"/>
    </xf>
    <xf numFmtId="9" fontId="5" fillId="0" borderId="24" xfId="1" applyNumberFormat="1" applyFont="1" applyBorder="1" applyAlignment="1">
      <alignment horizontal="right" indent="1"/>
    </xf>
    <xf numFmtId="0" fontId="5" fillId="0" borderId="26" xfId="1" applyFont="1" applyBorder="1" applyAlignment="1">
      <alignment horizontal="right" indent="1"/>
    </xf>
    <xf numFmtId="0" fontId="5" fillId="0" borderId="24" xfId="1" applyFont="1" applyBorder="1" applyAlignment="1">
      <alignment horizontal="right" indent="1"/>
    </xf>
    <xf numFmtId="3" fontId="5" fillId="0" borderId="27" xfId="1" applyNumberFormat="1" applyFont="1" applyFill="1" applyBorder="1" applyAlignment="1">
      <alignment horizontal="right" indent="1"/>
    </xf>
    <xf numFmtId="0" fontId="5" fillId="0" borderId="28" xfId="1" applyFont="1" applyBorder="1" applyAlignment="1">
      <alignment horizontal="right" indent="1"/>
    </xf>
    <xf numFmtId="0" fontId="5" fillId="0" borderId="20" xfId="1" applyFont="1" applyFill="1" applyBorder="1" applyAlignment="1">
      <alignment horizontal="right" indent="1"/>
    </xf>
    <xf numFmtId="9" fontId="5" fillId="0" borderId="18" xfId="1" applyNumberFormat="1" applyFont="1" applyFill="1" applyBorder="1" applyAlignment="1">
      <alignment horizontal="right" indent="1"/>
    </xf>
    <xf numFmtId="0" fontId="5" fillId="0" borderId="28" xfId="1" applyFont="1" applyFill="1" applyBorder="1" applyAlignment="1">
      <alignment horizontal="right" indent="1"/>
    </xf>
    <xf numFmtId="0" fontId="5" fillId="0" borderId="18" xfId="1" applyFont="1" applyFill="1" applyBorder="1" applyAlignment="1">
      <alignment horizontal="right" indent="1"/>
    </xf>
    <xf numFmtId="0" fontId="1" fillId="0" borderId="0" xfId="1" applyFont="1" applyAlignment="1"/>
    <xf numFmtId="3" fontId="5" fillId="0" borderId="29" xfId="1" applyNumberFormat="1" applyFont="1" applyFill="1" applyBorder="1" applyAlignment="1">
      <alignment horizontal="right" indent="1"/>
    </xf>
    <xf numFmtId="3" fontId="3" fillId="0" borderId="30" xfId="1" applyNumberFormat="1" applyFont="1" applyFill="1" applyBorder="1" applyAlignment="1">
      <alignment horizontal="right" indent="1"/>
    </xf>
    <xf numFmtId="3" fontId="3" fillId="0" borderId="17" xfId="1" applyNumberFormat="1" applyFont="1" applyBorder="1" applyAlignment="1">
      <alignment horizontal="right" indent="1"/>
    </xf>
    <xf numFmtId="3" fontId="3" fillId="0" borderId="17" xfId="1" applyNumberFormat="1" applyFont="1" applyFill="1" applyBorder="1" applyAlignment="1">
      <alignment horizontal="right" indent="1"/>
    </xf>
    <xf numFmtId="9" fontId="1" fillId="0" borderId="0" xfId="1" quotePrefix="1" applyNumberFormat="1" applyFont="1" applyFill="1" applyBorder="1" applyAlignment="1">
      <alignment horizontal="center"/>
    </xf>
    <xf numFmtId="3" fontId="5" fillId="0" borderId="1" xfId="1" applyNumberFormat="1" applyFont="1" applyFill="1" applyBorder="1" applyAlignment="1">
      <alignment horizontal="right" indent="1"/>
    </xf>
    <xf numFmtId="3" fontId="5" fillId="0" borderId="2" xfId="1" applyNumberFormat="1" applyFont="1" applyFill="1" applyBorder="1" applyAlignment="1">
      <alignment horizontal="right" indent="1"/>
    </xf>
    <xf numFmtId="0" fontId="5" fillId="0" borderId="2" xfId="1" applyFont="1" applyBorder="1" applyAlignment="1">
      <alignment horizontal="right" indent="1"/>
    </xf>
    <xf numFmtId="4" fontId="1" fillId="0" borderId="0" xfId="1" applyNumberFormat="1" applyFont="1" applyBorder="1"/>
    <xf numFmtId="4" fontId="1" fillId="0" borderId="0" xfId="1" applyNumberFormat="1" applyFont="1" applyBorder="1" applyAlignment="1">
      <alignment horizontal="right"/>
    </xf>
    <xf numFmtId="3" fontId="5" fillId="0" borderId="17" xfId="1" applyNumberFormat="1" applyFont="1" applyBorder="1" applyAlignment="1">
      <alignment horizontal="right" indent="1"/>
    </xf>
    <xf numFmtId="0" fontId="3" fillId="0" borderId="17" xfId="1" applyFont="1" applyBorder="1" applyAlignment="1">
      <alignment horizontal="right" indent="1"/>
    </xf>
    <xf numFmtId="4" fontId="2" fillId="0" borderId="31" xfId="1" applyNumberFormat="1" applyFont="1" applyFill="1" applyBorder="1" applyAlignment="1">
      <alignment horizontal="center" wrapText="1"/>
    </xf>
    <xf numFmtId="3" fontId="3" fillId="0" borderId="20" xfId="1" applyNumberFormat="1" applyFont="1" applyFill="1" applyBorder="1" applyAlignment="1">
      <alignment horizontal="right" indent="1"/>
    </xf>
    <xf numFmtId="9" fontId="5" fillId="0" borderId="34" xfId="1" applyNumberFormat="1" applyFont="1" applyBorder="1" applyAlignment="1">
      <alignment horizontal="right" indent="1"/>
    </xf>
    <xf numFmtId="0" fontId="1" fillId="0" borderId="0" xfId="1" applyFont="1" applyFill="1"/>
    <xf numFmtId="3" fontId="5" fillId="0" borderId="37" xfId="1" applyNumberFormat="1" applyFont="1" applyFill="1" applyBorder="1" applyAlignment="1">
      <alignment horizontal="right" indent="1"/>
    </xf>
    <xf numFmtId="3" fontId="5" fillId="0" borderId="36" xfId="1" applyNumberFormat="1" applyFont="1" applyFill="1" applyBorder="1" applyAlignment="1">
      <alignment horizontal="right" indent="1"/>
    </xf>
    <xf numFmtId="9" fontId="5" fillId="0" borderId="37" xfId="1" quotePrefix="1" applyNumberFormat="1" applyFont="1" applyFill="1" applyBorder="1" applyAlignment="1">
      <alignment horizontal="center"/>
    </xf>
    <xf numFmtId="0" fontId="5" fillId="0" borderId="36" xfId="1" applyFont="1" applyBorder="1" applyAlignment="1">
      <alignment horizontal="right" indent="1"/>
    </xf>
    <xf numFmtId="9" fontId="5" fillId="0" borderId="34" xfId="1" quotePrefix="1" applyNumberFormat="1" applyFont="1" applyFill="1" applyBorder="1" applyAlignment="1">
      <alignment horizontal="center"/>
    </xf>
    <xf numFmtId="3" fontId="3" fillId="0" borderId="12" xfId="1" applyNumberFormat="1" applyFont="1" applyFill="1" applyBorder="1" applyAlignment="1">
      <alignment horizontal="right" indent="2"/>
    </xf>
    <xf numFmtId="3" fontId="3" fillId="0" borderId="11" xfId="1" applyNumberFormat="1" applyFont="1" applyFill="1" applyBorder="1" applyAlignment="1">
      <alignment horizontal="right" indent="2"/>
    </xf>
    <xf numFmtId="3" fontId="3" fillId="0" borderId="3" xfId="1" applyNumberFormat="1" applyFont="1" applyFill="1" applyBorder="1" applyAlignment="1">
      <alignment horizontal="right" indent="2"/>
    </xf>
    <xf numFmtId="0" fontId="3" fillId="0" borderId="6" xfId="1" applyFont="1" applyFill="1" applyBorder="1" applyAlignment="1">
      <alignment horizontal="right" indent="2"/>
    </xf>
    <xf numFmtId="0" fontId="3" fillId="0" borderId="3" xfId="1" applyFont="1" applyFill="1" applyBorder="1" applyAlignment="1">
      <alignment horizontal="right" indent="2"/>
    </xf>
    <xf numFmtId="0" fontId="3" fillId="0" borderId="8" xfId="1" applyFont="1" applyBorder="1" applyAlignment="1">
      <alignment horizontal="right" indent="2"/>
    </xf>
    <xf numFmtId="0" fontId="3" fillId="0" borderId="3" xfId="1" applyFont="1" applyBorder="1" applyAlignment="1">
      <alignment horizontal="right" indent="2"/>
    </xf>
    <xf numFmtId="9" fontId="5" fillId="0" borderId="37" xfId="1" applyNumberFormat="1" applyFont="1" applyBorder="1" applyAlignment="1">
      <alignment horizontal="right" indent="1"/>
    </xf>
    <xf numFmtId="3" fontId="5" fillId="0" borderId="40" xfId="1" applyNumberFormat="1" applyFont="1" applyFill="1" applyBorder="1" applyAlignment="1">
      <alignment horizontal="right" indent="1"/>
    </xf>
    <xf numFmtId="0" fontId="1" fillId="0" borderId="0" xfId="1" applyFont="1" applyFill="1" applyAlignment="1"/>
    <xf numFmtId="3" fontId="1" fillId="0" borderId="0" xfId="1" applyNumberFormat="1" applyFont="1" applyFill="1" applyAlignment="1"/>
    <xf numFmtId="0" fontId="1" fillId="0" borderId="0" xfId="1" applyFont="1" applyFill="1" applyBorder="1" applyAlignment="1"/>
    <xf numFmtId="0" fontId="1" fillId="0" borderId="0" xfId="1" applyFont="1" applyBorder="1" applyAlignment="1"/>
    <xf numFmtId="0" fontId="1" fillId="0" borderId="0" xfId="1" applyFont="1" applyBorder="1"/>
    <xf numFmtId="3" fontId="1" fillId="0" borderId="3" xfId="1" applyNumberFormat="1" applyFont="1" applyFill="1" applyBorder="1" applyAlignment="1">
      <alignment horizontal="right" indent="2"/>
    </xf>
    <xf numFmtId="3" fontId="1" fillId="0" borderId="0" xfId="1" applyNumberFormat="1" applyFont="1" applyBorder="1" applyAlignment="1">
      <alignment horizontal="right" indent="1"/>
    </xf>
    <xf numFmtId="3" fontId="1" fillId="0" borderId="3" xfId="1" applyNumberFormat="1" applyFont="1" applyBorder="1" applyAlignment="1">
      <alignment horizontal="right" indent="1"/>
    </xf>
    <xf numFmtId="9" fontId="1" fillId="0" borderId="0" xfId="1" applyNumberFormat="1" applyFont="1" applyBorder="1" applyAlignment="1">
      <alignment horizontal="right" indent="1"/>
    </xf>
    <xf numFmtId="0" fontId="1" fillId="0" borderId="3" xfId="1" applyFont="1" applyBorder="1" applyAlignment="1">
      <alignment horizontal="right" indent="2"/>
    </xf>
    <xf numFmtId="0" fontId="1" fillId="0" borderId="0" xfId="1" applyFont="1" applyAlignment="1">
      <alignment horizontal="right" indent="1"/>
    </xf>
    <xf numFmtId="3" fontId="1" fillId="0" borderId="0" xfId="1" applyNumberFormat="1" applyFont="1"/>
    <xf numFmtId="0" fontId="1" fillId="0" borderId="0" xfId="1" applyFont="1" applyBorder="1" applyAlignment="1">
      <alignment horizontal="right" indent="1"/>
    </xf>
    <xf numFmtId="3" fontId="1" fillId="0" borderId="17" xfId="1" applyNumberFormat="1" applyFont="1" applyFill="1" applyBorder="1" applyAlignment="1">
      <alignment horizontal="right" indent="2"/>
    </xf>
    <xf numFmtId="3" fontId="1" fillId="0" borderId="17" xfId="1" applyNumberFormat="1" applyFont="1" applyBorder="1" applyAlignment="1">
      <alignment horizontal="right" indent="1"/>
    </xf>
    <xf numFmtId="0" fontId="1" fillId="0" borderId="17" xfId="1" applyFont="1" applyBorder="1" applyAlignment="1">
      <alignment horizontal="right" indent="2"/>
    </xf>
    <xf numFmtId="0" fontId="1" fillId="0" borderId="2" xfId="1" applyFont="1" applyBorder="1" applyAlignment="1">
      <alignment horizontal="right" indent="2"/>
    </xf>
    <xf numFmtId="3" fontId="1" fillId="0" borderId="11" xfId="1" applyNumberFormat="1" applyFont="1" applyFill="1" applyBorder="1" applyAlignment="1">
      <alignment horizontal="right" indent="2"/>
    </xf>
    <xf numFmtId="3" fontId="1" fillId="0" borderId="7" xfId="1" applyNumberFormat="1" applyFont="1" applyFill="1" applyBorder="1" applyAlignment="1">
      <alignment horizontal="right" indent="1"/>
    </xf>
    <xf numFmtId="3" fontId="1" fillId="0" borderId="11" xfId="1" applyNumberFormat="1" applyFont="1" applyFill="1" applyBorder="1" applyAlignment="1">
      <alignment horizontal="right" indent="1"/>
    </xf>
    <xf numFmtId="9" fontId="1" fillId="0" borderId="7" xfId="1" applyNumberFormat="1" applyFont="1" applyBorder="1" applyAlignment="1">
      <alignment horizontal="right" indent="1"/>
    </xf>
    <xf numFmtId="0" fontId="1" fillId="0" borderId="8" xfId="1" applyFont="1" applyBorder="1" applyAlignment="1">
      <alignment horizontal="right" indent="2"/>
    </xf>
    <xf numFmtId="3" fontId="1" fillId="0" borderId="2" xfId="1" applyNumberFormat="1" applyFont="1" applyFill="1" applyBorder="1" applyAlignment="1">
      <alignment horizontal="right" indent="2"/>
    </xf>
    <xf numFmtId="3" fontId="1" fillId="0" borderId="1" xfId="1" applyNumberFormat="1" applyFont="1" applyBorder="1" applyAlignment="1">
      <alignment horizontal="right" indent="1"/>
    </xf>
    <xf numFmtId="3" fontId="1" fillId="0" borderId="2" xfId="1" applyNumberFormat="1" applyFont="1" applyBorder="1" applyAlignment="1">
      <alignment horizontal="right" indent="1"/>
    </xf>
    <xf numFmtId="9" fontId="1" fillId="0" borderId="34" xfId="1" applyNumberFormat="1" applyFont="1" applyBorder="1" applyAlignment="1">
      <alignment horizontal="right" indent="1"/>
    </xf>
    <xf numFmtId="3" fontId="1" fillId="0" borderId="0" xfId="1" applyNumberFormat="1" applyFont="1" applyFill="1" applyBorder="1" applyAlignment="1">
      <alignment horizontal="right" indent="1"/>
    </xf>
    <xf numFmtId="3" fontId="1" fillId="0" borderId="3" xfId="1" applyNumberFormat="1" applyFont="1" applyFill="1" applyBorder="1" applyAlignment="1">
      <alignment horizontal="right" indent="1"/>
    </xf>
    <xf numFmtId="0" fontId="1" fillId="0" borderId="3" xfId="1" applyFont="1" applyFill="1" applyBorder="1" applyAlignment="1">
      <alignment horizontal="right" indent="2"/>
    </xf>
    <xf numFmtId="0" fontId="1" fillId="0" borderId="0" xfId="1" applyFont="1" applyFill="1" applyBorder="1" applyAlignment="1">
      <alignment horizontal="right" indent="1"/>
    </xf>
    <xf numFmtId="0" fontId="1" fillId="0" borderId="8" xfId="1" applyFont="1" applyFill="1" applyBorder="1" applyAlignment="1">
      <alignment horizontal="right" indent="2"/>
    </xf>
    <xf numFmtId="0" fontId="1" fillId="0" borderId="7" xfId="1" applyFont="1" applyFill="1" applyBorder="1" applyAlignment="1">
      <alignment horizontal="right" indent="1"/>
    </xf>
    <xf numFmtId="9" fontId="1" fillId="0" borderId="0" xfId="1" applyNumberFormat="1" applyFont="1" applyFill="1" applyBorder="1" applyAlignment="1">
      <alignment horizontal="right" indent="1"/>
    </xf>
    <xf numFmtId="0" fontId="1" fillId="0" borderId="0" xfId="1" applyFont="1" applyFill="1" applyAlignment="1">
      <alignment horizontal="right" indent="1"/>
    </xf>
    <xf numFmtId="3" fontId="1" fillId="0" borderId="12" xfId="1" applyNumberFormat="1" applyFont="1" applyFill="1" applyBorder="1" applyAlignment="1">
      <alignment horizontal="right" indent="2"/>
    </xf>
    <xf numFmtId="3" fontId="1" fillId="0" borderId="5" xfId="1" applyNumberFormat="1" applyFont="1" applyFill="1" applyBorder="1" applyAlignment="1">
      <alignment horizontal="right" indent="1"/>
    </xf>
    <xf numFmtId="3" fontId="1" fillId="0" borderId="12" xfId="1" applyNumberFormat="1" applyFont="1" applyFill="1" applyBorder="1" applyAlignment="1">
      <alignment horizontal="right" indent="1"/>
    </xf>
    <xf numFmtId="9" fontId="1" fillId="0" borderId="5" xfId="1" applyNumberFormat="1" applyFont="1" applyFill="1" applyBorder="1" applyAlignment="1">
      <alignment horizontal="right" indent="1"/>
    </xf>
    <xf numFmtId="0" fontId="1" fillId="0" borderId="6" xfId="1" applyFont="1" applyFill="1" applyBorder="1" applyAlignment="1">
      <alignment horizontal="right" indent="2"/>
    </xf>
    <xf numFmtId="0" fontId="1" fillId="0" borderId="5" xfId="1" applyFont="1" applyFill="1" applyBorder="1" applyAlignment="1">
      <alignment horizontal="right" indent="1"/>
    </xf>
    <xf numFmtId="9" fontId="1" fillId="0" borderId="7" xfId="1" applyNumberFormat="1" applyFont="1" applyFill="1" applyBorder="1" applyAlignment="1">
      <alignment horizontal="right" indent="1"/>
    </xf>
    <xf numFmtId="3" fontId="1" fillId="0" borderId="6" xfId="1" applyNumberFormat="1" applyFont="1" applyFill="1" applyBorder="1" applyAlignment="1">
      <alignment horizontal="right" indent="2"/>
    </xf>
    <xf numFmtId="3" fontId="1" fillId="0" borderId="6" xfId="1" applyNumberFormat="1" applyFont="1" applyFill="1" applyBorder="1" applyAlignment="1">
      <alignment horizontal="right" indent="1"/>
    </xf>
    <xf numFmtId="9" fontId="1" fillId="0" borderId="34" xfId="1" quotePrefix="1" applyNumberFormat="1" applyFont="1" applyFill="1" applyBorder="1" applyAlignment="1">
      <alignment horizontal="center"/>
    </xf>
    <xf numFmtId="0" fontId="1" fillId="0" borderId="36" xfId="1" applyFont="1" applyFill="1" applyBorder="1" applyAlignment="1">
      <alignment horizontal="right" indent="2"/>
    </xf>
    <xf numFmtId="3" fontId="1" fillId="0" borderId="17" xfId="1" applyNumberFormat="1" applyFont="1" applyFill="1" applyBorder="1" applyAlignment="1">
      <alignment horizontal="right" indent="1"/>
    </xf>
    <xf numFmtId="3" fontId="1" fillId="0" borderId="0" xfId="1" applyNumberFormat="1" applyFont="1" applyFill="1" applyAlignment="1">
      <alignment horizontal="right" indent="1"/>
    </xf>
    <xf numFmtId="3" fontId="1" fillId="0" borderId="0" xfId="1" applyNumberFormat="1" applyFont="1" applyFill="1" applyBorder="1" applyAlignment="1">
      <alignment horizontal="right" indent="2"/>
    </xf>
    <xf numFmtId="3" fontId="1" fillId="0" borderId="33" xfId="1" applyNumberFormat="1" applyFont="1" applyFill="1" applyBorder="1" applyAlignment="1">
      <alignment horizontal="right" indent="2"/>
    </xf>
    <xf numFmtId="9" fontId="1" fillId="0" borderId="35" xfId="1" applyNumberFormat="1" applyFont="1" applyFill="1" applyBorder="1" applyAlignment="1">
      <alignment horizontal="right" indent="1"/>
    </xf>
    <xf numFmtId="0" fontId="1" fillId="0" borderId="17" xfId="1" applyFont="1" applyFill="1" applyBorder="1" applyAlignment="1">
      <alignment horizontal="right" indent="2"/>
    </xf>
    <xf numFmtId="9" fontId="1" fillId="0" borderId="35" xfId="1" quotePrefix="1" applyNumberFormat="1" applyFont="1" applyFill="1" applyBorder="1" applyAlignment="1">
      <alignment horizontal="center"/>
    </xf>
    <xf numFmtId="3" fontId="1" fillId="0" borderId="37" xfId="1" applyNumberFormat="1" applyFont="1" applyFill="1" applyBorder="1" applyAlignment="1">
      <alignment horizontal="right" indent="2"/>
    </xf>
    <xf numFmtId="3" fontId="1" fillId="0" borderId="38" xfId="1" applyNumberFormat="1" applyFont="1" applyFill="1" applyBorder="1" applyAlignment="1">
      <alignment horizontal="right" indent="2"/>
    </xf>
    <xf numFmtId="3" fontId="1" fillId="0" borderId="37" xfId="1" applyNumberFormat="1" applyFont="1" applyFill="1" applyBorder="1" applyAlignment="1">
      <alignment horizontal="right" indent="1"/>
    </xf>
    <xf numFmtId="9" fontId="1" fillId="0" borderId="39" xfId="1" quotePrefix="1" applyNumberFormat="1" applyFont="1" applyFill="1" applyBorder="1" applyAlignment="1">
      <alignment horizontal="center"/>
    </xf>
    <xf numFmtId="9" fontId="1" fillId="0" borderId="4" xfId="1" quotePrefix="1" applyNumberFormat="1" applyFont="1" applyFill="1" applyBorder="1" applyAlignment="1">
      <alignment horizontal="center"/>
    </xf>
    <xf numFmtId="3" fontId="1" fillId="0" borderId="36" xfId="1" applyNumberFormat="1" applyFont="1" applyFill="1" applyBorder="1" applyAlignment="1">
      <alignment horizontal="right" indent="2"/>
    </xf>
    <xf numFmtId="3" fontId="1" fillId="0" borderId="36" xfId="1" applyNumberFormat="1" applyFont="1" applyFill="1" applyBorder="1" applyAlignment="1">
      <alignment horizontal="right" indent="1"/>
    </xf>
    <xf numFmtId="9" fontId="1" fillId="0" borderId="37" xfId="1" applyNumberFormat="1" applyFont="1" applyFill="1" applyBorder="1" applyAlignment="1">
      <alignment horizontal="right" indent="1"/>
    </xf>
    <xf numFmtId="3" fontId="1" fillId="0" borderId="32" xfId="1" applyNumberFormat="1" applyFont="1" applyFill="1" applyBorder="1" applyAlignment="1">
      <alignment horizontal="right" indent="2"/>
    </xf>
    <xf numFmtId="0" fontId="1" fillId="0" borderId="0" xfId="1" applyFont="1" applyFill="1" applyBorder="1"/>
    <xf numFmtId="3" fontId="1" fillId="0" borderId="33" xfId="1" applyNumberFormat="1" applyFont="1" applyFill="1" applyBorder="1" applyAlignment="1">
      <alignment horizontal="right" indent="1"/>
    </xf>
    <xf numFmtId="3" fontId="1" fillId="0" borderId="10" xfId="1" applyNumberFormat="1" applyFont="1" applyFill="1" applyBorder="1" applyAlignment="1">
      <alignment horizontal="right" indent="1"/>
    </xf>
    <xf numFmtId="9" fontId="1" fillId="0" borderId="4" xfId="1" applyNumberFormat="1" applyFont="1" applyFill="1" applyBorder="1" applyAlignment="1">
      <alignment horizontal="right" indent="1"/>
    </xf>
    <xf numFmtId="0" fontId="1" fillId="0" borderId="7" xfId="1" applyFont="1" applyBorder="1" applyAlignment="1">
      <alignment horizontal="right" indent="1"/>
    </xf>
    <xf numFmtId="3" fontId="1" fillId="0" borderId="25" xfId="1" applyNumberFormat="1" applyFont="1" applyFill="1" applyBorder="1" applyAlignment="1">
      <alignment horizontal="right" indent="2"/>
    </xf>
    <xf numFmtId="0" fontId="2" fillId="0" borderId="0" xfId="1" applyFont="1" applyBorder="1" applyAlignment="1">
      <alignment horizontal="center"/>
    </xf>
    <xf numFmtId="0" fontId="8" fillId="0" borderId="0" xfId="1" applyFont="1" applyBorder="1" applyAlignment="1"/>
    <xf numFmtId="0" fontId="7" fillId="0" borderId="0" xfId="1" applyFont="1" applyBorder="1" applyAlignment="1">
      <alignment horizontal="center"/>
    </xf>
    <xf numFmtId="0" fontId="5" fillId="0" borderId="0" xfId="1" applyFont="1" applyBorder="1" applyAlignme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275"/>
  <sheetViews>
    <sheetView tabSelected="1" zoomScaleNormal="100" workbookViewId="0">
      <selection sqref="A1:K1"/>
    </sheetView>
  </sheetViews>
  <sheetFormatPr defaultRowHeight="12.75" x14ac:dyDescent="0.2"/>
  <cols>
    <col min="1" max="1" width="35.140625" style="96" customWidth="1"/>
    <col min="2" max="2" width="10.7109375" style="161" customWidth="1"/>
    <col min="3" max="3" width="10.7109375" style="130" customWidth="1"/>
    <col min="4" max="4" width="10.7109375" style="161" customWidth="1"/>
    <col min="5" max="7" width="9.7109375" style="130" hidden="1" customWidth="1"/>
    <col min="8" max="9" width="10.7109375" style="96" customWidth="1"/>
    <col min="10" max="11" width="9.7109375" style="96" hidden="1" customWidth="1"/>
    <col min="12" max="16384" width="9.140625" style="96"/>
  </cols>
  <sheetData>
    <row r="1" spans="1:14" ht="15" x14ac:dyDescent="0.25">
      <c r="A1" s="228" t="s">
        <v>231</v>
      </c>
      <c r="B1" s="228"/>
      <c r="C1" s="228"/>
      <c r="D1" s="228"/>
      <c r="E1" s="228"/>
      <c r="F1" s="228"/>
      <c r="G1" s="228"/>
      <c r="H1" s="229"/>
      <c r="I1" s="229"/>
      <c r="J1" s="229"/>
      <c r="K1" s="229"/>
    </row>
    <row r="2" spans="1:14" ht="15" x14ac:dyDescent="0.25">
      <c r="A2" s="228" t="s">
        <v>95</v>
      </c>
      <c r="B2" s="229"/>
      <c r="C2" s="229"/>
      <c r="D2" s="229"/>
      <c r="E2" s="229"/>
      <c r="F2" s="229"/>
      <c r="G2" s="229"/>
      <c r="H2" s="229"/>
      <c r="I2" s="229"/>
      <c r="J2" s="229"/>
      <c r="K2" s="229"/>
    </row>
    <row r="3" spans="1:14" x14ac:dyDescent="0.2">
      <c r="D3" s="163"/>
      <c r="E3" s="130" t="s">
        <v>94</v>
      </c>
      <c r="G3" s="164"/>
      <c r="I3" s="165"/>
    </row>
    <row r="4" spans="1:14" ht="34.5" x14ac:dyDescent="0.25">
      <c r="A4" s="1" t="s">
        <v>137</v>
      </c>
      <c r="B4" s="15" t="s">
        <v>213</v>
      </c>
      <c r="C4" s="143" t="s">
        <v>226</v>
      </c>
      <c r="D4" s="85" t="s">
        <v>233</v>
      </c>
      <c r="E4" s="15" t="s">
        <v>161</v>
      </c>
      <c r="F4" s="15" t="s">
        <v>175</v>
      </c>
      <c r="G4" s="31" t="s">
        <v>183</v>
      </c>
      <c r="H4" s="5" t="s">
        <v>252</v>
      </c>
      <c r="I4" s="8" t="s">
        <v>253</v>
      </c>
      <c r="J4" s="5" t="s">
        <v>184</v>
      </c>
      <c r="K4" s="5" t="s">
        <v>185</v>
      </c>
    </row>
    <row r="5" spans="1:14" x14ac:dyDescent="0.2">
      <c r="A5" s="99" t="s">
        <v>68</v>
      </c>
      <c r="B5" s="166">
        <v>0</v>
      </c>
      <c r="C5" s="166">
        <v>2</v>
      </c>
      <c r="D5" s="166">
        <v>6</v>
      </c>
      <c r="E5" s="167">
        <v>0</v>
      </c>
      <c r="F5" s="167">
        <v>0</v>
      </c>
      <c r="G5" s="168">
        <v>0</v>
      </c>
      <c r="H5" s="169">
        <f>(D5-C5)/C5</f>
        <v>2</v>
      </c>
      <c r="I5" s="170">
        <f>D5-C5</f>
        <v>4</v>
      </c>
      <c r="J5" s="169" t="e">
        <f>(G5-F5)/F5</f>
        <v>#DIV/0!</v>
      </c>
      <c r="K5" s="171">
        <f>G5-F5</f>
        <v>0</v>
      </c>
    </row>
    <row r="6" spans="1:14" ht="7.5" customHeight="1" x14ac:dyDescent="0.2">
      <c r="A6" s="99"/>
      <c r="B6" s="166"/>
      <c r="C6" s="166"/>
      <c r="D6" s="166"/>
      <c r="E6" s="167"/>
      <c r="F6" s="167"/>
      <c r="G6" s="168"/>
      <c r="H6" s="169"/>
      <c r="I6" s="170"/>
      <c r="J6" s="169"/>
      <c r="K6" s="171"/>
    </row>
    <row r="7" spans="1:14" x14ac:dyDescent="0.2">
      <c r="A7" s="99" t="s">
        <v>4</v>
      </c>
      <c r="B7" s="166">
        <v>37</v>
      </c>
      <c r="C7" s="166">
        <v>32</v>
      </c>
      <c r="D7" s="166">
        <v>25</v>
      </c>
      <c r="E7" s="167">
        <v>0</v>
      </c>
      <c r="F7" s="167">
        <v>0</v>
      </c>
      <c r="G7" s="168">
        <v>0</v>
      </c>
      <c r="H7" s="169">
        <f>(D7-C7)/C7</f>
        <v>-0.21875</v>
      </c>
      <c r="I7" s="170">
        <f>D7-C7</f>
        <v>-7</v>
      </c>
      <c r="J7" s="169" t="e">
        <f>(G7-F7)/F7</f>
        <v>#DIV/0!</v>
      </c>
      <c r="K7" s="171">
        <f>G7-F7</f>
        <v>0</v>
      </c>
      <c r="L7" s="96" t="s">
        <v>94</v>
      </c>
    </row>
    <row r="8" spans="1:14" ht="7.5" customHeight="1" x14ac:dyDescent="0.2">
      <c r="A8" s="99"/>
      <c r="B8" s="166"/>
      <c r="C8" s="166"/>
      <c r="D8" s="166"/>
      <c r="E8" s="167"/>
      <c r="F8" s="167"/>
      <c r="G8" s="168"/>
      <c r="H8" s="169"/>
      <c r="I8" s="170"/>
      <c r="J8" s="169"/>
      <c r="K8" s="171"/>
    </row>
    <row r="9" spans="1:14" x14ac:dyDescent="0.2">
      <c r="A9" s="99" t="s">
        <v>65</v>
      </c>
      <c r="B9" s="166">
        <v>9</v>
      </c>
      <c r="C9" s="166">
        <v>5</v>
      </c>
      <c r="D9" s="166">
        <v>7</v>
      </c>
      <c r="E9" s="167">
        <v>0</v>
      </c>
      <c r="F9" s="167">
        <v>0</v>
      </c>
      <c r="G9" s="168">
        <v>0</v>
      </c>
      <c r="H9" s="169">
        <f>(D9-C9)/C9</f>
        <v>0.4</v>
      </c>
      <c r="I9" s="170">
        <f>D9-C9</f>
        <v>2</v>
      </c>
      <c r="J9" s="169" t="e">
        <f>(G9-F9)/F9</f>
        <v>#DIV/0!</v>
      </c>
      <c r="K9" s="171">
        <f>G9-F9</f>
        <v>0</v>
      </c>
      <c r="M9" s="172"/>
      <c r="N9" s="172"/>
    </row>
    <row r="10" spans="1:14" ht="7.5" customHeight="1" x14ac:dyDescent="0.2">
      <c r="A10" s="99"/>
      <c r="B10" s="166"/>
      <c r="C10" s="166"/>
      <c r="D10" s="166"/>
      <c r="E10" s="167"/>
      <c r="F10" s="167"/>
      <c r="G10" s="168"/>
      <c r="H10" s="169"/>
      <c r="I10" s="170"/>
      <c r="J10" s="169"/>
      <c r="K10" s="171"/>
    </row>
    <row r="11" spans="1:14" x14ac:dyDescent="0.2">
      <c r="A11" s="99" t="s">
        <v>19</v>
      </c>
      <c r="B11" s="166">
        <v>9</v>
      </c>
      <c r="C11" s="166">
        <v>13</v>
      </c>
      <c r="D11" s="166">
        <v>17</v>
      </c>
      <c r="E11" s="167">
        <v>0</v>
      </c>
      <c r="F11" s="167">
        <v>0</v>
      </c>
      <c r="G11" s="168">
        <v>0</v>
      </c>
      <c r="H11" s="169">
        <f>(D11-C11)/C11</f>
        <v>0.30769230769230771</v>
      </c>
      <c r="I11" s="170">
        <f>D11-C11</f>
        <v>4</v>
      </c>
      <c r="J11" s="169" t="e">
        <f>(G11-F11)/F11</f>
        <v>#DIV/0!</v>
      </c>
      <c r="K11" s="171">
        <f>G11-F11</f>
        <v>0</v>
      </c>
    </row>
    <row r="12" spans="1:14" ht="7.5" customHeight="1" x14ac:dyDescent="0.2">
      <c r="A12" s="99" t="s">
        <v>94</v>
      </c>
      <c r="B12" s="166"/>
      <c r="C12" s="166"/>
      <c r="D12" s="166"/>
      <c r="E12" s="167"/>
      <c r="F12" s="167"/>
      <c r="G12" s="168"/>
      <c r="H12" s="169"/>
      <c r="I12" s="170"/>
      <c r="J12" s="169"/>
      <c r="K12" s="171"/>
    </row>
    <row r="13" spans="1:14" x14ac:dyDescent="0.2">
      <c r="A13" s="99" t="s">
        <v>18</v>
      </c>
      <c r="B13" s="166">
        <v>18</v>
      </c>
      <c r="C13" s="166">
        <v>9</v>
      </c>
      <c r="D13" s="166">
        <v>5</v>
      </c>
      <c r="E13" s="167">
        <v>0</v>
      </c>
      <c r="F13" s="167">
        <v>0</v>
      </c>
      <c r="G13" s="168">
        <v>0</v>
      </c>
      <c r="H13" s="169">
        <f>(D13-C13)/C13</f>
        <v>-0.44444444444444442</v>
      </c>
      <c r="I13" s="170">
        <f>D13-C13</f>
        <v>-4</v>
      </c>
      <c r="J13" s="169" t="e">
        <f>(G13-F13)/F13</f>
        <v>#DIV/0!</v>
      </c>
      <c r="K13" s="173">
        <f>G13-F13</f>
        <v>0</v>
      </c>
    </row>
    <row r="14" spans="1:14" x14ac:dyDescent="0.2">
      <c r="A14" s="99" t="s">
        <v>224</v>
      </c>
      <c r="B14" s="174">
        <v>3</v>
      </c>
      <c r="C14" s="174">
        <v>0</v>
      </c>
      <c r="D14" s="174">
        <v>0</v>
      </c>
      <c r="E14" s="167">
        <v>0</v>
      </c>
      <c r="F14" s="167">
        <v>0</v>
      </c>
      <c r="G14" s="175">
        <v>0</v>
      </c>
      <c r="H14" s="135" t="s">
        <v>174</v>
      </c>
      <c r="I14" s="176">
        <f t="shared" ref="I14:I15" si="0">D14-C14</f>
        <v>0</v>
      </c>
      <c r="J14" s="169"/>
      <c r="K14" s="173"/>
    </row>
    <row r="15" spans="1:14" x14ac:dyDescent="0.2">
      <c r="A15" s="99" t="s">
        <v>230</v>
      </c>
      <c r="B15" s="166">
        <v>0</v>
      </c>
      <c r="C15" s="166">
        <v>3</v>
      </c>
      <c r="D15" s="166">
        <v>10</v>
      </c>
      <c r="E15" s="167">
        <v>0</v>
      </c>
      <c r="F15" s="167">
        <v>0</v>
      </c>
      <c r="G15" s="168">
        <v>0</v>
      </c>
      <c r="H15" s="169">
        <f t="shared" ref="H15" si="1">(D15-C15)/C15</f>
        <v>2.3333333333333335</v>
      </c>
      <c r="I15" s="177">
        <f t="shared" si="0"/>
        <v>7</v>
      </c>
      <c r="J15" s="169"/>
      <c r="K15" s="173"/>
    </row>
    <row r="16" spans="1:14" x14ac:dyDescent="0.2">
      <c r="A16" s="107" t="s">
        <v>225</v>
      </c>
      <c r="B16" s="178">
        <f t="shared" ref="B16" si="2">SUM(B13:B15)</f>
        <v>21</v>
      </c>
      <c r="C16" s="178">
        <f t="shared" ref="C16" si="3">SUM(C13:C15)</f>
        <v>12</v>
      </c>
      <c r="D16" s="178">
        <f t="shared" ref="D16:G16" si="4">SUM(D13:D15)</f>
        <v>15</v>
      </c>
      <c r="E16" s="179">
        <f t="shared" si="4"/>
        <v>0</v>
      </c>
      <c r="F16" s="179">
        <f t="shared" si="4"/>
        <v>0</v>
      </c>
      <c r="G16" s="180">
        <f t="shared" si="4"/>
        <v>0</v>
      </c>
      <c r="H16" s="181">
        <f t="shared" ref="H16" si="5">(D16-C16)/C16</f>
        <v>0.25</v>
      </c>
      <c r="I16" s="182">
        <f t="shared" ref="I16" si="6">D16-C16</f>
        <v>3</v>
      </c>
      <c r="J16" s="169"/>
      <c r="K16" s="173"/>
    </row>
    <row r="17" spans="1:12" ht="7.5" customHeight="1" x14ac:dyDescent="0.2">
      <c r="A17" s="99"/>
      <c r="B17" s="166"/>
      <c r="C17" s="166"/>
      <c r="D17" s="166"/>
      <c r="E17" s="167"/>
      <c r="F17" s="167"/>
      <c r="G17" s="168"/>
      <c r="H17" s="169"/>
      <c r="I17" s="170"/>
      <c r="J17" s="169"/>
      <c r="K17" s="171"/>
    </row>
    <row r="18" spans="1:12" x14ac:dyDescent="0.2">
      <c r="A18" s="99" t="s">
        <v>41</v>
      </c>
      <c r="B18" s="166">
        <v>0</v>
      </c>
      <c r="C18" s="166">
        <v>0</v>
      </c>
      <c r="D18" s="166">
        <v>0</v>
      </c>
      <c r="E18" s="167">
        <v>0</v>
      </c>
      <c r="F18" s="167">
        <v>0</v>
      </c>
      <c r="G18" s="168">
        <v>0</v>
      </c>
      <c r="H18" s="135" t="s">
        <v>174</v>
      </c>
      <c r="I18" s="170">
        <f t="shared" ref="I18:I150" si="7">D18-C18</f>
        <v>0</v>
      </c>
      <c r="J18" s="169" t="e">
        <f t="shared" ref="J18:J150" si="8">(G18-F18)/F18</f>
        <v>#DIV/0!</v>
      </c>
      <c r="K18" s="171">
        <f t="shared" ref="K18:K150" si="9">G18-F18</f>
        <v>0</v>
      </c>
    </row>
    <row r="19" spans="1:12" x14ac:dyDescent="0.2">
      <c r="A19" s="139" t="s">
        <v>221</v>
      </c>
      <c r="B19" s="174">
        <v>1</v>
      </c>
      <c r="C19" s="174">
        <v>5</v>
      </c>
      <c r="D19" s="174">
        <v>1</v>
      </c>
      <c r="E19" s="167"/>
      <c r="F19" s="167"/>
      <c r="G19" s="175"/>
      <c r="H19" s="169">
        <f t="shared" ref="H19:H20" si="10">(D19-C19)/C19</f>
        <v>-0.8</v>
      </c>
      <c r="I19" s="170">
        <f t="shared" ref="I19:I21" si="11">D19-C19</f>
        <v>-4</v>
      </c>
      <c r="J19" s="169"/>
      <c r="K19" s="171"/>
    </row>
    <row r="20" spans="1:12" x14ac:dyDescent="0.2">
      <c r="A20" s="99" t="s">
        <v>222</v>
      </c>
      <c r="B20" s="183">
        <v>1</v>
      </c>
      <c r="C20" s="183">
        <v>2</v>
      </c>
      <c r="D20" s="183">
        <v>2</v>
      </c>
      <c r="E20" s="184"/>
      <c r="F20" s="184"/>
      <c r="G20" s="185"/>
      <c r="H20" s="169">
        <f t="shared" si="10"/>
        <v>0</v>
      </c>
      <c r="I20" s="177">
        <f t="shared" si="11"/>
        <v>0</v>
      </c>
      <c r="J20" s="169"/>
      <c r="K20" s="171"/>
    </row>
    <row r="21" spans="1:12" x14ac:dyDescent="0.2">
      <c r="A21" s="140" t="s">
        <v>117</v>
      </c>
      <c r="B21" s="174">
        <f>SUM(B18:B20)</f>
        <v>2</v>
      </c>
      <c r="C21" s="174">
        <f>SUM(C18:C20)</f>
        <v>7</v>
      </c>
      <c r="D21" s="174">
        <f>SUM(D18:D20)</f>
        <v>3</v>
      </c>
      <c r="E21" s="167"/>
      <c r="F21" s="167"/>
      <c r="G21" s="175"/>
      <c r="H21" s="186">
        <f>(D21-C21)/C21</f>
        <v>-0.5714285714285714</v>
      </c>
      <c r="I21" s="170">
        <f t="shared" si="11"/>
        <v>-4</v>
      </c>
      <c r="J21" s="169"/>
      <c r="K21" s="171"/>
    </row>
    <row r="22" spans="1:12" ht="7.5" customHeight="1" x14ac:dyDescent="0.2">
      <c r="A22" s="99"/>
      <c r="B22" s="166"/>
      <c r="C22" s="166"/>
      <c r="D22" s="166"/>
      <c r="E22" s="167"/>
      <c r="F22" s="167"/>
      <c r="G22" s="168"/>
      <c r="H22" s="169"/>
      <c r="I22" s="170"/>
      <c r="J22" s="169"/>
      <c r="K22" s="171"/>
    </row>
    <row r="23" spans="1:12" hidden="1" x14ac:dyDescent="0.2">
      <c r="A23" s="99" t="s">
        <v>86</v>
      </c>
      <c r="B23" s="166">
        <v>0</v>
      </c>
      <c r="C23" s="166">
        <v>0</v>
      </c>
      <c r="D23" s="166">
        <v>0</v>
      </c>
      <c r="E23" s="167">
        <v>0</v>
      </c>
      <c r="F23" s="167">
        <v>0</v>
      </c>
      <c r="G23" s="168">
        <v>0</v>
      </c>
      <c r="H23" s="135" t="s">
        <v>174</v>
      </c>
      <c r="I23" s="170">
        <f t="shared" si="7"/>
        <v>0</v>
      </c>
      <c r="J23" s="135" t="s">
        <v>174</v>
      </c>
      <c r="K23" s="171">
        <f t="shared" si="9"/>
        <v>0</v>
      </c>
    </row>
    <row r="24" spans="1:12" hidden="1" x14ac:dyDescent="0.2">
      <c r="A24" s="99" t="s">
        <v>147</v>
      </c>
      <c r="B24" s="166">
        <v>0</v>
      </c>
      <c r="C24" s="166">
        <v>0</v>
      </c>
      <c r="D24" s="166">
        <v>0</v>
      </c>
      <c r="E24" s="167">
        <v>0</v>
      </c>
      <c r="F24" s="167">
        <v>0</v>
      </c>
      <c r="G24" s="168">
        <v>0</v>
      </c>
      <c r="H24" s="135" t="s">
        <v>174</v>
      </c>
      <c r="I24" s="170">
        <f t="shared" ref="I24" si="12">D24-C24</f>
        <v>0</v>
      </c>
      <c r="J24" s="135" t="s">
        <v>174</v>
      </c>
      <c r="K24" s="171">
        <f t="shared" ref="K24" si="13">G24-F24</f>
        <v>0</v>
      </c>
    </row>
    <row r="25" spans="1:12" x14ac:dyDescent="0.2">
      <c r="A25" s="99" t="s">
        <v>148</v>
      </c>
      <c r="B25" s="166">
        <v>0</v>
      </c>
      <c r="C25" s="166">
        <v>2</v>
      </c>
      <c r="D25" s="166">
        <v>0</v>
      </c>
      <c r="E25" s="167">
        <v>0</v>
      </c>
      <c r="F25" s="167">
        <v>0</v>
      </c>
      <c r="G25" s="168">
        <v>0</v>
      </c>
      <c r="H25" s="135" t="s">
        <v>174</v>
      </c>
      <c r="I25" s="170">
        <f t="shared" si="7"/>
        <v>-2</v>
      </c>
      <c r="J25" s="135" t="s">
        <v>174</v>
      </c>
      <c r="K25" s="171">
        <f t="shared" si="9"/>
        <v>0</v>
      </c>
    </row>
    <row r="26" spans="1:12" x14ac:dyDescent="0.2">
      <c r="A26" s="99" t="s">
        <v>144</v>
      </c>
      <c r="B26" s="166">
        <v>2</v>
      </c>
      <c r="C26" s="166">
        <v>6</v>
      </c>
      <c r="D26" s="166">
        <v>4</v>
      </c>
      <c r="E26" s="167">
        <v>0</v>
      </c>
      <c r="F26" s="167">
        <v>0</v>
      </c>
      <c r="G26" s="168">
        <v>0</v>
      </c>
      <c r="H26" s="169">
        <f t="shared" ref="H26:H126" si="14">(D26-C26)/C26</f>
        <v>-0.33333333333333331</v>
      </c>
      <c r="I26" s="170">
        <f t="shared" si="7"/>
        <v>-2</v>
      </c>
      <c r="J26" s="169" t="e">
        <f t="shared" si="8"/>
        <v>#DIV/0!</v>
      </c>
      <c r="K26" s="171">
        <f t="shared" si="9"/>
        <v>0</v>
      </c>
    </row>
    <row r="27" spans="1:12" x14ac:dyDescent="0.2">
      <c r="A27" s="99" t="s">
        <v>188</v>
      </c>
      <c r="B27" s="166">
        <v>2</v>
      </c>
      <c r="C27" s="166">
        <v>7</v>
      </c>
      <c r="D27" s="166">
        <v>5</v>
      </c>
      <c r="E27" s="187">
        <v>0</v>
      </c>
      <c r="F27" s="187">
        <v>0</v>
      </c>
      <c r="G27" s="188">
        <v>0</v>
      </c>
      <c r="H27" s="169">
        <f t="shared" ref="H27" si="15">(D27-C27)/C27</f>
        <v>-0.2857142857142857</v>
      </c>
      <c r="I27" s="170">
        <f t="shared" ref="I27" si="16">D27-C27</f>
        <v>-2</v>
      </c>
      <c r="J27" s="135" t="s">
        <v>174</v>
      </c>
      <c r="K27" s="171">
        <f t="shared" ref="K27" si="17">G27-F27</f>
        <v>0</v>
      </c>
    </row>
    <row r="28" spans="1:12" hidden="1" x14ac:dyDescent="0.2">
      <c r="A28" s="99" t="s">
        <v>143</v>
      </c>
      <c r="B28" s="166">
        <v>0</v>
      </c>
      <c r="C28" s="166">
        <v>0</v>
      </c>
      <c r="D28" s="166">
        <v>0</v>
      </c>
      <c r="E28" s="167">
        <v>0</v>
      </c>
      <c r="F28" s="167">
        <v>0</v>
      </c>
      <c r="G28" s="168">
        <v>0</v>
      </c>
      <c r="H28" s="135" t="s">
        <v>174</v>
      </c>
      <c r="I28" s="170">
        <f t="shared" si="7"/>
        <v>0</v>
      </c>
      <c r="J28" s="135" t="s">
        <v>174</v>
      </c>
      <c r="K28" s="171">
        <f t="shared" si="9"/>
        <v>0</v>
      </c>
      <c r="L28" s="96" t="s">
        <v>94</v>
      </c>
    </row>
    <row r="29" spans="1:12" x14ac:dyDescent="0.2">
      <c r="A29" s="99" t="s">
        <v>142</v>
      </c>
      <c r="B29" s="166">
        <v>1</v>
      </c>
      <c r="C29" s="166">
        <v>7</v>
      </c>
      <c r="D29" s="166">
        <v>3</v>
      </c>
      <c r="E29" s="167">
        <v>0</v>
      </c>
      <c r="F29" s="167">
        <v>0</v>
      </c>
      <c r="G29" s="168">
        <v>0</v>
      </c>
      <c r="H29" s="169">
        <f t="shared" si="14"/>
        <v>-0.5714285714285714</v>
      </c>
      <c r="I29" s="170">
        <f t="shared" si="7"/>
        <v>-4</v>
      </c>
      <c r="J29" s="169" t="e">
        <f t="shared" si="8"/>
        <v>#DIV/0!</v>
      </c>
      <c r="K29" s="171">
        <f t="shared" si="9"/>
        <v>0</v>
      </c>
    </row>
    <row r="30" spans="1:12" hidden="1" x14ac:dyDescent="0.2">
      <c r="A30" s="99" t="s">
        <v>145</v>
      </c>
      <c r="B30" s="166">
        <v>0</v>
      </c>
      <c r="C30" s="166">
        <v>0</v>
      </c>
      <c r="D30" s="166">
        <v>0</v>
      </c>
      <c r="E30" s="167">
        <v>0</v>
      </c>
      <c r="F30" s="167">
        <v>0</v>
      </c>
      <c r="G30" s="168">
        <v>0</v>
      </c>
      <c r="H30" s="135" t="s">
        <v>174</v>
      </c>
      <c r="I30" s="170">
        <f t="shared" ref="I30" si="18">D30-C30</f>
        <v>0</v>
      </c>
      <c r="J30" s="135" t="s">
        <v>174</v>
      </c>
      <c r="K30" s="171">
        <f t="shared" ref="K30" si="19">G30-F30</f>
        <v>0</v>
      </c>
    </row>
    <row r="31" spans="1:12" x14ac:dyDescent="0.2">
      <c r="A31" s="98" t="s">
        <v>146</v>
      </c>
      <c r="B31" s="166">
        <v>7</v>
      </c>
      <c r="C31" s="166">
        <v>6</v>
      </c>
      <c r="D31" s="166">
        <v>5</v>
      </c>
      <c r="E31" s="187">
        <v>0</v>
      </c>
      <c r="F31" s="187">
        <v>0</v>
      </c>
      <c r="G31" s="188">
        <v>0</v>
      </c>
      <c r="H31" s="169">
        <f t="shared" si="14"/>
        <v>-0.16666666666666666</v>
      </c>
      <c r="I31" s="189">
        <f t="shared" si="7"/>
        <v>-1</v>
      </c>
      <c r="J31" s="169" t="e">
        <f t="shared" si="8"/>
        <v>#DIV/0!</v>
      </c>
      <c r="K31" s="190">
        <f t="shared" si="9"/>
        <v>0</v>
      </c>
      <c r="L31" s="96" t="s">
        <v>94</v>
      </c>
    </row>
    <row r="32" spans="1:12" x14ac:dyDescent="0.2">
      <c r="A32" s="106" t="s">
        <v>123</v>
      </c>
      <c r="B32" s="178">
        <f t="shared" ref="B32" si="20">SUM(B23:B31)</f>
        <v>12</v>
      </c>
      <c r="C32" s="178">
        <f t="shared" ref="C32" si="21">SUM(C23:C31)</f>
        <v>28</v>
      </c>
      <c r="D32" s="178">
        <f t="shared" ref="D32:G32" si="22">SUM(D23:D31)</f>
        <v>17</v>
      </c>
      <c r="E32" s="179">
        <f t="shared" si="22"/>
        <v>0</v>
      </c>
      <c r="F32" s="179">
        <f t="shared" si="22"/>
        <v>0</v>
      </c>
      <c r="G32" s="180">
        <f t="shared" si="22"/>
        <v>0</v>
      </c>
      <c r="H32" s="181">
        <f t="shared" si="14"/>
        <v>-0.39285714285714285</v>
      </c>
      <c r="I32" s="191">
        <f t="shared" si="7"/>
        <v>-11</v>
      </c>
      <c r="J32" s="181" t="e">
        <f t="shared" si="8"/>
        <v>#DIV/0!</v>
      </c>
      <c r="K32" s="192">
        <f t="shared" si="9"/>
        <v>0</v>
      </c>
      <c r="L32" s="165"/>
    </row>
    <row r="33" spans="1:12" ht="7.5" customHeight="1" x14ac:dyDescent="0.2">
      <c r="A33" s="98"/>
      <c r="B33" s="166"/>
      <c r="C33" s="166"/>
      <c r="D33" s="166"/>
      <c r="E33" s="187"/>
      <c r="F33" s="187"/>
      <c r="G33" s="188"/>
      <c r="H33" s="193"/>
      <c r="I33" s="189"/>
      <c r="J33" s="193"/>
      <c r="K33" s="194"/>
    </row>
    <row r="34" spans="1:12" x14ac:dyDescent="0.2">
      <c r="A34" s="99" t="s">
        <v>49</v>
      </c>
      <c r="B34" s="166">
        <v>0</v>
      </c>
      <c r="C34" s="166">
        <v>2</v>
      </c>
      <c r="D34" s="166">
        <v>0</v>
      </c>
      <c r="E34" s="167">
        <v>0</v>
      </c>
      <c r="F34" s="167">
        <v>0</v>
      </c>
      <c r="G34" s="168">
        <v>0</v>
      </c>
      <c r="H34" s="135" t="s">
        <v>174</v>
      </c>
      <c r="I34" s="170">
        <f t="shared" si="7"/>
        <v>-2</v>
      </c>
      <c r="J34" s="169" t="e">
        <f t="shared" si="8"/>
        <v>#DIV/0!</v>
      </c>
      <c r="K34" s="171">
        <f t="shared" si="9"/>
        <v>0</v>
      </c>
    </row>
    <row r="35" spans="1:12" x14ac:dyDescent="0.2">
      <c r="A35" s="99" t="s">
        <v>140</v>
      </c>
      <c r="B35" s="166">
        <v>3</v>
      </c>
      <c r="C35" s="166">
        <v>4</v>
      </c>
      <c r="D35" s="166">
        <v>9</v>
      </c>
      <c r="E35" s="167">
        <v>0</v>
      </c>
      <c r="F35" s="167">
        <v>0</v>
      </c>
      <c r="G35" s="168">
        <v>0</v>
      </c>
      <c r="H35" s="169">
        <f t="shared" ref="H35" si="23">(D35-C35)/C35</f>
        <v>1.25</v>
      </c>
      <c r="I35" s="170">
        <f t="shared" ref="I35:I36" si="24">D35-C35</f>
        <v>5</v>
      </c>
      <c r="J35" s="169" t="e">
        <f t="shared" ref="J35" si="25">(G35-F35)/F35</f>
        <v>#DIV/0!</v>
      </c>
      <c r="K35" s="171">
        <f t="shared" ref="K35" si="26">G35-F35</f>
        <v>0</v>
      </c>
    </row>
    <row r="36" spans="1:12" x14ac:dyDescent="0.2">
      <c r="A36" s="98" t="s">
        <v>214</v>
      </c>
      <c r="B36" s="166">
        <v>1</v>
      </c>
      <c r="C36" s="166">
        <v>3</v>
      </c>
      <c r="D36" s="166">
        <v>0</v>
      </c>
      <c r="E36" s="187">
        <v>0</v>
      </c>
      <c r="F36" s="187">
        <v>0</v>
      </c>
      <c r="G36" s="188">
        <v>0</v>
      </c>
      <c r="H36" s="135" t="s">
        <v>174</v>
      </c>
      <c r="I36" s="170">
        <f t="shared" si="24"/>
        <v>-3</v>
      </c>
      <c r="J36" s="193" t="e">
        <f t="shared" ref="J36" si="27">(G36-F36)/F36</f>
        <v>#DIV/0!</v>
      </c>
      <c r="K36" s="194">
        <f t="shared" ref="K36" si="28">G36-F36</f>
        <v>0</v>
      </c>
    </row>
    <row r="37" spans="1:12" x14ac:dyDescent="0.2">
      <c r="A37" s="98" t="s">
        <v>215</v>
      </c>
      <c r="B37" s="166">
        <v>3</v>
      </c>
      <c r="C37" s="166">
        <v>0</v>
      </c>
      <c r="D37" s="166">
        <v>1</v>
      </c>
      <c r="E37" s="187">
        <v>0</v>
      </c>
      <c r="F37" s="187">
        <v>0</v>
      </c>
      <c r="G37" s="188">
        <v>0</v>
      </c>
      <c r="H37" s="135" t="s">
        <v>174</v>
      </c>
      <c r="I37" s="189">
        <f t="shared" ref="I37" si="29">D37-C37</f>
        <v>1</v>
      </c>
      <c r="J37" s="169" t="e">
        <f t="shared" si="8"/>
        <v>#DIV/0!</v>
      </c>
      <c r="K37" s="190">
        <f t="shared" si="9"/>
        <v>0</v>
      </c>
    </row>
    <row r="38" spans="1:12" x14ac:dyDescent="0.2">
      <c r="A38" s="106" t="s">
        <v>118</v>
      </c>
      <c r="B38" s="195">
        <f>SUM(B34:B37)</f>
        <v>7</v>
      </c>
      <c r="C38" s="195">
        <f>SUM(C34:C37)</f>
        <v>9</v>
      </c>
      <c r="D38" s="195">
        <f>SUM(D34:D37)</f>
        <v>10</v>
      </c>
      <c r="E38" s="196">
        <f t="shared" ref="E38" si="30">SUM(E34:E37)</f>
        <v>0</v>
      </c>
      <c r="F38" s="196">
        <f t="shared" ref="F38:G38" si="31">SUM(F34:F37)</f>
        <v>0</v>
      </c>
      <c r="G38" s="197">
        <f t="shared" si="31"/>
        <v>0</v>
      </c>
      <c r="H38" s="198">
        <f t="shared" si="14"/>
        <v>0.1111111111111111</v>
      </c>
      <c r="I38" s="199">
        <f t="shared" si="7"/>
        <v>1</v>
      </c>
      <c r="J38" s="198" t="e">
        <f t="shared" si="8"/>
        <v>#DIV/0!</v>
      </c>
      <c r="K38" s="200">
        <f t="shared" si="9"/>
        <v>0</v>
      </c>
      <c r="L38" s="165"/>
    </row>
    <row r="39" spans="1:12" ht="7.5" customHeight="1" x14ac:dyDescent="0.2">
      <c r="A39" s="98"/>
      <c r="B39" s="166"/>
      <c r="C39" s="166"/>
      <c r="D39" s="166"/>
      <c r="E39" s="187"/>
      <c r="F39" s="187"/>
      <c r="G39" s="188"/>
      <c r="H39" s="193"/>
      <c r="I39" s="189"/>
      <c r="J39" s="193"/>
      <c r="K39" s="194"/>
    </row>
    <row r="40" spans="1:12" x14ac:dyDescent="0.2">
      <c r="A40" s="98" t="s">
        <v>17</v>
      </c>
      <c r="B40" s="166">
        <v>18</v>
      </c>
      <c r="C40" s="166">
        <v>19</v>
      </c>
      <c r="D40" s="166">
        <v>5</v>
      </c>
      <c r="E40" s="187">
        <v>0</v>
      </c>
      <c r="F40" s="187">
        <v>0</v>
      </c>
      <c r="G40" s="188">
        <v>0</v>
      </c>
      <c r="H40" s="193">
        <f t="shared" si="14"/>
        <v>-0.73684210526315785</v>
      </c>
      <c r="I40" s="189">
        <f t="shared" si="7"/>
        <v>-14</v>
      </c>
      <c r="J40" s="193" t="e">
        <f t="shared" si="8"/>
        <v>#DIV/0!</v>
      </c>
      <c r="K40" s="194">
        <f t="shared" si="9"/>
        <v>0</v>
      </c>
    </row>
    <row r="41" spans="1:12" x14ac:dyDescent="0.2">
      <c r="A41" s="98" t="s">
        <v>229</v>
      </c>
      <c r="B41" s="166">
        <v>0</v>
      </c>
      <c r="C41" s="166">
        <v>1</v>
      </c>
      <c r="D41" s="166">
        <v>16</v>
      </c>
      <c r="E41" s="187">
        <v>0</v>
      </c>
      <c r="F41" s="187">
        <v>0</v>
      </c>
      <c r="G41" s="188">
        <v>0</v>
      </c>
      <c r="H41" s="193">
        <f t="shared" ref="H41" si="32">(D41-C41)/C41</f>
        <v>15</v>
      </c>
      <c r="I41" s="189">
        <f t="shared" ref="I41" si="33">D41-C41</f>
        <v>15</v>
      </c>
      <c r="J41" s="193"/>
      <c r="K41" s="194"/>
    </row>
    <row r="42" spans="1:12" x14ac:dyDescent="0.2">
      <c r="A42" s="98" t="s">
        <v>211</v>
      </c>
      <c r="B42" s="166">
        <v>0</v>
      </c>
      <c r="C42" s="166">
        <v>0</v>
      </c>
      <c r="D42" s="166">
        <v>4</v>
      </c>
      <c r="E42" s="187">
        <v>0</v>
      </c>
      <c r="F42" s="187">
        <v>0</v>
      </c>
      <c r="G42" s="188">
        <v>0</v>
      </c>
      <c r="H42" s="135" t="s">
        <v>174</v>
      </c>
      <c r="I42" s="189">
        <f t="shared" ref="I42:I43" si="34">D42-C42</f>
        <v>4</v>
      </c>
      <c r="J42" s="193"/>
      <c r="K42" s="194"/>
    </row>
    <row r="43" spans="1:12" x14ac:dyDescent="0.2">
      <c r="A43" s="98" t="s">
        <v>212</v>
      </c>
      <c r="B43" s="166">
        <v>1</v>
      </c>
      <c r="C43" s="166">
        <v>2</v>
      </c>
      <c r="D43" s="166">
        <v>7</v>
      </c>
      <c r="E43" s="187">
        <v>0</v>
      </c>
      <c r="F43" s="187">
        <v>0</v>
      </c>
      <c r="G43" s="188">
        <v>0</v>
      </c>
      <c r="H43" s="169">
        <f t="shared" ref="H43" si="35">(D43-C43)/C43</f>
        <v>2.5</v>
      </c>
      <c r="I43" s="189">
        <f t="shared" si="34"/>
        <v>5</v>
      </c>
      <c r="J43" s="135" t="s">
        <v>174</v>
      </c>
      <c r="K43" s="190">
        <f t="shared" si="9"/>
        <v>0</v>
      </c>
    </row>
    <row r="44" spans="1:12" x14ac:dyDescent="0.2">
      <c r="A44" s="106" t="s">
        <v>112</v>
      </c>
      <c r="B44" s="178">
        <f t="shared" ref="B44:C44" si="36">SUM(B40:B43)</f>
        <v>19</v>
      </c>
      <c r="C44" s="178">
        <f t="shared" si="36"/>
        <v>22</v>
      </c>
      <c r="D44" s="178">
        <f t="shared" ref="D44:E44" si="37">SUM(D40:D43)</f>
        <v>32</v>
      </c>
      <c r="E44" s="179">
        <f t="shared" si="37"/>
        <v>0</v>
      </c>
      <c r="F44" s="179">
        <f t="shared" ref="F44:G44" si="38">SUM(F40:F43)</f>
        <v>0</v>
      </c>
      <c r="G44" s="180">
        <f t="shared" si="38"/>
        <v>0</v>
      </c>
      <c r="H44" s="201">
        <f t="shared" si="14"/>
        <v>0.45454545454545453</v>
      </c>
      <c r="I44" s="191">
        <f t="shared" si="7"/>
        <v>10</v>
      </c>
      <c r="J44" s="201" t="e">
        <f t="shared" si="8"/>
        <v>#DIV/0!</v>
      </c>
      <c r="K44" s="192">
        <f t="shared" si="9"/>
        <v>0</v>
      </c>
      <c r="L44" s="165"/>
    </row>
    <row r="45" spans="1:12" ht="7.5" customHeight="1" x14ac:dyDescent="0.2">
      <c r="A45" s="98"/>
      <c r="B45" s="166"/>
      <c r="C45" s="166"/>
      <c r="D45" s="166"/>
      <c r="E45" s="187"/>
      <c r="F45" s="187"/>
      <c r="G45" s="188"/>
      <c r="H45" s="193"/>
      <c r="I45" s="189"/>
      <c r="J45" s="193"/>
      <c r="K45" s="194"/>
    </row>
    <row r="46" spans="1:12" x14ac:dyDescent="0.2">
      <c r="A46" s="98" t="s">
        <v>24</v>
      </c>
      <c r="B46" s="166">
        <v>1</v>
      </c>
      <c r="C46" s="166">
        <v>0</v>
      </c>
      <c r="D46" s="166">
        <v>1</v>
      </c>
      <c r="E46" s="187">
        <v>0</v>
      </c>
      <c r="F46" s="187">
        <v>0</v>
      </c>
      <c r="G46" s="188">
        <v>0</v>
      </c>
      <c r="H46" s="135" t="s">
        <v>174</v>
      </c>
      <c r="I46" s="189">
        <f t="shared" ref="I46" si="39">D46-C46</f>
        <v>1</v>
      </c>
      <c r="J46" s="193" t="e">
        <f t="shared" si="8"/>
        <v>#DIV/0!</v>
      </c>
      <c r="K46" s="194">
        <f t="shared" si="9"/>
        <v>0</v>
      </c>
    </row>
    <row r="47" spans="1:12" x14ac:dyDescent="0.2">
      <c r="A47" s="98" t="s">
        <v>22</v>
      </c>
      <c r="B47" s="166">
        <v>1</v>
      </c>
      <c r="C47" s="166">
        <v>2</v>
      </c>
      <c r="D47" s="166">
        <v>2</v>
      </c>
      <c r="E47" s="187">
        <v>0</v>
      </c>
      <c r="F47" s="187">
        <v>0</v>
      </c>
      <c r="G47" s="188">
        <v>0</v>
      </c>
      <c r="H47" s="193">
        <f t="shared" si="14"/>
        <v>0</v>
      </c>
      <c r="I47" s="189">
        <f t="shared" si="7"/>
        <v>0</v>
      </c>
      <c r="J47" s="193" t="e">
        <f>(G47-F47)/F47</f>
        <v>#DIV/0!</v>
      </c>
      <c r="K47" s="194">
        <f t="shared" si="9"/>
        <v>0</v>
      </c>
    </row>
    <row r="48" spans="1:12" x14ac:dyDescent="0.2">
      <c r="A48" s="98" t="s">
        <v>20</v>
      </c>
      <c r="B48" s="166">
        <v>1</v>
      </c>
      <c r="C48" s="166">
        <v>2</v>
      </c>
      <c r="D48" s="166">
        <v>3</v>
      </c>
      <c r="E48" s="187">
        <v>0</v>
      </c>
      <c r="F48" s="187">
        <v>0</v>
      </c>
      <c r="G48" s="188">
        <v>0</v>
      </c>
      <c r="H48" s="193">
        <f t="shared" si="14"/>
        <v>0.5</v>
      </c>
      <c r="I48" s="189">
        <f t="shared" si="7"/>
        <v>1</v>
      </c>
      <c r="J48" s="193" t="e">
        <f t="shared" si="8"/>
        <v>#DIV/0!</v>
      </c>
      <c r="K48" s="194">
        <f t="shared" si="9"/>
        <v>0</v>
      </c>
    </row>
    <row r="49" spans="1:12" x14ac:dyDescent="0.2">
      <c r="A49" s="98" t="s">
        <v>21</v>
      </c>
      <c r="B49" s="166">
        <v>7</v>
      </c>
      <c r="C49" s="166">
        <v>5</v>
      </c>
      <c r="D49" s="166">
        <v>6</v>
      </c>
      <c r="E49" s="187">
        <v>0</v>
      </c>
      <c r="F49" s="187">
        <v>0</v>
      </c>
      <c r="G49" s="188">
        <v>0</v>
      </c>
      <c r="H49" s="193">
        <f t="shared" si="14"/>
        <v>0.2</v>
      </c>
      <c r="I49" s="189">
        <f t="shared" si="7"/>
        <v>1</v>
      </c>
      <c r="J49" s="193" t="e">
        <f t="shared" si="8"/>
        <v>#DIV/0!</v>
      </c>
      <c r="K49" s="194">
        <f t="shared" si="9"/>
        <v>0</v>
      </c>
    </row>
    <row r="50" spans="1:12" x14ac:dyDescent="0.2">
      <c r="A50" s="98" t="s">
        <v>163</v>
      </c>
      <c r="B50" s="166">
        <v>3</v>
      </c>
      <c r="C50" s="166">
        <v>2</v>
      </c>
      <c r="D50" s="166">
        <v>3</v>
      </c>
      <c r="E50" s="187">
        <v>0</v>
      </c>
      <c r="F50" s="187">
        <v>0</v>
      </c>
      <c r="G50" s="188">
        <v>0</v>
      </c>
      <c r="H50" s="193">
        <f t="shared" si="14"/>
        <v>0.5</v>
      </c>
      <c r="I50" s="189">
        <f t="shared" si="7"/>
        <v>1</v>
      </c>
      <c r="J50" s="193" t="e">
        <f t="shared" si="8"/>
        <v>#DIV/0!</v>
      </c>
      <c r="K50" s="194">
        <f t="shared" si="9"/>
        <v>0</v>
      </c>
    </row>
    <row r="51" spans="1:12" x14ac:dyDescent="0.2">
      <c r="A51" s="98" t="s">
        <v>23</v>
      </c>
      <c r="B51" s="166">
        <v>8</v>
      </c>
      <c r="C51" s="166">
        <v>14</v>
      </c>
      <c r="D51" s="166">
        <v>9</v>
      </c>
      <c r="E51" s="187">
        <v>0</v>
      </c>
      <c r="F51" s="187">
        <v>0</v>
      </c>
      <c r="G51" s="188">
        <v>0</v>
      </c>
      <c r="H51" s="193">
        <f t="shared" si="14"/>
        <v>-0.35714285714285715</v>
      </c>
      <c r="I51" s="189">
        <f t="shared" si="7"/>
        <v>-5</v>
      </c>
      <c r="J51" s="193" t="e">
        <f t="shared" si="8"/>
        <v>#DIV/0!</v>
      </c>
      <c r="K51" s="190">
        <f t="shared" si="9"/>
        <v>0</v>
      </c>
    </row>
    <row r="52" spans="1:12" x14ac:dyDescent="0.2">
      <c r="A52" s="106" t="s">
        <v>113</v>
      </c>
      <c r="B52" s="178">
        <f t="shared" ref="B52:C52" si="40">SUM(B46:B51)</f>
        <v>21</v>
      </c>
      <c r="C52" s="178">
        <f t="shared" si="40"/>
        <v>25</v>
      </c>
      <c r="D52" s="178">
        <f t="shared" ref="D52:E52" si="41">SUM(D46:D51)</f>
        <v>24</v>
      </c>
      <c r="E52" s="179">
        <f t="shared" si="41"/>
        <v>0</v>
      </c>
      <c r="F52" s="179">
        <f t="shared" ref="F52:G52" si="42">SUM(F46:F51)</f>
        <v>0</v>
      </c>
      <c r="G52" s="180">
        <f t="shared" si="42"/>
        <v>0</v>
      </c>
      <c r="H52" s="201">
        <f t="shared" si="14"/>
        <v>-0.04</v>
      </c>
      <c r="I52" s="191">
        <f t="shared" si="7"/>
        <v>-1</v>
      </c>
      <c r="J52" s="201" t="e">
        <f t="shared" si="8"/>
        <v>#DIV/0!</v>
      </c>
      <c r="K52" s="192">
        <f t="shared" si="9"/>
        <v>0</v>
      </c>
      <c r="L52" s="165"/>
    </row>
    <row r="53" spans="1:12" ht="7.5" customHeight="1" x14ac:dyDescent="0.2">
      <c r="A53" s="98"/>
      <c r="B53" s="166"/>
      <c r="C53" s="166"/>
      <c r="D53" s="166"/>
      <c r="E53" s="187"/>
      <c r="F53" s="187"/>
      <c r="G53" s="188"/>
      <c r="H53" s="193"/>
      <c r="I53" s="189"/>
      <c r="J53" s="193"/>
      <c r="K53" s="194"/>
    </row>
    <row r="54" spans="1:12" x14ac:dyDescent="0.2">
      <c r="A54" s="98" t="s">
        <v>154</v>
      </c>
      <c r="B54" s="166">
        <v>3</v>
      </c>
      <c r="C54" s="166">
        <v>1</v>
      </c>
      <c r="D54" s="166">
        <v>0</v>
      </c>
      <c r="E54" s="187">
        <v>0</v>
      </c>
      <c r="F54" s="187">
        <v>0</v>
      </c>
      <c r="G54" s="188">
        <v>0</v>
      </c>
      <c r="H54" s="135" t="s">
        <v>174</v>
      </c>
      <c r="I54" s="189">
        <f t="shared" ref="I54:I56" si="43">D54-C54</f>
        <v>-1</v>
      </c>
      <c r="J54" s="193" t="e">
        <f t="shared" si="8"/>
        <v>#DIV/0!</v>
      </c>
      <c r="K54" s="194">
        <f t="shared" si="9"/>
        <v>0</v>
      </c>
    </row>
    <row r="55" spans="1:12" x14ac:dyDescent="0.2">
      <c r="A55" s="97" t="s">
        <v>149</v>
      </c>
      <c r="B55" s="166">
        <v>9</v>
      </c>
      <c r="C55" s="166">
        <v>3</v>
      </c>
      <c r="D55" s="166">
        <v>0</v>
      </c>
      <c r="E55" s="187">
        <v>0</v>
      </c>
      <c r="F55" s="187">
        <v>0</v>
      </c>
      <c r="G55" s="188">
        <v>0</v>
      </c>
      <c r="H55" s="135" t="s">
        <v>174</v>
      </c>
      <c r="I55" s="189">
        <f t="shared" si="43"/>
        <v>-3</v>
      </c>
      <c r="J55" s="193" t="e">
        <f t="shared" ref="J55" si="44">(G55-F55)/F55</f>
        <v>#DIV/0!</v>
      </c>
      <c r="K55" s="194">
        <f t="shared" ref="K55" si="45">G55-F55</f>
        <v>0</v>
      </c>
    </row>
    <row r="56" spans="1:12" x14ac:dyDescent="0.2">
      <c r="A56" s="106" t="s">
        <v>150</v>
      </c>
      <c r="B56" s="202">
        <f t="shared" ref="B56:C56" si="46">SUM(B54:B55)</f>
        <v>12</v>
      </c>
      <c r="C56" s="202">
        <f t="shared" si="46"/>
        <v>4</v>
      </c>
      <c r="D56" s="202">
        <f t="shared" ref="D56:E56" si="47">SUM(D54:D55)</f>
        <v>0</v>
      </c>
      <c r="E56" s="196">
        <f t="shared" si="47"/>
        <v>0</v>
      </c>
      <c r="F56" s="196">
        <f t="shared" ref="F56:G56" si="48">SUM(F54:F55)</f>
        <v>0</v>
      </c>
      <c r="G56" s="203">
        <f t="shared" si="48"/>
        <v>0</v>
      </c>
      <c r="H56" s="204" t="s">
        <v>174</v>
      </c>
      <c r="I56" s="205">
        <f t="shared" si="43"/>
        <v>-4</v>
      </c>
      <c r="J56" s="198" t="e">
        <f t="shared" si="8"/>
        <v>#DIV/0!</v>
      </c>
      <c r="K56" s="200">
        <f t="shared" si="9"/>
        <v>0</v>
      </c>
      <c r="L56" s="165"/>
    </row>
    <row r="57" spans="1:12" ht="7.5" customHeight="1" x14ac:dyDescent="0.2">
      <c r="A57" s="98"/>
      <c r="B57" s="166"/>
      <c r="C57" s="166"/>
      <c r="D57" s="166"/>
      <c r="E57" s="187"/>
      <c r="F57" s="187"/>
      <c r="G57" s="188"/>
      <c r="H57" s="193"/>
      <c r="I57" s="189"/>
      <c r="J57" s="193"/>
      <c r="K57" s="194"/>
    </row>
    <row r="58" spans="1:12" x14ac:dyDescent="0.2">
      <c r="A58" s="98" t="s">
        <v>75</v>
      </c>
      <c r="B58" s="166">
        <v>5</v>
      </c>
      <c r="C58" s="166">
        <v>3</v>
      </c>
      <c r="D58" s="166">
        <v>1</v>
      </c>
      <c r="E58" s="187">
        <v>0</v>
      </c>
      <c r="F58" s="187">
        <v>0</v>
      </c>
      <c r="G58" s="188">
        <v>0</v>
      </c>
      <c r="H58" s="169">
        <f>(D58-C58)/C58</f>
        <v>-0.66666666666666663</v>
      </c>
      <c r="I58" s="189">
        <f t="shared" si="7"/>
        <v>-2</v>
      </c>
      <c r="J58" s="193" t="e">
        <f t="shared" si="8"/>
        <v>#DIV/0!</v>
      </c>
      <c r="K58" s="194">
        <f t="shared" si="9"/>
        <v>0</v>
      </c>
    </row>
    <row r="59" spans="1:12" x14ac:dyDescent="0.2">
      <c r="A59" s="98" t="s">
        <v>76</v>
      </c>
      <c r="B59" s="166">
        <v>6</v>
      </c>
      <c r="C59" s="166">
        <v>14</v>
      </c>
      <c r="D59" s="166">
        <v>14</v>
      </c>
      <c r="E59" s="187">
        <v>0</v>
      </c>
      <c r="F59" s="187">
        <v>0</v>
      </c>
      <c r="G59" s="188">
        <v>0</v>
      </c>
      <c r="H59" s="193">
        <f t="shared" si="14"/>
        <v>0</v>
      </c>
      <c r="I59" s="189">
        <f t="shared" si="7"/>
        <v>0</v>
      </c>
      <c r="J59" s="193" t="e">
        <f t="shared" si="8"/>
        <v>#DIV/0!</v>
      </c>
      <c r="K59" s="190">
        <f t="shared" si="9"/>
        <v>0</v>
      </c>
    </row>
    <row r="60" spans="1:12" x14ac:dyDescent="0.2">
      <c r="A60" s="106" t="s">
        <v>124</v>
      </c>
      <c r="B60" s="178">
        <f t="shared" ref="B60:C60" si="49">SUM(B58:B59)</f>
        <v>11</v>
      </c>
      <c r="C60" s="178">
        <f t="shared" si="49"/>
        <v>17</v>
      </c>
      <c r="D60" s="178">
        <f t="shared" ref="D60:E60" si="50">SUM(D58:D59)</f>
        <v>15</v>
      </c>
      <c r="E60" s="179">
        <f t="shared" si="50"/>
        <v>0</v>
      </c>
      <c r="F60" s="179">
        <f t="shared" ref="F60:G60" si="51">SUM(F58:F59)</f>
        <v>0</v>
      </c>
      <c r="G60" s="180">
        <f t="shared" si="51"/>
        <v>0</v>
      </c>
      <c r="H60" s="201">
        <f t="shared" si="14"/>
        <v>-0.11764705882352941</v>
      </c>
      <c r="I60" s="191">
        <f t="shared" si="7"/>
        <v>-2</v>
      </c>
      <c r="J60" s="201" t="e">
        <f t="shared" si="8"/>
        <v>#DIV/0!</v>
      </c>
      <c r="K60" s="192">
        <f t="shared" si="9"/>
        <v>0</v>
      </c>
      <c r="L60" s="165"/>
    </row>
    <row r="61" spans="1:12" ht="7.5" customHeight="1" x14ac:dyDescent="0.2">
      <c r="A61" s="98"/>
      <c r="B61" s="166"/>
      <c r="C61" s="166"/>
      <c r="D61" s="166"/>
      <c r="E61" s="187"/>
      <c r="F61" s="187"/>
      <c r="G61" s="188"/>
      <c r="H61" s="193"/>
      <c r="I61" s="189"/>
      <c r="J61" s="193"/>
      <c r="K61" s="194"/>
    </row>
    <row r="62" spans="1:12" x14ac:dyDescent="0.2">
      <c r="A62" s="98" t="s">
        <v>151</v>
      </c>
      <c r="B62" s="166">
        <v>3</v>
      </c>
      <c r="C62" s="166">
        <v>9</v>
      </c>
      <c r="D62" s="166">
        <v>4</v>
      </c>
      <c r="E62" s="187">
        <v>0</v>
      </c>
      <c r="F62" s="187">
        <v>0</v>
      </c>
      <c r="G62" s="188">
        <v>0</v>
      </c>
      <c r="H62" s="193">
        <f t="shared" si="14"/>
        <v>-0.55555555555555558</v>
      </c>
      <c r="I62" s="189">
        <f t="shared" si="7"/>
        <v>-5</v>
      </c>
      <c r="J62" s="193" t="e">
        <f t="shared" si="8"/>
        <v>#DIV/0!</v>
      </c>
      <c r="K62" s="194">
        <f t="shared" si="9"/>
        <v>0</v>
      </c>
    </row>
    <row r="63" spans="1:12" x14ac:dyDescent="0.2">
      <c r="A63" s="98" t="s">
        <v>209</v>
      </c>
      <c r="B63" s="174">
        <v>3</v>
      </c>
      <c r="C63" s="174">
        <v>11</v>
      </c>
      <c r="D63" s="174">
        <v>17</v>
      </c>
      <c r="E63" s="187"/>
      <c r="F63" s="187"/>
      <c r="G63" s="206"/>
      <c r="H63" s="193">
        <f t="shared" ref="H63" si="52">(D63-C63)/C63</f>
        <v>0.54545454545454541</v>
      </c>
      <c r="I63" s="189">
        <f t="shared" ref="I63" si="53">D63-C63</f>
        <v>6</v>
      </c>
      <c r="J63" s="193"/>
      <c r="K63" s="194"/>
    </row>
    <row r="64" spans="1:12" x14ac:dyDescent="0.2">
      <c r="A64" s="97" t="s">
        <v>155</v>
      </c>
      <c r="B64" s="166">
        <v>1</v>
      </c>
      <c r="C64" s="166">
        <v>0</v>
      </c>
      <c r="D64" s="166">
        <v>0</v>
      </c>
      <c r="E64" s="187">
        <v>0</v>
      </c>
      <c r="F64" s="187">
        <v>0</v>
      </c>
      <c r="G64" s="188">
        <v>0</v>
      </c>
      <c r="H64" s="135" t="s">
        <v>174</v>
      </c>
      <c r="I64" s="189">
        <f t="shared" ref="I64:I65" si="54">D64-C64</f>
        <v>0</v>
      </c>
      <c r="J64" s="193" t="e">
        <f t="shared" ref="J64:J65" si="55">(G64-F64)/F64</f>
        <v>#DIV/0!</v>
      </c>
      <c r="K64" s="194">
        <f t="shared" ref="K64:K65" si="56">G64-F64</f>
        <v>0</v>
      </c>
    </row>
    <row r="65" spans="1:12" hidden="1" x14ac:dyDescent="0.2">
      <c r="A65" s="97" t="s">
        <v>152</v>
      </c>
      <c r="B65" s="166">
        <v>0</v>
      </c>
      <c r="C65" s="166">
        <v>0</v>
      </c>
      <c r="D65" s="166">
        <v>0</v>
      </c>
      <c r="E65" s="187">
        <v>0</v>
      </c>
      <c r="F65" s="187">
        <v>0</v>
      </c>
      <c r="G65" s="188">
        <v>0</v>
      </c>
      <c r="H65" s="135" t="s">
        <v>174</v>
      </c>
      <c r="I65" s="170">
        <f t="shared" si="54"/>
        <v>0</v>
      </c>
      <c r="J65" s="193" t="e">
        <f t="shared" si="55"/>
        <v>#DIV/0!</v>
      </c>
      <c r="K65" s="194">
        <f t="shared" si="56"/>
        <v>0</v>
      </c>
    </row>
    <row r="66" spans="1:12" x14ac:dyDescent="0.2">
      <c r="A66" s="106" t="s">
        <v>153</v>
      </c>
      <c r="B66" s="202">
        <f t="shared" ref="B66:C66" si="57">SUM(B62:B65)</f>
        <v>7</v>
      </c>
      <c r="C66" s="202">
        <f t="shared" si="57"/>
        <v>20</v>
      </c>
      <c r="D66" s="202">
        <f t="shared" ref="D66:E66" si="58">SUM(D62:D65)</f>
        <v>21</v>
      </c>
      <c r="E66" s="196">
        <f t="shared" si="58"/>
        <v>0</v>
      </c>
      <c r="F66" s="196">
        <f t="shared" ref="F66:G66" si="59">SUM(F62:F65)</f>
        <v>0</v>
      </c>
      <c r="G66" s="203">
        <f t="shared" si="59"/>
        <v>0</v>
      </c>
      <c r="H66" s="198">
        <f t="shared" si="14"/>
        <v>0.05</v>
      </c>
      <c r="I66" s="199">
        <f t="shared" si="7"/>
        <v>1</v>
      </c>
      <c r="J66" s="198" t="e">
        <f t="shared" si="8"/>
        <v>#DIV/0!</v>
      </c>
      <c r="K66" s="200">
        <f t="shared" si="9"/>
        <v>0</v>
      </c>
      <c r="L66" s="165"/>
    </row>
    <row r="67" spans="1:12" ht="7.5" customHeight="1" x14ac:dyDescent="0.2">
      <c r="A67" s="98"/>
      <c r="B67" s="166"/>
      <c r="C67" s="166"/>
      <c r="D67" s="166"/>
      <c r="E67" s="187"/>
      <c r="F67" s="187"/>
      <c r="G67" s="188"/>
      <c r="H67" s="193"/>
      <c r="I67" s="189"/>
      <c r="J67" s="193"/>
      <c r="K67" s="194"/>
    </row>
    <row r="68" spans="1:12" x14ac:dyDescent="0.2">
      <c r="A68" s="98" t="s">
        <v>77</v>
      </c>
      <c r="B68" s="166">
        <v>10</v>
      </c>
      <c r="C68" s="166">
        <v>12</v>
      </c>
      <c r="D68" s="166">
        <v>10</v>
      </c>
      <c r="E68" s="187">
        <v>0</v>
      </c>
      <c r="F68" s="187">
        <v>0</v>
      </c>
      <c r="G68" s="188">
        <v>0</v>
      </c>
      <c r="H68" s="193">
        <f t="shared" si="14"/>
        <v>-0.16666666666666666</v>
      </c>
      <c r="I68" s="189">
        <f t="shared" si="7"/>
        <v>-2</v>
      </c>
      <c r="J68" s="193" t="e">
        <f t="shared" si="8"/>
        <v>#DIV/0!</v>
      </c>
      <c r="K68" s="194">
        <f t="shared" si="9"/>
        <v>0</v>
      </c>
    </row>
    <row r="69" spans="1:12" ht="7.5" customHeight="1" x14ac:dyDescent="0.2">
      <c r="A69" s="98"/>
      <c r="B69" s="166"/>
      <c r="C69" s="166"/>
      <c r="D69" s="166"/>
      <c r="E69" s="187"/>
      <c r="F69" s="187"/>
      <c r="G69" s="188"/>
      <c r="H69" s="193"/>
      <c r="I69" s="189"/>
      <c r="J69" s="193"/>
      <c r="K69" s="194"/>
    </row>
    <row r="70" spans="1:12" x14ac:dyDescent="0.2">
      <c r="A70" s="98" t="s">
        <v>10</v>
      </c>
      <c r="B70" s="166">
        <v>39</v>
      </c>
      <c r="C70" s="166">
        <v>34</v>
      </c>
      <c r="D70" s="166">
        <v>27</v>
      </c>
      <c r="E70" s="187">
        <v>0</v>
      </c>
      <c r="F70" s="187">
        <v>0</v>
      </c>
      <c r="G70" s="188">
        <v>0</v>
      </c>
      <c r="H70" s="193">
        <f t="shared" si="14"/>
        <v>-0.20588235294117646</v>
      </c>
      <c r="I70" s="189">
        <f t="shared" si="7"/>
        <v>-7</v>
      </c>
      <c r="J70" s="193" t="e">
        <f t="shared" si="8"/>
        <v>#DIV/0!</v>
      </c>
      <c r="K70" s="194">
        <f t="shared" si="9"/>
        <v>0</v>
      </c>
    </row>
    <row r="71" spans="1:12" x14ac:dyDescent="0.2">
      <c r="A71" s="98" t="s">
        <v>236</v>
      </c>
      <c r="B71" s="166">
        <v>7</v>
      </c>
      <c r="C71" s="166">
        <v>11</v>
      </c>
      <c r="D71" s="166">
        <v>6</v>
      </c>
      <c r="E71" s="187">
        <v>0</v>
      </c>
      <c r="F71" s="187">
        <v>0</v>
      </c>
      <c r="G71" s="188">
        <v>0</v>
      </c>
      <c r="H71" s="193">
        <f t="shared" si="14"/>
        <v>-0.45454545454545453</v>
      </c>
      <c r="I71" s="189">
        <f t="shared" si="7"/>
        <v>-5</v>
      </c>
      <c r="J71" s="193" t="e">
        <f t="shared" si="8"/>
        <v>#DIV/0!</v>
      </c>
      <c r="K71" s="190">
        <f t="shared" si="9"/>
        <v>0</v>
      </c>
    </row>
    <row r="72" spans="1:12" x14ac:dyDescent="0.2">
      <c r="A72" s="106" t="s">
        <v>107</v>
      </c>
      <c r="B72" s="178">
        <f t="shared" ref="B72:C72" si="60">SUM(B70:B71)</f>
        <v>46</v>
      </c>
      <c r="C72" s="178">
        <f t="shared" si="60"/>
        <v>45</v>
      </c>
      <c r="D72" s="178">
        <f t="shared" ref="D72:E72" si="61">SUM(D70:D71)</f>
        <v>33</v>
      </c>
      <c r="E72" s="179">
        <f t="shared" si="61"/>
        <v>0</v>
      </c>
      <c r="F72" s="179">
        <f t="shared" ref="F72:G72" si="62">SUM(F70:F71)</f>
        <v>0</v>
      </c>
      <c r="G72" s="180">
        <f t="shared" si="62"/>
        <v>0</v>
      </c>
      <c r="H72" s="201">
        <f t="shared" si="14"/>
        <v>-0.26666666666666666</v>
      </c>
      <c r="I72" s="191">
        <f t="shared" si="7"/>
        <v>-12</v>
      </c>
      <c r="J72" s="201" t="e">
        <f t="shared" si="8"/>
        <v>#DIV/0!</v>
      </c>
      <c r="K72" s="192">
        <f t="shared" si="9"/>
        <v>0</v>
      </c>
      <c r="L72" s="165"/>
    </row>
    <row r="73" spans="1:12" ht="7.5" customHeight="1" x14ac:dyDescent="0.2">
      <c r="A73" s="98"/>
      <c r="B73" s="166"/>
      <c r="C73" s="166"/>
      <c r="D73" s="166"/>
      <c r="E73" s="187"/>
      <c r="F73" s="187"/>
      <c r="G73" s="188"/>
      <c r="H73" s="193"/>
      <c r="I73" s="189"/>
      <c r="J73" s="193"/>
      <c r="K73" s="194"/>
    </row>
    <row r="74" spans="1:12" x14ac:dyDescent="0.2">
      <c r="A74" s="98" t="s">
        <v>71</v>
      </c>
      <c r="B74" s="166">
        <v>31</v>
      </c>
      <c r="C74" s="166">
        <v>15</v>
      </c>
      <c r="D74" s="166">
        <v>28</v>
      </c>
      <c r="E74" s="187">
        <v>0</v>
      </c>
      <c r="F74" s="187">
        <v>0</v>
      </c>
      <c r="G74" s="188">
        <v>0</v>
      </c>
      <c r="H74" s="193">
        <f t="shared" si="14"/>
        <v>0.8666666666666667</v>
      </c>
      <c r="I74" s="189">
        <f t="shared" si="7"/>
        <v>13</v>
      </c>
      <c r="J74" s="193" t="e">
        <f t="shared" si="8"/>
        <v>#DIV/0!</v>
      </c>
      <c r="K74" s="194">
        <f t="shared" si="9"/>
        <v>0</v>
      </c>
    </row>
    <row r="75" spans="1:12" x14ac:dyDescent="0.2">
      <c r="A75" s="98" t="s">
        <v>72</v>
      </c>
      <c r="B75" s="166">
        <v>31</v>
      </c>
      <c r="C75" s="166">
        <v>32</v>
      </c>
      <c r="D75" s="166">
        <v>43</v>
      </c>
      <c r="E75" s="187">
        <v>0</v>
      </c>
      <c r="F75" s="187">
        <v>0</v>
      </c>
      <c r="G75" s="188">
        <v>0</v>
      </c>
      <c r="H75" s="193">
        <f t="shared" si="14"/>
        <v>0.34375</v>
      </c>
      <c r="I75" s="189">
        <f t="shared" si="7"/>
        <v>11</v>
      </c>
      <c r="J75" s="193" t="e">
        <f t="shared" si="8"/>
        <v>#DIV/0!</v>
      </c>
      <c r="K75" s="194">
        <f t="shared" si="9"/>
        <v>0</v>
      </c>
    </row>
    <row r="76" spans="1:12" hidden="1" x14ac:dyDescent="0.2">
      <c r="A76" s="98" t="s">
        <v>69</v>
      </c>
      <c r="B76" s="166">
        <v>0</v>
      </c>
      <c r="C76" s="166">
        <v>0</v>
      </c>
      <c r="D76" s="166">
        <v>0</v>
      </c>
      <c r="E76" s="187">
        <v>0</v>
      </c>
      <c r="F76" s="187">
        <v>0</v>
      </c>
      <c r="G76" s="188">
        <v>0</v>
      </c>
      <c r="H76" s="135" t="s">
        <v>174</v>
      </c>
      <c r="I76" s="189">
        <f t="shared" si="7"/>
        <v>0</v>
      </c>
      <c r="J76" s="135" t="s">
        <v>174</v>
      </c>
      <c r="K76" s="194">
        <f t="shared" si="9"/>
        <v>0</v>
      </c>
    </row>
    <row r="77" spans="1:12" hidden="1" x14ac:dyDescent="0.2">
      <c r="A77" s="98" t="s">
        <v>70</v>
      </c>
      <c r="B77" s="166">
        <v>0</v>
      </c>
      <c r="C77" s="166">
        <v>0</v>
      </c>
      <c r="D77" s="166">
        <v>0</v>
      </c>
      <c r="E77" s="187">
        <v>0</v>
      </c>
      <c r="F77" s="187">
        <v>0</v>
      </c>
      <c r="G77" s="188">
        <v>0</v>
      </c>
      <c r="H77" s="135" t="s">
        <v>174</v>
      </c>
      <c r="I77" s="189">
        <f t="shared" si="7"/>
        <v>0</v>
      </c>
      <c r="J77" s="135" t="s">
        <v>174</v>
      </c>
      <c r="K77" s="190">
        <f t="shared" si="9"/>
        <v>0</v>
      </c>
    </row>
    <row r="78" spans="1:12" x14ac:dyDescent="0.2">
      <c r="A78" s="106" t="s">
        <v>125</v>
      </c>
      <c r="B78" s="178">
        <f t="shared" ref="B78:C78" si="63">SUM(B74:B77)</f>
        <v>62</v>
      </c>
      <c r="C78" s="178">
        <f t="shared" si="63"/>
        <v>47</v>
      </c>
      <c r="D78" s="178">
        <f t="shared" ref="D78:E78" si="64">SUM(D74:D77)</f>
        <v>71</v>
      </c>
      <c r="E78" s="179">
        <f t="shared" si="64"/>
        <v>0</v>
      </c>
      <c r="F78" s="179">
        <f t="shared" ref="F78:G78" si="65">SUM(F74:F77)</f>
        <v>0</v>
      </c>
      <c r="G78" s="180">
        <f t="shared" si="65"/>
        <v>0</v>
      </c>
      <c r="H78" s="201">
        <f t="shared" si="14"/>
        <v>0.51063829787234039</v>
      </c>
      <c r="I78" s="191">
        <f t="shared" si="7"/>
        <v>24</v>
      </c>
      <c r="J78" s="201" t="e">
        <f t="shared" si="8"/>
        <v>#DIV/0!</v>
      </c>
      <c r="K78" s="192">
        <f t="shared" si="9"/>
        <v>0</v>
      </c>
      <c r="L78" s="165"/>
    </row>
    <row r="79" spans="1:12" ht="7.5" customHeight="1" x14ac:dyDescent="0.2">
      <c r="A79" s="98"/>
      <c r="B79" s="166"/>
      <c r="C79" s="166"/>
      <c r="D79" s="166"/>
      <c r="E79" s="187"/>
      <c r="F79" s="187"/>
      <c r="G79" s="188"/>
      <c r="H79" s="193"/>
      <c r="I79" s="189"/>
      <c r="J79" s="193"/>
      <c r="K79" s="194"/>
    </row>
    <row r="80" spans="1:12" x14ac:dyDescent="0.2">
      <c r="A80" s="98" t="s">
        <v>78</v>
      </c>
      <c r="B80" s="166">
        <v>9</v>
      </c>
      <c r="C80" s="166">
        <v>9</v>
      </c>
      <c r="D80" s="166">
        <v>5</v>
      </c>
      <c r="E80" s="187">
        <v>0</v>
      </c>
      <c r="F80" s="187">
        <v>0</v>
      </c>
      <c r="G80" s="188">
        <v>0</v>
      </c>
      <c r="H80" s="193">
        <f t="shared" si="14"/>
        <v>-0.44444444444444442</v>
      </c>
      <c r="I80" s="189">
        <f t="shared" si="7"/>
        <v>-4</v>
      </c>
      <c r="J80" s="193" t="e">
        <f t="shared" si="8"/>
        <v>#DIV/0!</v>
      </c>
      <c r="K80" s="194">
        <f t="shared" si="9"/>
        <v>0</v>
      </c>
    </row>
    <row r="81" spans="1:12" x14ac:dyDescent="0.2">
      <c r="A81" s="98" t="s">
        <v>79</v>
      </c>
      <c r="B81" s="166">
        <v>4</v>
      </c>
      <c r="C81" s="166">
        <v>4</v>
      </c>
      <c r="D81" s="166">
        <v>1</v>
      </c>
      <c r="E81" s="187">
        <v>0</v>
      </c>
      <c r="F81" s="187">
        <v>0</v>
      </c>
      <c r="G81" s="188">
        <v>0</v>
      </c>
      <c r="H81" s="193">
        <f t="shared" si="14"/>
        <v>-0.75</v>
      </c>
      <c r="I81" s="189">
        <f t="shared" si="7"/>
        <v>-3</v>
      </c>
      <c r="J81" s="193" t="e">
        <f t="shared" si="8"/>
        <v>#DIV/0!</v>
      </c>
      <c r="K81" s="194">
        <f t="shared" si="9"/>
        <v>0</v>
      </c>
    </row>
    <row r="82" spans="1:12" x14ac:dyDescent="0.2">
      <c r="A82" s="98" t="s">
        <v>166</v>
      </c>
      <c r="B82" s="166">
        <v>12</v>
      </c>
      <c r="C82" s="166">
        <v>8</v>
      </c>
      <c r="D82" s="166">
        <v>6</v>
      </c>
      <c r="E82" s="187">
        <v>0</v>
      </c>
      <c r="F82" s="187">
        <v>0</v>
      </c>
      <c r="G82" s="188">
        <v>0</v>
      </c>
      <c r="H82" s="193">
        <f t="shared" ref="H82" si="66">(D82-C82)/C82</f>
        <v>-0.25</v>
      </c>
      <c r="I82" s="189">
        <f t="shared" ref="I82" si="67">D82-C82</f>
        <v>-2</v>
      </c>
      <c r="J82" s="193" t="e">
        <f t="shared" ref="J82" si="68">(G82-F82)/F82</f>
        <v>#DIV/0!</v>
      </c>
      <c r="K82" s="194">
        <f t="shared" ref="K82" si="69">G82-F82</f>
        <v>0</v>
      </c>
    </row>
    <row r="83" spans="1:12" x14ac:dyDescent="0.2">
      <c r="A83" s="98" t="s">
        <v>80</v>
      </c>
      <c r="B83" s="166">
        <v>3</v>
      </c>
      <c r="C83" s="166">
        <v>8</v>
      </c>
      <c r="D83" s="166">
        <v>1</v>
      </c>
      <c r="E83" s="187">
        <v>0</v>
      </c>
      <c r="F83" s="187">
        <v>0</v>
      </c>
      <c r="G83" s="188">
        <v>0</v>
      </c>
      <c r="H83" s="193">
        <f t="shared" si="14"/>
        <v>-0.875</v>
      </c>
      <c r="I83" s="189">
        <f t="shared" si="7"/>
        <v>-7</v>
      </c>
      <c r="J83" s="193" t="e">
        <f t="shared" si="8"/>
        <v>#DIV/0!</v>
      </c>
      <c r="K83" s="190">
        <f t="shared" si="9"/>
        <v>0</v>
      </c>
    </row>
    <row r="84" spans="1:12" x14ac:dyDescent="0.2">
      <c r="A84" s="106" t="s">
        <v>126</v>
      </c>
      <c r="B84" s="195">
        <f t="shared" ref="B84:C84" si="70">SUM(B80:B83)</f>
        <v>28</v>
      </c>
      <c r="C84" s="195">
        <f t="shared" si="70"/>
        <v>29</v>
      </c>
      <c r="D84" s="195">
        <f t="shared" ref="D84:E84" si="71">SUM(D80:D83)</f>
        <v>13</v>
      </c>
      <c r="E84" s="196">
        <f t="shared" si="71"/>
        <v>0</v>
      </c>
      <c r="F84" s="196">
        <f t="shared" ref="F84:G84" si="72">SUM(F80:F83)</f>
        <v>0</v>
      </c>
      <c r="G84" s="197">
        <f t="shared" si="72"/>
        <v>0</v>
      </c>
      <c r="H84" s="198">
        <f t="shared" si="14"/>
        <v>-0.55172413793103448</v>
      </c>
      <c r="I84" s="199">
        <f t="shared" si="7"/>
        <v>-16</v>
      </c>
      <c r="J84" s="198" t="e">
        <f t="shared" si="8"/>
        <v>#DIV/0!</v>
      </c>
      <c r="K84" s="200">
        <f t="shared" si="9"/>
        <v>0</v>
      </c>
      <c r="L84" s="165"/>
    </row>
    <row r="85" spans="1:12" ht="7.5" customHeight="1" x14ac:dyDescent="0.2">
      <c r="A85" s="98"/>
      <c r="B85" s="166"/>
      <c r="C85" s="166"/>
      <c r="D85" s="166"/>
      <c r="E85" s="187"/>
      <c r="F85" s="187"/>
      <c r="G85" s="188"/>
      <c r="H85" s="193"/>
      <c r="I85" s="189"/>
      <c r="J85" s="193"/>
      <c r="K85" s="194"/>
    </row>
    <row r="86" spans="1:12" x14ac:dyDescent="0.2">
      <c r="A86" s="98" t="s">
        <v>43</v>
      </c>
      <c r="B86" s="166">
        <v>0</v>
      </c>
      <c r="C86" s="166">
        <v>3</v>
      </c>
      <c r="D86" s="166">
        <v>1</v>
      </c>
      <c r="E86" s="187">
        <v>0</v>
      </c>
      <c r="F86" s="187">
        <v>0</v>
      </c>
      <c r="G86" s="188">
        <v>0</v>
      </c>
      <c r="H86" s="193">
        <f t="shared" ref="H86" si="73">(D86-C86)/C86</f>
        <v>-0.66666666666666663</v>
      </c>
      <c r="I86" s="189">
        <f t="shared" ref="I86" si="74">D86-C86</f>
        <v>-2</v>
      </c>
      <c r="J86" s="193" t="e">
        <f t="shared" si="8"/>
        <v>#DIV/0!</v>
      </c>
      <c r="K86" s="194">
        <f t="shared" si="9"/>
        <v>0</v>
      </c>
    </row>
    <row r="87" spans="1:12" ht="7.5" customHeight="1" x14ac:dyDescent="0.2">
      <c r="A87" s="98"/>
      <c r="B87" s="166"/>
      <c r="C87" s="166"/>
      <c r="D87" s="166"/>
      <c r="E87" s="187"/>
      <c r="F87" s="187"/>
      <c r="G87" s="188"/>
      <c r="H87" s="193"/>
      <c r="I87" s="189"/>
      <c r="J87" s="193"/>
      <c r="K87" s="194"/>
    </row>
    <row r="88" spans="1:12" x14ac:dyDescent="0.2">
      <c r="A88" s="98" t="s">
        <v>37</v>
      </c>
      <c r="B88" s="166">
        <v>512</v>
      </c>
      <c r="C88" s="166">
        <v>254</v>
      </c>
      <c r="D88" s="166">
        <v>99</v>
      </c>
      <c r="E88" s="187">
        <v>0</v>
      </c>
      <c r="F88" s="187">
        <v>0</v>
      </c>
      <c r="G88" s="188">
        <v>0</v>
      </c>
      <c r="H88" s="193">
        <f t="shared" si="14"/>
        <v>-0.61023622047244097</v>
      </c>
      <c r="I88" s="189">
        <f t="shared" si="7"/>
        <v>-155</v>
      </c>
      <c r="J88" s="193" t="e">
        <f t="shared" si="8"/>
        <v>#DIV/0!</v>
      </c>
      <c r="K88" s="207">
        <f t="shared" si="9"/>
        <v>0</v>
      </c>
    </row>
    <row r="89" spans="1:12" x14ac:dyDescent="0.2">
      <c r="A89" s="98" t="s">
        <v>38</v>
      </c>
      <c r="B89" s="166">
        <v>100</v>
      </c>
      <c r="C89" s="166">
        <v>84</v>
      </c>
      <c r="D89" s="166">
        <v>90</v>
      </c>
      <c r="E89" s="187">
        <v>0</v>
      </c>
      <c r="F89" s="187">
        <v>0</v>
      </c>
      <c r="G89" s="188">
        <v>0</v>
      </c>
      <c r="H89" s="193">
        <f t="shared" si="14"/>
        <v>7.1428571428571425E-2</v>
      </c>
      <c r="I89" s="189">
        <f t="shared" si="7"/>
        <v>6</v>
      </c>
      <c r="J89" s="193" t="e">
        <f t="shared" si="8"/>
        <v>#DIV/0!</v>
      </c>
      <c r="K89" s="187">
        <f t="shared" si="9"/>
        <v>0</v>
      </c>
    </row>
    <row r="90" spans="1:12" x14ac:dyDescent="0.2">
      <c r="A90" s="106" t="s">
        <v>116</v>
      </c>
      <c r="B90" s="178">
        <f t="shared" ref="B90:C90" si="75">SUM(B88:B89)</f>
        <v>612</v>
      </c>
      <c r="C90" s="178">
        <f t="shared" si="75"/>
        <v>338</v>
      </c>
      <c r="D90" s="178">
        <f t="shared" ref="D90:E90" si="76">SUM(D88:D89)</f>
        <v>189</v>
      </c>
      <c r="E90" s="179">
        <f t="shared" si="76"/>
        <v>0</v>
      </c>
      <c r="F90" s="179">
        <f t="shared" ref="F90:G90" si="77">SUM(F88:F89)</f>
        <v>0</v>
      </c>
      <c r="G90" s="180">
        <f t="shared" si="77"/>
        <v>0</v>
      </c>
      <c r="H90" s="201">
        <f t="shared" si="14"/>
        <v>-0.44082840236686388</v>
      </c>
      <c r="I90" s="191">
        <f t="shared" si="7"/>
        <v>-149</v>
      </c>
      <c r="J90" s="201" t="e">
        <f t="shared" si="8"/>
        <v>#DIV/0!</v>
      </c>
      <c r="K90" s="179">
        <f t="shared" si="9"/>
        <v>0</v>
      </c>
      <c r="L90" s="165"/>
    </row>
    <row r="91" spans="1:12" ht="7.5" customHeight="1" x14ac:dyDescent="0.2">
      <c r="A91" s="98"/>
      <c r="B91" s="166"/>
      <c r="C91" s="166"/>
      <c r="D91" s="166"/>
      <c r="E91" s="187"/>
      <c r="F91" s="187"/>
      <c r="G91" s="188"/>
      <c r="H91" s="193"/>
      <c r="I91" s="189"/>
      <c r="J91" s="193"/>
      <c r="K91" s="194"/>
    </row>
    <row r="92" spans="1:12" x14ac:dyDescent="0.2">
      <c r="A92" s="98" t="s">
        <v>81</v>
      </c>
      <c r="B92" s="166">
        <v>1</v>
      </c>
      <c r="C92" s="166">
        <v>5</v>
      </c>
      <c r="D92" s="166">
        <v>1</v>
      </c>
      <c r="E92" s="187">
        <v>0</v>
      </c>
      <c r="F92" s="187">
        <v>0</v>
      </c>
      <c r="G92" s="188">
        <v>0</v>
      </c>
      <c r="H92" s="193">
        <f t="shared" si="14"/>
        <v>-0.8</v>
      </c>
      <c r="I92" s="189">
        <f t="shared" si="7"/>
        <v>-4</v>
      </c>
      <c r="J92" s="193" t="e">
        <f t="shared" si="8"/>
        <v>#DIV/0!</v>
      </c>
      <c r="K92" s="194">
        <f t="shared" si="9"/>
        <v>0</v>
      </c>
    </row>
    <row r="93" spans="1:12" x14ac:dyDescent="0.2">
      <c r="A93" s="98" t="s">
        <v>210</v>
      </c>
      <c r="B93" s="166">
        <v>0</v>
      </c>
      <c r="C93" s="166">
        <v>0</v>
      </c>
      <c r="D93" s="166">
        <v>1</v>
      </c>
      <c r="E93" s="187">
        <v>0</v>
      </c>
      <c r="F93" s="187">
        <v>0</v>
      </c>
      <c r="G93" s="188">
        <v>0</v>
      </c>
      <c r="H93" s="135" t="s">
        <v>174</v>
      </c>
      <c r="I93" s="170">
        <f t="shared" ref="I93" si="78">D93-C93</f>
        <v>1</v>
      </c>
      <c r="J93" s="135" t="s">
        <v>174</v>
      </c>
      <c r="K93" s="171">
        <f t="shared" ref="K93" si="79">G93-F93</f>
        <v>0</v>
      </c>
    </row>
    <row r="94" spans="1:12" hidden="1" x14ac:dyDescent="0.2">
      <c r="A94" s="98" t="s">
        <v>82</v>
      </c>
      <c r="B94" s="166">
        <v>0</v>
      </c>
      <c r="C94" s="166">
        <v>0</v>
      </c>
      <c r="D94" s="166">
        <v>0</v>
      </c>
      <c r="E94" s="187">
        <v>0</v>
      </c>
      <c r="F94" s="187">
        <v>0</v>
      </c>
      <c r="G94" s="188">
        <v>0</v>
      </c>
      <c r="H94" s="135" t="s">
        <v>174</v>
      </c>
      <c r="I94" s="189">
        <f t="shared" si="7"/>
        <v>0</v>
      </c>
      <c r="J94" s="135" t="s">
        <v>174</v>
      </c>
      <c r="K94" s="190">
        <f t="shared" si="9"/>
        <v>0</v>
      </c>
    </row>
    <row r="95" spans="1:12" x14ac:dyDescent="0.2">
      <c r="A95" s="106" t="s">
        <v>127</v>
      </c>
      <c r="B95" s="195">
        <f t="shared" ref="B95:C95" si="80">SUM(B92:B94)</f>
        <v>1</v>
      </c>
      <c r="C95" s="195">
        <f t="shared" si="80"/>
        <v>5</v>
      </c>
      <c r="D95" s="195">
        <f t="shared" ref="D95:G95" si="81">SUM(D92:D94)</f>
        <v>2</v>
      </c>
      <c r="E95" s="196">
        <f t="shared" si="81"/>
        <v>0</v>
      </c>
      <c r="F95" s="196">
        <f t="shared" si="81"/>
        <v>0</v>
      </c>
      <c r="G95" s="197">
        <f t="shared" si="81"/>
        <v>0</v>
      </c>
      <c r="H95" s="198">
        <f t="shared" si="14"/>
        <v>-0.6</v>
      </c>
      <c r="I95" s="199">
        <f t="shared" si="7"/>
        <v>-3</v>
      </c>
      <c r="J95" s="198" t="e">
        <f t="shared" si="8"/>
        <v>#DIV/0!</v>
      </c>
      <c r="K95" s="200">
        <f t="shared" si="9"/>
        <v>0</v>
      </c>
      <c r="L95" s="165"/>
    </row>
    <row r="96" spans="1:12" ht="7.5" customHeight="1" x14ac:dyDescent="0.2">
      <c r="A96" s="98"/>
      <c r="B96" s="166"/>
      <c r="C96" s="166"/>
      <c r="D96" s="166"/>
      <c r="E96" s="187"/>
      <c r="F96" s="187"/>
      <c r="G96" s="188"/>
      <c r="H96" s="193"/>
      <c r="I96" s="189"/>
      <c r="J96" s="193"/>
      <c r="K96" s="194"/>
    </row>
    <row r="97" spans="1:13" x14ac:dyDescent="0.2">
      <c r="A97" s="98" t="s">
        <v>12</v>
      </c>
      <c r="B97" s="166">
        <v>184</v>
      </c>
      <c r="C97" s="166">
        <v>102</v>
      </c>
      <c r="D97" s="166">
        <v>44</v>
      </c>
      <c r="E97" s="187">
        <v>0</v>
      </c>
      <c r="F97" s="187">
        <v>0</v>
      </c>
      <c r="G97" s="188">
        <v>0</v>
      </c>
      <c r="H97" s="193">
        <f t="shared" si="14"/>
        <v>-0.56862745098039214</v>
      </c>
      <c r="I97" s="189">
        <f t="shared" si="7"/>
        <v>-58</v>
      </c>
      <c r="J97" s="193" t="e">
        <f t="shared" si="8"/>
        <v>#DIV/0!</v>
      </c>
      <c r="K97" s="194">
        <f t="shared" si="9"/>
        <v>0</v>
      </c>
      <c r="M97" s="146"/>
    </row>
    <row r="98" spans="1:13" x14ac:dyDescent="0.2">
      <c r="A98" s="98" t="s">
        <v>13</v>
      </c>
      <c r="B98" s="166">
        <v>40</v>
      </c>
      <c r="C98" s="166">
        <v>30</v>
      </c>
      <c r="D98" s="166">
        <v>30</v>
      </c>
      <c r="E98" s="187">
        <v>0</v>
      </c>
      <c r="F98" s="187">
        <v>0</v>
      </c>
      <c r="G98" s="188">
        <v>0</v>
      </c>
      <c r="H98" s="193">
        <f t="shared" si="14"/>
        <v>0</v>
      </c>
      <c r="I98" s="189">
        <f t="shared" si="7"/>
        <v>0</v>
      </c>
      <c r="J98" s="193" t="e">
        <f t="shared" si="8"/>
        <v>#DIV/0!</v>
      </c>
      <c r="K98" s="190">
        <f t="shared" si="9"/>
        <v>0</v>
      </c>
    </row>
    <row r="99" spans="1:13" x14ac:dyDescent="0.2">
      <c r="A99" s="106" t="s">
        <v>108</v>
      </c>
      <c r="B99" s="195">
        <f t="shared" ref="B99:C99" si="82">SUM(B97:B98)</f>
        <v>224</v>
      </c>
      <c r="C99" s="195">
        <f t="shared" si="82"/>
        <v>132</v>
      </c>
      <c r="D99" s="195">
        <f t="shared" ref="D99:E99" si="83">SUM(D97:D98)</f>
        <v>74</v>
      </c>
      <c r="E99" s="196">
        <f t="shared" si="83"/>
        <v>0</v>
      </c>
      <c r="F99" s="196">
        <f t="shared" ref="F99:G99" si="84">SUM(F97:F98)</f>
        <v>0</v>
      </c>
      <c r="G99" s="197">
        <f t="shared" si="84"/>
        <v>0</v>
      </c>
      <c r="H99" s="198">
        <f t="shared" si="14"/>
        <v>-0.43939393939393939</v>
      </c>
      <c r="I99" s="199">
        <f t="shared" si="7"/>
        <v>-58</v>
      </c>
      <c r="J99" s="198" t="e">
        <f t="shared" si="8"/>
        <v>#DIV/0!</v>
      </c>
      <c r="K99" s="200">
        <f t="shared" si="9"/>
        <v>0</v>
      </c>
      <c r="L99" s="165"/>
    </row>
    <row r="100" spans="1:13" ht="7.5" customHeight="1" x14ac:dyDescent="0.2">
      <c r="A100" s="106"/>
      <c r="B100" s="208"/>
      <c r="C100" s="209"/>
      <c r="D100" s="208"/>
      <c r="E100" s="187"/>
      <c r="F100" s="187"/>
      <c r="G100" s="187"/>
      <c r="H100" s="210"/>
      <c r="I100" s="211"/>
      <c r="J100" s="193"/>
      <c r="K100" s="190"/>
      <c r="L100" s="165"/>
    </row>
    <row r="101" spans="1:13" x14ac:dyDescent="0.2">
      <c r="A101" s="99" t="s">
        <v>250</v>
      </c>
      <c r="B101" s="208">
        <v>0</v>
      </c>
      <c r="C101" s="209">
        <v>0</v>
      </c>
      <c r="D101" s="208">
        <v>4</v>
      </c>
      <c r="E101" s="187"/>
      <c r="F101" s="187"/>
      <c r="G101" s="187"/>
      <c r="H101" s="212" t="s">
        <v>174</v>
      </c>
      <c r="I101" s="189">
        <f t="shared" ref="I101:I103" si="85">D101-C101</f>
        <v>4</v>
      </c>
      <c r="J101" s="193"/>
      <c r="K101" s="190"/>
      <c r="L101" s="165"/>
    </row>
    <row r="102" spans="1:13" x14ac:dyDescent="0.2">
      <c r="A102" s="99" t="s">
        <v>251</v>
      </c>
      <c r="B102" s="208">
        <v>0</v>
      </c>
      <c r="C102" s="209">
        <v>0</v>
      </c>
      <c r="D102" s="208">
        <v>5</v>
      </c>
      <c r="E102" s="187"/>
      <c r="F102" s="187"/>
      <c r="G102" s="187"/>
      <c r="H102" s="212" t="s">
        <v>174</v>
      </c>
      <c r="I102" s="189">
        <f t="shared" si="85"/>
        <v>5</v>
      </c>
      <c r="J102" s="193"/>
      <c r="K102" s="190"/>
      <c r="L102" s="165"/>
    </row>
    <row r="103" spans="1:13" x14ac:dyDescent="0.2">
      <c r="A103" s="106" t="s">
        <v>120</v>
      </c>
      <c r="B103" s="213">
        <f>SUM(B101:B102)</f>
        <v>0</v>
      </c>
      <c r="C103" s="214">
        <f>SUM(C101:C102)</f>
        <v>0</v>
      </c>
      <c r="D103" s="213">
        <f>SUM(D101:D102)</f>
        <v>9</v>
      </c>
      <c r="E103" s="215"/>
      <c r="F103" s="215"/>
      <c r="G103" s="215"/>
      <c r="H103" s="216" t="s">
        <v>174</v>
      </c>
      <c r="I103" s="205">
        <f t="shared" si="85"/>
        <v>9</v>
      </c>
      <c r="J103" s="193"/>
      <c r="K103" s="190"/>
      <c r="L103" s="165"/>
    </row>
    <row r="104" spans="1:13" ht="7.5" customHeight="1" x14ac:dyDescent="0.2">
      <c r="A104" s="98"/>
      <c r="B104" s="166"/>
      <c r="C104" s="166"/>
      <c r="D104" s="166"/>
      <c r="E104" s="187"/>
      <c r="F104" s="187"/>
      <c r="G104" s="187"/>
      <c r="H104" s="210"/>
      <c r="I104" s="189"/>
      <c r="J104" s="193"/>
      <c r="K104" s="194"/>
    </row>
    <row r="105" spans="1:13" x14ac:dyDescent="0.2">
      <c r="A105" s="98" t="s">
        <v>25</v>
      </c>
      <c r="B105" s="166">
        <v>4</v>
      </c>
      <c r="C105" s="166">
        <v>2</v>
      </c>
      <c r="D105" s="166">
        <v>1</v>
      </c>
      <c r="E105" s="187">
        <v>0</v>
      </c>
      <c r="F105" s="187">
        <v>0</v>
      </c>
      <c r="G105" s="188">
        <v>0</v>
      </c>
      <c r="H105" s="193">
        <f t="shared" si="14"/>
        <v>-0.5</v>
      </c>
      <c r="I105" s="189">
        <f t="shared" ref="I105" si="86">D105-C105</f>
        <v>-1</v>
      </c>
      <c r="J105" s="193" t="e">
        <f t="shared" si="8"/>
        <v>#DIV/0!</v>
      </c>
      <c r="K105" s="194">
        <f t="shared" si="9"/>
        <v>0</v>
      </c>
    </row>
    <row r="106" spans="1:13" hidden="1" x14ac:dyDescent="0.2">
      <c r="A106" s="98" t="s">
        <v>186</v>
      </c>
      <c r="B106" s="166">
        <v>0</v>
      </c>
      <c r="C106" s="166">
        <v>0</v>
      </c>
      <c r="D106" s="166">
        <v>0</v>
      </c>
      <c r="E106" s="187">
        <v>0</v>
      </c>
      <c r="F106" s="187">
        <v>0</v>
      </c>
      <c r="G106" s="188">
        <v>0</v>
      </c>
      <c r="H106" s="193" t="e">
        <f t="shared" si="14"/>
        <v>#DIV/0!</v>
      </c>
      <c r="I106" s="170">
        <f t="shared" ref="I106:I107" si="87">D106-C106</f>
        <v>0</v>
      </c>
      <c r="J106" s="135" t="s">
        <v>174</v>
      </c>
      <c r="K106" s="171">
        <f t="shared" ref="K106" si="88">G106-F106</f>
        <v>0</v>
      </c>
    </row>
    <row r="107" spans="1:13" x14ac:dyDescent="0.2">
      <c r="A107" s="98" t="s">
        <v>26</v>
      </c>
      <c r="B107" s="166">
        <v>1</v>
      </c>
      <c r="C107" s="166">
        <v>1</v>
      </c>
      <c r="D107" s="166">
        <v>0</v>
      </c>
      <c r="E107" s="187">
        <v>0</v>
      </c>
      <c r="F107" s="187">
        <v>0</v>
      </c>
      <c r="G107" s="188">
        <v>0</v>
      </c>
      <c r="H107" s="212" t="s">
        <v>174</v>
      </c>
      <c r="I107" s="189">
        <f t="shared" si="87"/>
        <v>-1</v>
      </c>
      <c r="J107" s="193" t="e">
        <f t="shared" si="8"/>
        <v>#DIV/0!</v>
      </c>
      <c r="K107" s="190">
        <f t="shared" si="9"/>
        <v>0</v>
      </c>
    </row>
    <row r="108" spans="1:13" x14ac:dyDescent="0.2">
      <c r="A108" s="106" t="s">
        <v>114</v>
      </c>
      <c r="B108" s="195">
        <f t="shared" ref="B108:C108" si="89">SUM(B105:B107)</f>
        <v>5</v>
      </c>
      <c r="C108" s="195">
        <f t="shared" si="89"/>
        <v>3</v>
      </c>
      <c r="D108" s="195">
        <f t="shared" ref="D108:E108" si="90">SUM(D105:D107)</f>
        <v>1</v>
      </c>
      <c r="E108" s="196">
        <f t="shared" si="90"/>
        <v>0</v>
      </c>
      <c r="F108" s="196">
        <f t="shared" ref="F108:G108" si="91">SUM(F105:F107)</f>
        <v>0</v>
      </c>
      <c r="G108" s="197">
        <f t="shared" si="91"/>
        <v>0</v>
      </c>
      <c r="H108" s="198">
        <f t="shared" si="14"/>
        <v>-0.66666666666666663</v>
      </c>
      <c r="I108" s="199">
        <f t="shared" si="7"/>
        <v>-2</v>
      </c>
      <c r="J108" s="198" t="e">
        <f t="shared" si="8"/>
        <v>#DIV/0!</v>
      </c>
      <c r="K108" s="200">
        <f t="shared" si="9"/>
        <v>0</v>
      </c>
      <c r="L108" s="165"/>
    </row>
    <row r="109" spans="1:13" ht="7.5" customHeight="1" x14ac:dyDescent="0.2">
      <c r="A109" s="98"/>
      <c r="B109" s="166"/>
      <c r="C109" s="166"/>
      <c r="D109" s="166"/>
      <c r="E109" s="187"/>
      <c r="F109" s="187"/>
      <c r="G109" s="188"/>
      <c r="H109" s="193"/>
      <c r="I109" s="189"/>
      <c r="J109" s="193"/>
      <c r="K109" s="194"/>
    </row>
    <row r="110" spans="1:13" x14ac:dyDescent="0.2">
      <c r="A110" s="98" t="s">
        <v>28</v>
      </c>
      <c r="B110" s="166">
        <v>1</v>
      </c>
      <c r="C110" s="166">
        <v>0</v>
      </c>
      <c r="D110" s="166">
        <v>1</v>
      </c>
      <c r="E110" s="187">
        <v>0</v>
      </c>
      <c r="F110" s="187">
        <v>0</v>
      </c>
      <c r="G110" s="188">
        <v>0</v>
      </c>
      <c r="H110" s="135" t="s">
        <v>174</v>
      </c>
      <c r="I110" s="189">
        <f t="shared" ref="I110" si="92">D110-C110</f>
        <v>1</v>
      </c>
      <c r="J110" s="193" t="e">
        <f t="shared" ref="J110" si="93">(G110-F110)/F110</f>
        <v>#DIV/0!</v>
      </c>
      <c r="K110" s="194">
        <f t="shared" ref="K110:K112" si="94">G110-F110</f>
        <v>0</v>
      </c>
    </row>
    <row r="111" spans="1:13" x14ac:dyDescent="0.2">
      <c r="A111" s="98" t="s">
        <v>227</v>
      </c>
      <c r="B111" s="166">
        <v>2</v>
      </c>
      <c r="C111" s="166">
        <v>2</v>
      </c>
      <c r="D111" s="166">
        <v>0</v>
      </c>
      <c r="E111" s="187">
        <v>0</v>
      </c>
      <c r="F111" s="187">
        <v>0</v>
      </c>
      <c r="G111" s="188">
        <v>0</v>
      </c>
      <c r="H111" s="135" t="s">
        <v>174</v>
      </c>
      <c r="I111" s="189">
        <f t="shared" ref="I111" si="95">D111-C111</f>
        <v>-2</v>
      </c>
      <c r="J111" s="193" t="e">
        <f t="shared" ref="J111" si="96">(G111-F111)/F111</f>
        <v>#DIV/0!</v>
      </c>
      <c r="K111" s="194">
        <f t="shared" ref="K111" si="97">G111-F111</f>
        <v>0</v>
      </c>
    </row>
    <row r="112" spans="1:13" x14ac:dyDescent="0.2">
      <c r="A112" s="98" t="s">
        <v>187</v>
      </c>
      <c r="B112" s="166">
        <v>3</v>
      </c>
      <c r="C112" s="166">
        <v>1</v>
      </c>
      <c r="D112" s="166">
        <v>1</v>
      </c>
      <c r="E112" s="187">
        <v>0</v>
      </c>
      <c r="F112" s="187">
        <v>0</v>
      </c>
      <c r="G112" s="188">
        <v>0</v>
      </c>
      <c r="H112" s="193">
        <f t="shared" ref="H112:H113" si="98">(D112-C112)/C112</f>
        <v>0</v>
      </c>
      <c r="I112" s="189">
        <f t="shared" ref="I112:I115" si="99">D112-C112</f>
        <v>0</v>
      </c>
      <c r="J112" s="135" t="s">
        <v>174</v>
      </c>
      <c r="K112" s="171">
        <f t="shared" si="94"/>
        <v>0</v>
      </c>
    </row>
    <row r="113" spans="1:12" x14ac:dyDescent="0.2">
      <c r="A113" s="98" t="s">
        <v>205</v>
      </c>
      <c r="B113" s="166">
        <v>1</v>
      </c>
      <c r="C113" s="166">
        <v>1</v>
      </c>
      <c r="D113" s="166">
        <v>1</v>
      </c>
      <c r="E113" s="187">
        <v>0</v>
      </c>
      <c r="F113" s="187">
        <v>0</v>
      </c>
      <c r="G113" s="188">
        <v>0</v>
      </c>
      <c r="H113" s="193">
        <f t="shared" si="98"/>
        <v>0</v>
      </c>
      <c r="I113" s="189">
        <f t="shared" si="99"/>
        <v>0</v>
      </c>
      <c r="J113" s="135"/>
      <c r="K113" s="171"/>
    </row>
    <row r="114" spans="1:12" x14ac:dyDescent="0.2">
      <c r="A114" s="98" t="s">
        <v>237</v>
      </c>
      <c r="B114" s="174">
        <v>0</v>
      </c>
      <c r="C114" s="174">
        <v>0</v>
      </c>
      <c r="D114" s="174">
        <v>2</v>
      </c>
      <c r="E114" s="187"/>
      <c r="F114" s="187"/>
      <c r="G114" s="206"/>
      <c r="H114" s="135" t="s">
        <v>174</v>
      </c>
      <c r="I114" s="189">
        <f t="shared" si="99"/>
        <v>2</v>
      </c>
      <c r="J114" s="135"/>
      <c r="K114" s="171"/>
    </row>
    <row r="115" spans="1:12" x14ac:dyDescent="0.2">
      <c r="A115" s="98" t="s">
        <v>89</v>
      </c>
      <c r="B115" s="166">
        <v>1</v>
      </c>
      <c r="C115" s="166">
        <v>1</v>
      </c>
      <c r="D115" s="166">
        <v>0</v>
      </c>
      <c r="E115" s="187">
        <v>0</v>
      </c>
      <c r="F115" s="187">
        <v>0</v>
      </c>
      <c r="G115" s="188">
        <v>0</v>
      </c>
      <c r="H115" s="135" t="s">
        <v>174</v>
      </c>
      <c r="I115" s="189">
        <f t="shared" si="99"/>
        <v>-1</v>
      </c>
      <c r="J115" s="135" t="s">
        <v>174</v>
      </c>
      <c r="K115" s="171">
        <f t="shared" ref="K115" si="100">G115-F115</f>
        <v>0</v>
      </c>
    </row>
    <row r="116" spans="1:12" x14ac:dyDescent="0.2">
      <c r="A116" s="98" t="s">
        <v>87</v>
      </c>
      <c r="B116" s="166">
        <v>3</v>
      </c>
      <c r="C116" s="166">
        <v>5</v>
      </c>
      <c r="D116" s="166">
        <v>3</v>
      </c>
      <c r="E116" s="187">
        <v>0</v>
      </c>
      <c r="F116" s="187">
        <v>0</v>
      </c>
      <c r="G116" s="188">
        <v>0</v>
      </c>
      <c r="H116" s="193">
        <f t="shared" si="14"/>
        <v>-0.4</v>
      </c>
      <c r="I116" s="189">
        <f t="shared" si="7"/>
        <v>-2</v>
      </c>
      <c r="J116" s="193" t="e">
        <f t="shared" si="8"/>
        <v>#DIV/0!</v>
      </c>
      <c r="K116" s="194">
        <f t="shared" si="9"/>
        <v>0</v>
      </c>
    </row>
    <row r="117" spans="1:12" x14ac:dyDescent="0.2">
      <c r="A117" s="98" t="s">
        <v>177</v>
      </c>
      <c r="B117" s="166">
        <v>2</v>
      </c>
      <c r="C117" s="166">
        <v>5</v>
      </c>
      <c r="D117" s="166">
        <v>7</v>
      </c>
      <c r="E117" s="187">
        <v>0</v>
      </c>
      <c r="F117" s="187">
        <v>0</v>
      </c>
      <c r="G117" s="188">
        <v>0</v>
      </c>
      <c r="H117" s="193">
        <f t="shared" si="14"/>
        <v>0.4</v>
      </c>
      <c r="I117" s="189">
        <f t="shared" si="7"/>
        <v>2</v>
      </c>
      <c r="J117" s="193" t="e">
        <f t="shared" si="8"/>
        <v>#DIV/0!</v>
      </c>
      <c r="K117" s="194">
        <f t="shared" si="9"/>
        <v>0</v>
      </c>
    </row>
    <row r="118" spans="1:12" x14ac:dyDescent="0.2">
      <c r="A118" s="98" t="s">
        <v>167</v>
      </c>
      <c r="B118" s="166">
        <v>2</v>
      </c>
      <c r="C118" s="166">
        <v>2</v>
      </c>
      <c r="D118" s="166">
        <v>4</v>
      </c>
      <c r="E118" s="187">
        <v>0</v>
      </c>
      <c r="F118" s="187">
        <v>0</v>
      </c>
      <c r="G118" s="188">
        <v>0</v>
      </c>
      <c r="H118" s="193">
        <f t="shared" si="14"/>
        <v>1</v>
      </c>
      <c r="I118" s="170">
        <f t="shared" ref="I118:I122" si="101">D118-C118</f>
        <v>2</v>
      </c>
      <c r="J118" s="135" t="s">
        <v>174</v>
      </c>
      <c r="K118" s="171">
        <f t="shared" ref="K118:K122" si="102">G118-F118</f>
        <v>0</v>
      </c>
    </row>
    <row r="119" spans="1:12" x14ac:dyDescent="0.2">
      <c r="A119" s="98" t="s">
        <v>203</v>
      </c>
      <c r="B119" s="174">
        <v>4</v>
      </c>
      <c r="C119" s="174">
        <v>0</v>
      </c>
      <c r="D119" s="174">
        <v>3</v>
      </c>
      <c r="E119" s="187"/>
      <c r="F119" s="187"/>
      <c r="G119" s="206"/>
      <c r="H119" s="135" t="s">
        <v>174</v>
      </c>
      <c r="I119" s="189">
        <f t="shared" si="101"/>
        <v>3</v>
      </c>
      <c r="J119" s="135"/>
      <c r="K119" s="171"/>
    </row>
    <row r="120" spans="1:12" x14ac:dyDescent="0.2">
      <c r="A120" s="98" t="s">
        <v>168</v>
      </c>
      <c r="B120" s="166">
        <v>0</v>
      </c>
      <c r="C120" s="166">
        <v>0</v>
      </c>
      <c r="D120" s="166">
        <v>0</v>
      </c>
      <c r="E120" s="187">
        <v>0</v>
      </c>
      <c r="F120" s="187">
        <v>0</v>
      </c>
      <c r="G120" s="188">
        <v>0</v>
      </c>
      <c r="H120" s="135" t="s">
        <v>174</v>
      </c>
      <c r="I120" s="189">
        <f t="shared" si="101"/>
        <v>0</v>
      </c>
      <c r="J120" s="193" t="e">
        <f t="shared" ref="J120:J122" si="103">(G120-F120)/F120</f>
        <v>#DIV/0!</v>
      </c>
      <c r="K120" s="194">
        <f t="shared" si="102"/>
        <v>0</v>
      </c>
    </row>
    <row r="121" spans="1:12" x14ac:dyDescent="0.2">
      <c r="A121" s="98" t="s">
        <v>228</v>
      </c>
      <c r="B121" s="166">
        <v>0</v>
      </c>
      <c r="C121" s="166">
        <v>1</v>
      </c>
      <c r="D121" s="166">
        <v>3</v>
      </c>
      <c r="E121" s="187">
        <v>0</v>
      </c>
      <c r="F121" s="187">
        <v>0</v>
      </c>
      <c r="G121" s="188">
        <v>0</v>
      </c>
      <c r="H121" s="193">
        <f t="shared" ref="H121" si="104">(D121-C121)/C121</f>
        <v>2</v>
      </c>
      <c r="I121" s="189">
        <f t="shared" si="101"/>
        <v>2</v>
      </c>
      <c r="J121" s="193"/>
      <c r="K121" s="194"/>
    </row>
    <row r="122" spans="1:12" x14ac:dyDescent="0.2">
      <c r="A122" s="98" t="s">
        <v>178</v>
      </c>
      <c r="B122" s="166">
        <v>0</v>
      </c>
      <c r="C122" s="166">
        <v>0</v>
      </c>
      <c r="D122" s="166">
        <v>0</v>
      </c>
      <c r="E122" s="187">
        <v>0</v>
      </c>
      <c r="F122" s="187">
        <v>0</v>
      </c>
      <c r="G122" s="188">
        <v>0</v>
      </c>
      <c r="H122" s="135" t="s">
        <v>174</v>
      </c>
      <c r="I122" s="189">
        <f t="shared" si="101"/>
        <v>0</v>
      </c>
      <c r="J122" s="193" t="e">
        <f t="shared" si="103"/>
        <v>#DIV/0!</v>
      </c>
      <c r="K122" s="194">
        <f t="shared" si="102"/>
        <v>0</v>
      </c>
    </row>
    <row r="123" spans="1:12" x14ac:dyDescent="0.2">
      <c r="A123" s="98" t="s">
        <v>206</v>
      </c>
      <c r="B123" s="166">
        <v>5</v>
      </c>
      <c r="C123" s="166">
        <v>4</v>
      </c>
      <c r="D123" s="166">
        <v>2</v>
      </c>
      <c r="E123" s="187">
        <v>0</v>
      </c>
      <c r="F123" s="187">
        <v>0</v>
      </c>
      <c r="G123" s="188">
        <v>0</v>
      </c>
      <c r="H123" s="193">
        <f t="shared" si="14"/>
        <v>-0.5</v>
      </c>
      <c r="I123" s="189">
        <f t="shared" si="7"/>
        <v>-2</v>
      </c>
      <c r="J123" s="193" t="e">
        <f t="shared" si="8"/>
        <v>#DIV/0!</v>
      </c>
      <c r="K123" s="194">
        <f t="shared" si="9"/>
        <v>0</v>
      </c>
    </row>
    <row r="124" spans="1:12" x14ac:dyDescent="0.2">
      <c r="A124" s="98" t="s">
        <v>208</v>
      </c>
      <c r="B124" s="174">
        <v>0</v>
      </c>
      <c r="C124" s="174">
        <v>0</v>
      </c>
      <c r="D124" s="174">
        <v>0</v>
      </c>
      <c r="E124" s="187"/>
      <c r="F124" s="187"/>
      <c r="G124" s="206"/>
      <c r="H124" s="135" t="s">
        <v>174</v>
      </c>
      <c r="I124" s="211">
        <f t="shared" si="7"/>
        <v>0</v>
      </c>
      <c r="J124" s="193"/>
      <c r="K124" s="194"/>
    </row>
    <row r="125" spans="1:12" x14ac:dyDescent="0.2">
      <c r="A125" s="98" t="s">
        <v>30</v>
      </c>
      <c r="B125" s="166">
        <v>0</v>
      </c>
      <c r="C125" s="166">
        <v>0</v>
      </c>
      <c r="D125" s="166">
        <v>1</v>
      </c>
      <c r="E125" s="187">
        <v>0</v>
      </c>
      <c r="F125" s="187">
        <v>0</v>
      </c>
      <c r="G125" s="188">
        <v>0</v>
      </c>
      <c r="H125" s="135" t="s">
        <v>174</v>
      </c>
      <c r="I125" s="189">
        <f t="shared" ref="I125" si="105">D125-C125</f>
        <v>1</v>
      </c>
      <c r="J125" s="193" t="e">
        <f t="shared" si="8"/>
        <v>#DIV/0!</v>
      </c>
      <c r="K125" s="190">
        <f t="shared" si="9"/>
        <v>0</v>
      </c>
    </row>
    <row r="126" spans="1:12" x14ac:dyDescent="0.2">
      <c r="A126" s="106" t="s">
        <v>115</v>
      </c>
      <c r="B126" s="178">
        <f t="shared" ref="B126:C126" si="106">SUM(B110:B125)</f>
        <v>24</v>
      </c>
      <c r="C126" s="178">
        <f t="shared" si="106"/>
        <v>22</v>
      </c>
      <c r="D126" s="178">
        <f t="shared" ref="D126:E126" si="107">SUM(D110:D125)</f>
        <v>28</v>
      </c>
      <c r="E126" s="179">
        <f t="shared" si="107"/>
        <v>0</v>
      </c>
      <c r="F126" s="179">
        <f t="shared" ref="F126:G126" si="108">SUM(F110:F125)</f>
        <v>0</v>
      </c>
      <c r="G126" s="180">
        <f t="shared" si="108"/>
        <v>0</v>
      </c>
      <c r="H126" s="201">
        <f t="shared" si="14"/>
        <v>0.27272727272727271</v>
      </c>
      <c r="I126" s="191">
        <f t="shared" si="7"/>
        <v>6</v>
      </c>
      <c r="J126" s="201" t="e">
        <f t="shared" si="8"/>
        <v>#DIV/0!</v>
      </c>
      <c r="K126" s="192">
        <f t="shared" si="9"/>
        <v>0</v>
      </c>
      <c r="L126" s="165"/>
    </row>
    <row r="127" spans="1:12" ht="7.5" hidden="1" customHeight="1" x14ac:dyDescent="0.2">
      <c r="A127" s="98"/>
      <c r="B127" s="166"/>
      <c r="C127" s="166"/>
      <c r="D127" s="166"/>
      <c r="E127" s="187"/>
      <c r="F127" s="187"/>
      <c r="G127" s="188"/>
      <c r="H127" s="193"/>
      <c r="I127" s="189"/>
      <c r="J127" s="193"/>
      <c r="K127" s="194"/>
    </row>
    <row r="128" spans="1:12" hidden="1" x14ac:dyDescent="0.2">
      <c r="A128" s="98" t="s">
        <v>15</v>
      </c>
      <c r="B128" s="166">
        <v>0</v>
      </c>
      <c r="C128" s="166">
        <v>0</v>
      </c>
      <c r="D128" s="166">
        <v>0</v>
      </c>
      <c r="E128" s="187">
        <v>0</v>
      </c>
      <c r="F128" s="187">
        <v>0</v>
      </c>
      <c r="G128" s="188">
        <v>0</v>
      </c>
      <c r="H128" s="135" t="s">
        <v>174</v>
      </c>
      <c r="I128" s="189">
        <f t="shared" si="7"/>
        <v>0</v>
      </c>
      <c r="J128" s="135" t="s">
        <v>174</v>
      </c>
      <c r="K128" s="194">
        <f t="shared" si="9"/>
        <v>0</v>
      </c>
    </row>
    <row r="129" spans="1:13" hidden="1" x14ac:dyDescent="0.2">
      <c r="A129" s="97" t="s">
        <v>176</v>
      </c>
      <c r="B129" s="166">
        <v>0</v>
      </c>
      <c r="C129" s="166">
        <v>0</v>
      </c>
      <c r="D129" s="166">
        <v>0</v>
      </c>
      <c r="E129" s="187">
        <v>0</v>
      </c>
      <c r="F129" s="187">
        <v>0</v>
      </c>
      <c r="G129" s="188">
        <v>0</v>
      </c>
      <c r="H129" s="135" t="s">
        <v>174</v>
      </c>
      <c r="I129" s="189">
        <f t="shared" si="7"/>
        <v>0</v>
      </c>
      <c r="J129" s="135" t="s">
        <v>174</v>
      </c>
      <c r="K129" s="194">
        <f t="shared" si="9"/>
        <v>0</v>
      </c>
    </row>
    <row r="130" spans="1:13" hidden="1" x14ac:dyDescent="0.2">
      <c r="A130" s="98" t="s">
        <v>14</v>
      </c>
      <c r="B130" s="166">
        <v>0</v>
      </c>
      <c r="C130" s="166">
        <v>0</v>
      </c>
      <c r="D130" s="166">
        <v>0</v>
      </c>
      <c r="E130" s="187">
        <v>0</v>
      </c>
      <c r="F130" s="187">
        <v>0</v>
      </c>
      <c r="G130" s="188">
        <v>0</v>
      </c>
      <c r="H130" s="135" t="s">
        <v>174</v>
      </c>
      <c r="I130" s="189">
        <f t="shared" si="7"/>
        <v>0</v>
      </c>
      <c r="J130" s="193" t="e">
        <f t="shared" si="8"/>
        <v>#DIV/0!</v>
      </c>
      <c r="K130" s="194">
        <f t="shared" si="9"/>
        <v>0</v>
      </c>
    </row>
    <row r="131" spans="1:13" hidden="1" x14ac:dyDescent="0.2">
      <c r="A131" s="98" t="s">
        <v>190</v>
      </c>
      <c r="B131" s="166">
        <v>0</v>
      </c>
      <c r="C131" s="166">
        <v>0</v>
      </c>
      <c r="D131" s="166">
        <v>0</v>
      </c>
      <c r="E131" s="187">
        <v>0</v>
      </c>
      <c r="F131" s="187">
        <v>0</v>
      </c>
      <c r="G131" s="188">
        <v>0</v>
      </c>
      <c r="H131" s="135" t="s">
        <v>174</v>
      </c>
      <c r="I131" s="170">
        <f t="shared" ref="I131" si="109">D131-C131</f>
        <v>0</v>
      </c>
      <c r="J131" s="135" t="s">
        <v>174</v>
      </c>
      <c r="K131" s="171">
        <f t="shared" ref="K131" si="110">G131-F131</f>
        <v>0</v>
      </c>
    </row>
    <row r="132" spans="1:13" hidden="1" x14ac:dyDescent="0.2">
      <c r="A132" s="97" t="s">
        <v>157</v>
      </c>
      <c r="B132" s="166">
        <v>0</v>
      </c>
      <c r="C132" s="166">
        <v>0</v>
      </c>
      <c r="D132" s="166">
        <v>0</v>
      </c>
      <c r="E132" s="187">
        <v>0</v>
      </c>
      <c r="F132" s="187">
        <v>0</v>
      </c>
      <c r="G132" s="188">
        <v>0</v>
      </c>
      <c r="H132" s="135" t="s">
        <v>174</v>
      </c>
      <c r="I132" s="189">
        <f t="shared" si="7"/>
        <v>0</v>
      </c>
      <c r="J132" s="135" t="s">
        <v>174</v>
      </c>
      <c r="K132" s="194">
        <f t="shared" si="9"/>
        <v>0</v>
      </c>
      <c r="M132" s="96" t="s">
        <v>202</v>
      </c>
    </row>
    <row r="133" spans="1:13" hidden="1" x14ac:dyDescent="0.2">
      <c r="A133" s="98" t="s">
        <v>158</v>
      </c>
      <c r="B133" s="166">
        <v>0</v>
      </c>
      <c r="C133" s="166">
        <v>0</v>
      </c>
      <c r="D133" s="166">
        <v>0</v>
      </c>
      <c r="E133" s="187">
        <v>0</v>
      </c>
      <c r="F133" s="187">
        <v>0</v>
      </c>
      <c r="G133" s="188">
        <v>0</v>
      </c>
      <c r="H133" s="135" t="s">
        <v>174</v>
      </c>
      <c r="I133" s="189">
        <f t="shared" ref="I133" si="111">D133-C133</f>
        <v>0</v>
      </c>
      <c r="J133" s="193" t="e">
        <f t="shared" ref="J133" si="112">(G133-F133)/F133</f>
        <v>#DIV/0!</v>
      </c>
      <c r="K133" s="194">
        <f t="shared" ref="K133" si="113">G133-F133</f>
        <v>0</v>
      </c>
    </row>
    <row r="134" spans="1:13" hidden="1" x14ac:dyDescent="0.2">
      <c r="A134" s="98" t="s">
        <v>90</v>
      </c>
      <c r="B134" s="166">
        <v>0</v>
      </c>
      <c r="C134" s="166">
        <v>0</v>
      </c>
      <c r="D134" s="166">
        <v>0</v>
      </c>
      <c r="E134" s="187">
        <v>0</v>
      </c>
      <c r="F134" s="187">
        <v>0</v>
      </c>
      <c r="G134" s="188">
        <v>0</v>
      </c>
      <c r="H134" s="135" t="s">
        <v>174</v>
      </c>
      <c r="I134" s="189">
        <f t="shared" si="7"/>
        <v>0</v>
      </c>
      <c r="J134" s="135" t="s">
        <v>174</v>
      </c>
      <c r="K134" s="194">
        <f t="shared" si="9"/>
        <v>0</v>
      </c>
    </row>
    <row r="135" spans="1:13" hidden="1" x14ac:dyDescent="0.2">
      <c r="A135" s="98" t="s">
        <v>170</v>
      </c>
      <c r="B135" s="166">
        <v>0</v>
      </c>
      <c r="C135" s="166">
        <v>0</v>
      </c>
      <c r="D135" s="166">
        <v>0</v>
      </c>
      <c r="E135" s="187">
        <v>0</v>
      </c>
      <c r="F135" s="187">
        <v>0</v>
      </c>
      <c r="G135" s="188">
        <v>0</v>
      </c>
      <c r="H135" s="135" t="s">
        <v>174</v>
      </c>
      <c r="I135" s="170">
        <f t="shared" ref="I135:I136" si="114">D135-C135</f>
        <v>0</v>
      </c>
      <c r="J135" s="135" t="s">
        <v>174</v>
      </c>
      <c r="K135" s="171">
        <f t="shared" ref="K135:K136" si="115">G135-F135</f>
        <v>0</v>
      </c>
    </row>
    <row r="136" spans="1:13" hidden="1" x14ac:dyDescent="0.2">
      <c r="A136" s="98" t="s">
        <v>169</v>
      </c>
      <c r="B136" s="166">
        <v>0</v>
      </c>
      <c r="C136" s="166">
        <v>0</v>
      </c>
      <c r="D136" s="166">
        <v>0</v>
      </c>
      <c r="E136" s="187">
        <v>0</v>
      </c>
      <c r="F136" s="187">
        <v>0</v>
      </c>
      <c r="G136" s="188">
        <v>0</v>
      </c>
      <c r="H136" s="135" t="s">
        <v>174</v>
      </c>
      <c r="I136" s="189">
        <f t="shared" si="114"/>
        <v>0</v>
      </c>
      <c r="J136" s="193" t="e">
        <f t="shared" ref="J136" si="116">(G136-F136)/F136</f>
        <v>#DIV/0!</v>
      </c>
      <c r="K136" s="194">
        <f t="shared" si="115"/>
        <v>0</v>
      </c>
    </row>
    <row r="137" spans="1:13" hidden="1" x14ac:dyDescent="0.2">
      <c r="A137" s="98" t="s">
        <v>34</v>
      </c>
      <c r="B137" s="166">
        <v>0</v>
      </c>
      <c r="C137" s="166">
        <v>0</v>
      </c>
      <c r="D137" s="166">
        <v>0</v>
      </c>
      <c r="E137" s="187">
        <v>0</v>
      </c>
      <c r="F137" s="187">
        <v>0</v>
      </c>
      <c r="G137" s="188">
        <v>0</v>
      </c>
      <c r="H137" s="135" t="s">
        <v>174</v>
      </c>
      <c r="I137" s="189">
        <f t="shared" si="7"/>
        <v>0</v>
      </c>
      <c r="J137" s="193" t="e">
        <f t="shared" si="8"/>
        <v>#DIV/0!</v>
      </c>
      <c r="K137" s="194">
        <f t="shared" si="9"/>
        <v>0</v>
      </c>
    </row>
    <row r="138" spans="1:13" hidden="1" x14ac:dyDescent="0.2">
      <c r="A138" s="98" t="s">
        <v>180</v>
      </c>
      <c r="B138" s="166">
        <v>0</v>
      </c>
      <c r="C138" s="166">
        <v>0</v>
      </c>
      <c r="D138" s="166">
        <v>0</v>
      </c>
      <c r="E138" s="187">
        <v>0</v>
      </c>
      <c r="F138" s="187">
        <v>0</v>
      </c>
      <c r="G138" s="188">
        <v>0</v>
      </c>
      <c r="H138" s="135" t="s">
        <v>174</v>
      </c>
      <c r="I138" s="189">
        <f t="shared" si="7"/>
        <v>0</v>
      </c>
      <c r="J138" s="193" t="e">
        <f t="shared" si="8"/>
        <v>#DIV/0!</v>
      </c>
      <c r="K138" s="194">
        <f t="shared" si="9"/>
        <v>0</v>
      </c>
    </row>
    <row r="139" spans="1:13" hidden="1" x14ac:dyDescent="0.2">
      <c r="A139" s="98" t="s">
        <v>181</v>
      </c>
      <c r="B139" s="166">
        <v>0</v>
      </c>
      <c r="C139" s="166">
        <v>0</v>
      </c>
      <c r="D139" s="166">
        <v>0</v>
      </c>
      <c r="E139" s="187">
        <v>0</v>
      </c>
      <c r="F139" s="187">
        <v>0</v>
      </c>
      <c r="G139" s="188">
        <v>0</v>
      </c>
      <c r="H139" s="135" t="s">
        <v>174</v>
      </c>
      <c r="I139" s="189">
        <f t="shared" si="7"/>
        <v>0</v>
      </c>
      <c r="J139" s="193" t="e">
        <f t="shared" si="8"/>
        <v>#DIV/0!</v>
      </c>
      <c r="K139" s="194">
        <f t="shared" si="9"/>
        <v>0</v>
      </c>
    </row>
    <row r="140" spans="1:13" hidden="1" x14ac:dyDescent="0.2">
      <c r="A140" s="98" t="s">
        <v>88</v>
      </c>
      <c r="B140" s="166">
        <v>0</v>
      </c>
      <c r="C140" s="166">
        <v>0</v>
      </c>
      <c r="D140" s="166">
        <v>0</v>
      </c>
      <c r="E140" s="187">
        <v>0</v>
      </c>
      <c r="F140" s="187">
        <v>0</v>
      </c>
      <c r="G140" s="188">
        <v>0</v>
      </c>
      <c r="H140" s="135" t="s">
        <v>174</v>
      </c>
      <c r="I140" s="189">
        <f t="shared" si="7"/>
        <v>0</v>
      </c>
      <c r="J140" s="193" t="e">
        <f t="shared" si="8"/>
        <v>#DIV/0!</v>
      </c>
      <c r="K140" s="194">
        <f t="shared" si="9"/>
        <v>0</v>
      </c>
    </row>
    <row r="141" spans="1:13" hidden="1" x14ac:dyDescent="0.2">
      <c r="A141" s="98" t="s">
        <v>27</v>
      </c>
      <c r="B141" s="166">
        <v>0</v>
      </c>
      <c r="C141" s="166">
        <v>0</v>
      </c>
      <c r="D141" s="166">
        <v>0</v>
      </c>
      <c r="E141" s="187">
        <v>0</v>
      </c>
      <c r="F141" s="187">
        <v>0</v>
      </c>
      <c r="G141" s="188">
        <v>0</v>
      </c>
      <c r="H141" s="135" t="s">
        <v>174</v>
      </c>
      <c r="I141" s="189">
        <f t="shared" si="7"/>
        <v>0</v>
      </c>
      <c r="J141" s="193" t="e">
        <f t="shared" si="8"/>
        <v>#DIV/0!</v>
      </c>
      <c r="K141" s="194">
        <f t="shared" si="9"/>
        <v>0</v>
      </c>
    </row>
    <row r="142" spans="1:13" hidden="1" x14ac:dyDescent="0.2">
      <c r="A142" s="98" t="s">
        <v>182</v>
      </c>
      <c r="B142" s="166">
        <v>0</v>
      </c>
      <c r="C142" s="166">
        <v>0</v>
      </c>
      <c r="D142" s="166">
        <v>0</v>
      </c>
      <c r="E142" s="187">
        <v>0</v>
      </c>
      <c r="F142" s="187">
        <v>0</v>
      </c>
      <c r="G142" s="188">
        <v>0</v>
      </c>
      <c r="H142" s="135" t="s">
        <v>174</v>
      </c>
      <c r="I142" s="189">
        <f t="shared" si="7"/>
        <v>0</v>
      </c>
      <c r="J142" s="193" t="e">
        <f t="shared" si="8"/>
        <v>#DIV/0!</v>
      </c>
      <c r="K142" s="194">
        <f t="shared" si="9"/>
        <v>0</v>
      </c>
    </row>
    <row r="143" spans="1:13" hidden="1" x14ac:dyDescent="0.2">
      <c r="A143" s="98" t="s">
        <v>67</v>
      </c>
      <c r="B143" s="166">
        <v>0</v>
      </c>
      <c r="C143" s="166">
        <v>0</v>
      </c>
      <c r="D143" s="166">
        <v>0</v>
      </c>
      <c r="E143" s="187">
        <v>0</v>
      </c>
      <c r="F143" s="187">
        <v>0</v>
      </c>
      <c r="G143" s="188">
        <v>0</v>
      </c>
      <c r="H143" s="135" t="s">
        <v>174</v>
      </c>
      <c r="I143" s="189">
        <f t="shared" si="7"/>
        <v>0</v>
      </c>
      <c r="J143" s="193" t="e">
        <f t="shared" si="8"/>
        <v>#DIV/0!</v>
      </c>
      <c r="K143" s="194">
        <f t="shared" si="9"/>
        <v>0</v>
      </c>
    </row>
    <row r="144" spans="1:13" hidden="1" x14ac:dyDescent="0.2">
      <c r="A144" s="98" t="s">
        <v>66</v>
      </c>
      <c r="B144" s="166">
        <v>0</v>
      </c>
      <c r="C144" s="166">
        <v>0</v>
      </c>
      <c r="D144" s="166">
        <v>0</v>
      </c>
      <c r="E144" s="187">
        <v>0</v>
      </c>
      <c r="F144" s="187">
        <v>0</v>
      </c>
      <c r="G144" s="188">
        <v>0</v>
      </c>
      <c r="H144" s="135" t="s">
        <v>174</v>
      </c>
      <c r="I144" s="189">
        <f t="shared" si="7"/>
        <v>0</v>
      </c>
      <c r="J144" s="135" t="s">
        <v>174</v>
      </c>
      <c r="K144" s="194">
        <f t="shared" si="9"/>
        <v>0</v>
      </c>
    </row>
    <row r="145" spans="1:13" hidden="1" x14ac:dyDescent="0.2">
      <c r="A145" s="98" t="s">
        <v>131</v>
      </c>
      <c r="B145" s="166">
        <v>0</v>
      </c>
      <c r="C145" s="166">
        <v>0</v>
      </c>
      <c r="D145" s="166">
        <v>0</v>
      </c>
      <c r="E145" s="187">
        <v>0</v>
      </c>
      <c r="F145" s="187">
        <v>0</v>
      </c>
      <c r="G145" s="188">
        <v>0</v>
      </c>
      <c r="H145" s="135" t="s">
        <v>174</v>
      </c>
      <c r="I145" s="189">
        <f t="shared" si="7"/>
        <v>0</v>
      </c>
      <c r="J145" s="135" t="s">
        <v>174</v>
      </c>
      <c r="K145" s="194">
        <f t="shared" si="9"/>
        <v>0</v>
      </c>
    </row>
    <row r="146" spans="1:13" hidden="1" x14ac:dyDescent="0.2">
      <c r="A146" s="98" t="s">
        <v>29</v>
      </c>
      <c r="B146" s="166">
        <v>0</v>
      </c>
      <c r="C146" s="166">
        <v>0</v>
      </c>
      <c r="D146" s="166">
        <v>0</v>
      </c>
      <c r="E146" s="187">
        <v>0</v>
      </c>
      <c r="F146" s="187">
        <v>0</v>
      </c>
      <c r="G146" s="188">
        <v>0</v>
      </c>
      <c r="H146" s="135" t="s">
        <v>174</v>
      </c>
      <c r="I146" s="189">
        <f t="shared" si="7"/>
        <v>0</v>
      </c>
      <c r="J146" s="135" t="s">
        <v>174</v>
      </c>
      <c r="K146" s="194">
        <f t="shared" si="9"/>
        <v>0</v>
      </c>
    </row>
    <row r="147" spans="1:13" hidden="1" x14ac:dyDescent="0.2">
      <c r="A147" s="98" t="s">
        <v>171</v>
      </c>
      <c r="B147" s="166">
        <v>0</v>
      </c>
      <c r="C147" s="166">
        <v>0</v>
      </c>
      <c r="D147" s="166">
        <v>0</v>
      </c>
      <c r="E147" s="187">
        <v>0</v>
      </c>
      <c r="F147" s="187">
        <v>0</v>
      </c>
      <c r="G147" s="188">
        <v>0</v>
      </c>
      <c r="H147" s="135" t="s">
        <v>174</v>
      </c>
      <c r="I147" s="189">
        <f t="shared" ref="I147:I148" si="117">D147-C147</f>
        <v>0</v>
      </c>
      <c r="J147" s="193" t="e">
        <f t="shared" ref="J147:J148" si="118">(G147-F147)/F147</f>
        <v>#DIV/0!</v>
      </c>
      <c r="K147" s="194">
        <f t="shared" ref="K147:K148" si="119">G147-F147</f>
        <v>0</v>
      </c>
    </row>
    <row r="148" spans="1:13" hidden="1" x14ac:dyDescent="0.2">
      <c r="A148" s="98" t="s">
        <v>179</v>
      </c>
      <c r="B148" s="166">
        <v>0</v>
      </c>
      <c r="C148" s="166">
        <v>0</v>
      </c>
      <c r="D148" s="166">
        <v>0</v>
      </c>
      <c r="E148" s="187">
        <v>0</v>
      </c>
      <c r="F148" s="187">
        <v>0</v>
      </c>
      <c r="G148" s="188">
        <v>0</v>
      </c>
      <c r="H148" s="135" t="s">
        <v>174</v>
      </c>
      <c r="I148" s="189">
        <f t="shared" si="117"/>
        <v>0</v>
      </c>
      <c r="J148" s="193" t="e">
        <f t="shared" si="118"/>
        <v>#DIV/0!</v>
      </c>
      <c r="K148" s="194">
        <f t="shared" si="119"/>
        <v>0</v>
      </c>
    </row>
    <row r="149" spans="1:13" hidden="1" x14ac:dyDescent="0.2">
      <c r="A149" s="98" t="s">
        <v>92</v>
      </c>
      <c r="B149" s="166">
        <v>0</v>
      </c>
      <c r="C149" s="166">
        <v>0</v>
      </c>
      <c r="D149" s="166">
        <v>0</v>
      </c>
      <c r="E149" s="187">
        <v>0</v>
      </c>
      <c r="F149" s="187">
        <v>0</v>
      </c>
      <c r="G149" s="188">
        <v>0</v>
      </c>
      <c r="H149" s="135" t="s">
        <v>174</v>
      </c>
      <c r="I149" s="189">
        <f t="shared" si="7"/>
        <v>0</v>
      </c>
      <c r="J149" s="193" t="e">
        <f t="shared" si="8"/>
        <v>#DIV/0!</v>
      </c>
      <c r="K149" s="190">
        <f t="shared" si="9"/>
        <v>0</v>
      </c>
    </row>
    <row r="150" spans="1:13" hidden="1" x14ac:dyDescent="0.2">
      <c r="A150" s="106" t="s">
        <v>109</v>
      </c>
      <c r="B150" s="178">
        <f t="shared" ref="B150:C150" si="120">SUM(B128:B149)</f>
        <v>0</v>
      </c>
      <c r="C150" s="178">
        <f t="shared" si="120"/>
        <v>0</v>
      </c>
      <c r="D150" s="178">
        <f t="shared" ref="D150:E150" si="121">SUM(D128:D149)</f>
        <v>0</v>
      </c>
      <c r="E150" s="179">
        <f t="shared" si="121"/>
        <v>0</v>
      </c>
      <c r="F150" s="179">
        <f t="shared" ref="F150:G150" si="122">SUM(F128:F149)</f>
        <v>0</v>
      </c>
      <c r="G150" s="180">
        <f t="shared" si="122"/>
        <v>0</v>
      </c>
      <c r="H150" s="217" t="s">
        <v>174</v>
      </c>
      <c r="I150" s="191">
        <f t="shared" si="7"/>
        <v>0</v>
      </c>
      <c r="J150" s="201" t="e">
        <f t="shared" si="8"/>
        <v>#DIV/0!</v>
      </c>
      <c r="K150" s="192">
        <f t="shared" si="9"/>
        <v>0</v>
      </c>
      <c r="L150" s="165"/>
    </row>
    <row r="151" spans="1:13" ht="7.5" customHeight="1" x14ac:dyDescent="0.2">
      <c r="A151" s="98"/>
      <c r="B151" s="166"/>
      <c r="C151" s="166"/>
      <c r="D151" s="166"/>
      <c r="E151" s="187"/>
      <c r="F151" s="187"/>
      <c r="G151" s="188"/>
      <c r="H151" s="193"/>
      <c r="I151" s="189"/>
      <c r="J151" s="193"/>
      <c r="K151" s="194"/>
    </row>
    <row r="152" spans="1:13" x14ac:dyDescent="0.2">
      <c r="A152" s="2" t="s">
        <v>0</v>
      </c>
      <c r="B152" s="152">
        <f>B5+B7+B9+B11+B16+B21+B32+B38+B44+B52+B56+B60+B66+B68+B72+B78+B84+B86+B90+B95+B99+B108+B126+B150+B103</f>
        <v>1179</v>
      </c>
      <c r="C152" s="152">
        <f>C5+C7+C9+C11+C16+C21+C32+C38+C44+C52+C56+C60+C66+C68+C72+C78+C84+C86+C90+C95+C99+C108+C126+C150+C103</f>
        <v>832</v>
      </c>
      <c r="D152" s="152">
        <f>D5+D7+D9+D11+D16+D21+D32+D38+D44+D52+D56+D60+D66+D68+D72+D78+D84+D86+D90+D95+D99+D108+D126+D150+D103</f>
        <v>623</v>
      </c>
      <c r="E152" s="38" t="e">
        <f>E5+E7+E9+#REF!+E18+E32+E38+E44+E52+E56+E60+E66+E68+E72+E78+E84+E86+E90+E95+E99+E108+E126+E150+E13</f>
        <v>#REF!</v>
      </c>
      <c r="F152" s="38" t="e">
        <f>F5+F7+F9+#REF!+F18+F32+F38+F44+F52+F56+F60+F66+F68+F72+F78+F84+F86+F90+F95+F99+F108+F126+F150+F13</f>
        <v>#REF!</v>
      </c>
      <c r="G152" s="69" t="e">
        <f>G5+G7+G9+#REF!+G18+G32+G38+G44+G52+G56+G60+G66+G68+G72+G78+G84+G86+G90+G95+G99+G108+G126+G150+G13</f>
        <v>#REF!</v>
      </c>
      <c r="H152" s="103">
        <f>(D152-C152)/C152</f>
        <v>-0.25120192307692307</v>
      </c>
      <c r="I152" s="155">
        <f>D152-C152</f>
        <v>-209</v>
      </c>
      <c r="J152" s="103" t="e">
        <f>(G152-F152)/F152</f>
        <v>#REF!</v>
      </c>
      <c r="K152" s="38" t="e">
        <f>G152-F152</f>
        <v>#REF!</v>
      </c>
      <c r="L152" s="165"/>
    </row>
    <row r="153" spans="1:13" x14ac:dyDescent="0.2">
      <c r="A153" s="98"/>
      <c r="B153" s="166"/>
      <c r="C153" s="166"/>
      <c r="D153" s="166"/>
      <c r="E153" s="187"/>
      <c r="F153" s="187"/>
      <c r="G153" s="188"/>
      <c r="H153" s="57"/>
      <c r="I153" s="156"/>
      <c r="J153" s="193"/>
      <c r="K153" s="104"/>
    </row>
    <row r="154" spans="1:13" x14ac:dyDescent="0.2">
      <c r="A154" s="97" t="s">
        <v>3</v>
      </c>
      <c r="B154" s="166">
        <v>57</v>
      </c>
      <c r="C154" s="166">
        <v>57</v>
      </c>
      <c r="D154" s="166">
        <v>55</v>
      </c>
      <c r="E154" s="187">
        <v>0</v>
      </c>
      <c r="F154" s="187">
        <v>0</v>
      </c>
      <c r="G154" s="188">
        <v>0</v>
      </c>
      <c r="H154" s="193">
        <f>(D154-C154)/C154</f>
        <v>-3.5087719298245612E-2</v>
      </c>
      <c r="I154" s="189">
        <f>D154-C154</f>
        <v>-2</v>
      </c>
      <c r="J154" s="193" t="e">
        <f>(G154-F154)/F154</f>
        <v>#DIV/0!</v>
      </c>
      <c r="K154" s="194">
        <f>G154-F154</f>
        <v>0</v>
      </c>
    </row>
    <row r="155" spans="1:13" ht="7.5" customHeight="1" x14ac:dyDescent="0.2">
      <c r="A155" s="97"/>
      <c r="B155" s="166"/>
      <c r="C155" s="166"/>
      <c r="D155" s="166"/>
      <c r="E155" s="187"/>
      <c r="F155" s="187"/>
      <c r="G155" s="188"/>
      <c r="H155" s="193"/>
      <c r="I155" s="189"/>
      <c r="J155" s="193"/>
      <c r="K155" s="194"/>
    </row>
    <row r="156" spans="1:13" ht="12.75" customHeight="1" x14ac:dyDescent="0.2">
      <c r="A156" s="98" t="s">
        <v>64</v>
      </c>
      <c r="B156" s="174">
        <v>48</v>
      </c>
      <c r="C156" s="174">
        <v>44</v>
      </c>
      <c r="D156" s="174">
        <v>49</v>
      </c>
      <c r="E156" s="187"/>
      <c r="F156" s="187"/>
      <c r="G156" s="206"/>
      <c r="H156" s="193">
        <f t="shared" ref="H156" si="123">(D156-C156)/C156</f>
        <v>0.11363636363636363</v>
      </c>
      <c r="I156" s="189">
        <f t="shared" ref="I156:I157" si="124">D156-C156</f>
        <v>5</v>
      </c>
      <c r="J156" s="193"/>
      <c r="K156" s="194"/>
    </row>
    <row r="157" spans="1:13" ht="12.75" customHeight="1" x14ac:dyDescent="0.2">
      <c r="A157" s="98" t="s">
        <v>241</v>
      </c>
      <c r="B157" s="174">
        <v>0</v>
      </c>
      <c r="C157" s="174">
        <v>0</v>
      </c>
      <c r="D157" s="174">
        <v>1</v>
      </c>
      <c r="E157" s="187"/>
      <c r="F157" s="187"/>
      <c r="G157" s="206"/>
      <c r="H157" s="135" t="s">
        <v>174</v>
      </c>
      <c r="I157" s="189">
        <f t="shared" si="124"/>
        <v>1</v>
      </c>
      <c r="J157" s="193"/>
      <c r="K157" s="194"/>
    </row>
    <row r="158" spans="1:13" x14ac:dyDescent="0.2">
      <c r="A158" s="106" t="s">
        <v>242</v>
      </c>
      <c r="B158" s="218">
        <f>SUM(B156:B157)</f>
        <v>48</v>
      </c>
      <c r="C158" s="218">
        <f>SUM(C156:C157)</f>
        <v>44</v>
      </c>
      <c r="D158" s="218">
        <f>SUM(D156:D157)</f>
        <v>50</v>
      </c>
      <c r="E158" s="215">
        <v>0</v>
      </c>
      <c r="F158" s="215">
        <v>0</v>
      </c>
      <c r="G158" s="219">
        <v>0</v>
      </c>
      <c r="H158" s="220">
        <f t="shared" ref="H158:H270" si="125">(D158-C158)/C158</f>
        <v>0.13636363636363635</v>
      </c>
      <c r="I158" s="205">
        <f t="shared" ref="I158:I270" si="126">D158-C158</f>
        <v>6</v>
      </c>
      <c r="J158" s="193" t="e">
        <f t="shared" ref="J158:J270" si="127">(G158-F158)/F158</f>
        <v>#DIV/0!</v>
      </c>
      <c r="K158" s="194">
        <f t="shared" ref="K158:K270" si="128">G158-F158</f>
        <v>0</v>
      </c>
      <c r="M158" s="146"/>
    </row>
    <row r="159" spans="1:13" ht="7.5" customHeight="1" x14ac:dyDescent="0.2">
      <c r="A159" s="98"/>
      <c r="B159" s="166"/>
      <c r="C159" s="166"/>
      <c r="D159" s="166"/>
      <c r="E159" s="187"/>
      <c r="F159" s="187"/>
      <c r="G159" s="188"/>
      <c r="H159" s="193"/>
      <c r="I159" s="189"/>
      <c r="J159" s="193"/>
      <c r="K159" s="194"/>
    </row>
    <row r="160" spans="1:13" ht="12.75" customHeight="1" x14ac:dyDescent="0.2">
      <c r="A160" s="98" t="s">
        <v>73</v>
      </c>
      <c r="B160" s="174">
        <v>38</v>
      </c>
      <c r="C160" s="174">
        <v>33</v>
      </c>
      <c r="D160" s="174">
        <v>14</v>
      </c>
      <c r="E160" s="187"/>
      <c r="F160" s="187"/>
      <c r="G160" s="206"/>
      <c r="H160" s="193">
        <f t="shared" ref="H160" si="129">(D160-C160)/C160</f>
        <v>-0.5757575757575758</v>
      </c>
      <c r="I160" s="189">
        <f t="shared" ref="I160:I161" si="130">D160-C160</f>
        <v>-19</v>
      </c>
      <c r="J160" s="193"/>
      <c r="K160" s="194"/>
    </row>
    <row r="161" spans="1:13" ht="12.75" customHeight="1" x14ac:dyDescent="0.2">
      <c r="A161" s="98" t="s">
        <v>239</v>
      </c>
      <c r="B161" s="174">
        <v>0</v>
      </c>
      <c r="C161" s="174">
        <v>0</v>
      </c>
      <c r="D161" s="174">
        <v>16</v>
      </c>
      <c r="E161" s="187"/>
      <c r="F161" s="187"/>
      <c r="G161" s="206"/>
      <c r="H161" s="135" t="s">
        <v>174</v>
      </c>
      <c r="I161" s="189">
        <f t="shared" si="130"/>
        <v>16</v>
      </c>
      <c r="J161" s="193"/>
      <c r="K161" s="194"/>
    </row>
    <row r="162" spans="1:13" ht="12.75" customHeight="1" x14ac:dyDescent="0.2">
      <c r="A162" s="106" t="s">
        <v>240</v>
      </c>
      <c r="B162" s="218">
        <f>SUM(B160:B161)</f>
        <v>38</v>
      </c>
      <c r="C162" s="218">
        <f>SUM(C160:C161)</f>
        <v>33</v>
      </c>
      <c r="D162" s="218">
        <f>SUM(D160:D161)</f>
        <v>30</v>
      </c>
      <c r="E162" s="215">
        <v>0</v>
      </c>
      <c r="F162" s="215">
        <v>0</v>
      </c>
      <c r="G162" s="219">
        <v>0</v>
      </c>
      <c r="H162" s="220">
        <f t="shared" si="125"/>
        <v>-9.0909090909090912E-2</v>
      </c>
      <c r="I162" s="205">
        <f t="shared" si="126"/>
        <v>-3</v>
      </c>
      <c r="J162" s="193" t="e">
        <f t="shared" si="127"/>
        <v>#DIV/0!</v>
      </c>
      <c r="K162" s="194">
        <f t="shared" si="128"/>
        <v>0</v>
      </c>
      <c r="M162" s="146"/>
    </row>
    <row r="163" spans="1:13" ht="7.5" customHeight="1" x14ac:dyDescent="0.2">
      <c r="A163" s="98"/>
      <c r="B163" s="166"/>
      <c r="C163" s="166"/>
      <c r="D163" s="166"/>
      <c r="E163" s="187"/>
      <c r="F163" s="187"/>
      <c r="G163" s="188"/>
      <c r="H163" s="193"/>
      <c r="I163" s="189"/>
      <c r="J163" s="193"/>
      <c r="K163" s="194"/>
    </row>
    <row r="164" spans="1:13" x14ac:dyDescent="0.2">
      <c r="A164" s="98" t="s">
        <v>5</v>
      </c>
      <c r="B164" s="166">
        <v>6</v>
      </c>
      <c r="C164" s="166">
        <v>6</v>
      </c>
      <c r="D164" s="166">
        <v>7</v>
      </c>
      <c r="E164" s="187">
        <v>0</v>
      </c>
      <c r="F164" s="187">
        <v>0</v>
      </c>
      <c r="G164" s="188">
        <v>0</v>
      </c>
      <c r="H164" s="193">
        <f t="shared" si="125"/>
        <v>0.16666666666666666</v>
      </c>
      <c r="I164" s="189">
        <f t="shared" si="126"/>
        <v>1</v>
      </c>
      <c r="J164" s="193" t="e">
        <f t="shared" si="127"/>
        <v>#DIV/0!</v>
      </c>
      <c r="K164" s="194">
        <f t="shared" si="128"/>
        <v>0</v>
      </c>
    </row>
    <row r="165" spans="1:13" hidden="1" x14ac:dyDescent="0.2">
      <c r="A165" s="98" t="s">
        <v>6</v>
      </c>
      <c r="B165" s="166">
        <v>0</v>
      </c>
      <c r="C165" s="166">
        <v>0</v>
      </c>
      <c r="D165" s="166">
        <v>0</v>
      </c>
      <c r="E165" s="187">
        <v>0</v>
      </c>
      <c r="F165" s="187">
        <v>0</v>
      </c>
      <c r="G165" s="188">
        <v>0</v>
      </c>
      <c r="H165" s="193" t="s">
        <v>174</v>
      </c>
      <c r="I165" s="189">
        <f t="shared" si="126"/>
        <v>0</v>
      </c>
      <c r="J165" s="193" t="s">
        <v>174</v>
      </c>
      <c r="K165" s="190">
        <f t="shared" si="128"/>
        <v>0</v>
      </c>
    </row>
    <row r="166" spans="1:13" hidden="1" x14ac:dyDescent="0.2">
      <c r="A166" s="106" t="s">
        <v>110</v>
      </c>
      <c r="B166" s="178">
        <f t="shared" ref="B166:C166" si="131">SUM(B164:B165)</f>
        <v>6</v>
      </c>
      <c r="C166" s="178">
        <f t="shared" si="131"/>
        <v>6</v>
      </c>
      <c r="D166" s="178">
        <f t="shared" ref="D166:E166" si="132">SUM(D164:D165)</f>
        <v>7</v>
      </c>
      <c r="E166" s="179">
        <f t="shared" si="132"/>
        <v>0</v>
      </c>
      <c r="F166" s="179">
        <f t="shared" ref="F166:G166" si="133">SUM(F164:F165)</f>
        <v>0</v>
      </c>
      <c r="G166" s="180">
        <f t="shared" si="133"/>
        <v>0</v>
      </c>
      <c r="H166" s="201">
        <f t="shared" si="125"/>
        <v>0.16666666666666666</v>
      </c>
      <c r="I166" s="191">
        <f t="shared" si="126"/>
        <v>1</v>
      </c>
      <c r="J166" s="201" t="e">
        <f t="shared" si="127"/>
        <v>#DIV/0!</v>
      </c>
      <c r="K166" s="192">
        <f t="shared" si="128"/>
        <v>0</v>
      </c>
      <c r="L166" s="165"/>
    </row>
    <row r="167" spans="1:13" ht="7.5" customHeight="1" x14ac:dyDescent="0.2">
      <c r="A167" s="106"/>
      <c r="B167" s="221"/>
      <c r="C167" s="209"/>
      <c r="D167" s="209"/>
      <c r="E167" s="187"/>
      <c r="F167" s="187"/>
      <c r="G167" s="187"/>
      <c r="H167" s="193"/>
      <c r="I167" s="211"/>
      <c r="J167" s="193"/>
      <c r="K167" s="190"/>
      <c r="L167" s="165"/>
    </row>
    <row r="168" spans="1:13" x14ac:dyDescent="0.2">
      <c r="A168" s="105" t="s">
        <v>223</v>
      </c>
      <c r="B168" s="221">
        <v>2</v>
      </c>
      <c r="C168" s="221">
        <v>3</v>
      </c>
      <c r="D168" s="221">
        <v>6</v>
      </c>
      <c r="E168" s="187"/>
      <c r="F168" s="187"/>
      <c r="G168" s="187"/>
      <c r="H168" s="193">
        <f t="shared" si="125"/>
        <v>1</v>
      </c>
      <c r="I168" s="189">
        <f t="shared" ref="I168" si="134">D168-C168</f>
        <v>3</v>
      </c>
      <c r="J168" s="193"/>
      <c r="K168" s="190"/>
      <c r="L168" s="165"/>
    </row>
    <row r="169" spans="1:13" ht="7.5" customHeight="1" x14ac:dyDescent="0.2">
      <c r="A169" s="98"/>
      <c r="B169" s="166"/>
      <c r="C169" s="166"/>
      <c r="D169" s="166"/>
      <c r="E169" s="187"/>
      <c r="F169" s="187"/>
      <c r="G169" s="188"/>
      <c r="H169" s="193"/>
      <c r="I169" s="189"/>
      <c r="J169" s="193"/>
      <c r="K169" s="194"/>
    </row>
    <row r="170" spans="1:13" x14ac:dyDescent="0.2">
      <c r="A170" s="98" t="s">
        <v>39</v>
      </c>
      <c r="B170" s="166">
        <v>12</v>
      </c>
      <c r="C170" s="166">
        <v>6</v>
      </c>
      <c r="D170" s="166">
        <v>2</v>
      </c>
      <c r="E170" s="187">
        <v>0</v>
      </c>
      <c r="F170" s="187">
        <v>0</v>
      </c>
      <c r="G170" s="188">
        <v>0</v>
      </c>
      <c r="H170" s="193">
        <f t="shared" si="125"/>
        <v>-0.66666666666666663</v>
      </c>
      <c r="I170" s="189">
        <f t="shared" si="126"/>
        <v>-4</v>
      </c>
      <c r="J170" s="193" t="e">
        <f t="shared" si="127"/>
        <v>#DIV/0!</v>
      </c>
      <c r="K170" s="194">
        <f t="shared" si="128"/>
        <v>0</v>
      </c>
    </row>
    <row r="171" spans="1:13" x14ac:dyDescent="0.2">
      <c r="A171" s="98" t="s">
        <v>164</v>
      </c>
      <c r="B171" s="166">
        <v>2</v>
      </c>
      <c r="C171" s="166">
        <v>0</v>
      </c>
      <c r="D171" s="166">
        <v>2</v>
      </c>
      <c r="E171" s="187">
        <v>0</v>
      </c>
      <c r="F171" s="187">
        <v>0</v>
      </c>
      <c r="G171" s="188">
        <v>0</v>
      </c>
      <c r="H171" s="135" t="s">
        <v>174</v>
      </c>
      <c r="I171" s="189">
        <f t="shared" si="126"/>
        <v>2</v>
      </c>
      <c r="J171" s="193" t="e">
        <f t="shared" si="127"/>
        <v>#DIV/0!</v>
      </c>
      <c r="K171" s="194">
        <f t="shared" si="128"/>
        <v>0</v>
      </c>
    </row>
    <row r="172" spans="1:13" x14ac:dyDescent="0.2">
      <c r="A172" s="98" t="s">
        <v>172</v>
      </c>
      <c r="B172" s="166">
        <v>0</v>
      </c>
      <c r="C172" s="166">
        <v>2</v>
      </c>
      <c r="D172" s="166">
        <v>0</v>
      </c>
      <c r="E172" s="187">
        <v>0</v>
      </c>
      <c r="F172" s="187">
        <v>0</v>
      </c>
      <c r="G172" s="188">
        <v>0</v>
      </c>
      <c r="H172" s="135" t="s">
        <v>174</v>
      </c>
      <c r="I172" s="170">
        <f t="shared" si="126"/>
        <v>-2</v>
      </c>
      <c r="J172" s="135" t="s">
        <v>174</v>
      </c>
      <c r="K172" s="171">
        <f t="shared" si="128"/>
        <v>0</v>
      </c>
    </row>
    <row r="173" spans="1:13" x14ac:dyDescent="0.2">
      <c r="A173" s="98" t="s">
        <v>173</v>
      </c>
      <c r="B173" s="166">
        <v>3</v>
      </c>
      <c r="C173" s="166">
        <v>4</v>
      </c>
      <c r="D173" s="166">
        <v>4</v>
      </c>
      <c r="E173" s="187">
        <v>0</v>
      </c>
      <c r="F173" s="187">
        <v>0</v>
      </c>
      <c r="G173" s="188">
        <v>0</v>
      </c>
      <c r="H173" s="193">
        <f t="shared" ref="H173" si="135">(D173-C173)/C173</f>
        <v>0</v>
      </c>
      <c r="I173" s="189">
        <f t="shared" ref="I173" si="136">D173-C173</f>
        <v>0</v>
      </c>
      <c r="J173" s="193" t="e">
        <f t="shared" ref="J173" si="137">(G173-F173)/F173</f>
        <v>#DIV/0!</v>
      </c>
      <c r="K173" s="194">
        <f t="shared" ref="K173" si="138">G173-F173</f>
        <v>0</v>
      </c>
    </row>
    <row r="174" spans="1:13" x14ac:dyDescent="0.2">
      <c r="A174" s="98" t="s">
        <v>40</v>
      </c>
      <c r="B174" s="166">
        <v>14</v>
      </c>
      <c r="C174" s="166">
        <v>12</v>
      </c>
      <c r="D174" s="166">
        <v>13</v>
      </c>
      <c r="E174" s="187">
        <v>0</v>
      </c>
      <c r="F174" s="187">
        <v>0</v>
      </c>
      <c r="G174" s="188">
        <v>0</v>
      </c>
      <c r="H174" s="193">
        <f t="shared" si="125"/>
        <v>8.3333333333333329E-2</v>
      </c>
      <c r="I174" s="189">
        <f t="shared" si="126"/>
        <v>1</v>
      </c>
      <c r="J174" s="193" t="e">
        <f t="shared" si="127"/>
        <v>#DIV/0!</v>
      </c>
      <c r="K174" s="190">
        <f t="shared" si="128"/>
        <v>0</v>
      </c>
    </row>
    <row r="175" spans="1:13" x14ac:dyDescent="0.2">
      <c r="A175" s="106" t="s">
        <v>117</v>
      </c>
      <c r="B175" s="195">
        <f t="shared" ref="B175:C175" si="139">SUM(B170:B174)</f>
        <v>31</v>
      </c>
      <c r="C175" s="195">
        <f t="shared" si="139"/>
        <v>24</v>
      </c>
      <c r="D175" s="195">
        <f t="shared" ref="D175:E175" si="140">SUM(D170:D174)</f>
        <v>21</v>
      </c>
      <c r="E175" s="196">
        <f t="shared" si="140"/>
        <v>0</v>
      </c>
      <c r="F175" s="196">
        <f t="shared" ref="F175:G175" si="141">SUM(F170:F174)</f>
        <v>0</v>
      </c>
      <c r="G175" s="197">
        <f t="shared" si="141"/>
        <v>0</v>
      </c>
      <c r="H175" s="198">
        <f t="shared" si="125"/>
        <v>-0.125</v>
      </c>
      <c r="I175" s="199">
        <f t="shared" si="126"/>
        <v>-3</v>
      </c>
      <c r="J175" s="198" t="e">
        <f t="shared" si="127"/>
        <v>#DIV/0!</v>
      </c>
      <c r="K175" s="200">
        <f t="shared" si="128"/>
        <v>0</v>
      </c>
      <c r="L175" s="165"/>
    </row>
    <row r="176" spans="1:13" ht="7.5" customHeight="1" x14ac:dyDescent="0.2">
      <c r="A176" s="98"/>
      <c r="B176" s="166"/>
      <c r="C176" s="166"/>
      <c r="D176" s="166"/>
      <c r="E176" s="187"/>
      <c r="F176" s="187"/>
      <c r="G176" s="188"/>
      <c r="H176" s="193"/>
      <c r="I176" s="189"/>
      <c r="J176" s="193"/>
      <c r="K176" s="194"/>
    </row>
    <row r="177" spans="1:15" x14ac:dyDescent="0.2">
      <c r="A177" s="98" t="s">
        <v>47</v>
      </c>
      <c r="B177" s="166">
        <v>7</v>
      </c>
      <c r="C177" s="166">
        <v>11</v>
      </c>
      <c r="D177" s="166">
        <v>11</v>
      </c>
      <c r="E177" s="187">
        <v>0</v>
      </c>
      <c r="F177" s="187">
        <v>0</v>
      </c>
      <c r="G177" s="188">
        <v>0</v>
      </c>
      <c r="H177" s="193">
        <f t="shared" si="125"/>
        <v>0</v>
      </c>
      <c r="I177" s="189">
        <f t="shared" si="126"/>
        <v>0</v>
      </c>
      <c r="J177" s="193" t="e">
        <f t="shared" si="127"/>
        <v>#DIV/0!</v>
      </c>
      <c r="K177" s="194">
        <f t="shared" si="128"/>
        <v>0</v>
      </c>
    </row>
    <row r="178" spans="1:15" x14ac:dyDescent="0.2">
      <c r="A178" s="98" t="s">
        <v>48</v>
      </c>
      <c r="B178" s="166">
        <v>7</v>
      </c>
      <c r="C178" s="166">
        <v>7</v>
      </c>
      <c r="D178" s="166">
        <v>12</v>
      </c>
      <c r="E178" s="187">
        <v>0</v>
      </c>
      <c r="F178" s="187">
        <v>0</v>
      </c>
      <c r="G178" s="188">
        <v>0</v>
      </c>
      <c r="H178" s="193">
        <f t="shared" si="125"/>
        <v>0.7142857142857143</v>
      </c>
      <c r="I178" s="189">
        <f t="shared" si="126"/>
        <v>5</v>
      </c>
      <c r="J178" s="193" t="e">
        <f t="shared" si="127"/>
        <v>#DIV/0!</v>
      </c>
      <c r="K178" s="190">
        <f t="shared" si="128"/>
        <v>0</v>
      </c>
    </row>
    <row r="179" spans="1:15" x14ac:dyDescent="0.2">
      <c r="A179" s="106" t="s">
        <v>118</v>
      </c>
      <c r="B179" s="195">
        <f t="shared" ref="B179:C179" si="142">SUM(B177:B178)</f>
        <v>14</v>
      </c>
      <c r="C179" s="195">
        <f t="shared" si="142"/>
        <v>18</v>
      </c>
      <c r="D179" s="195">
        <f t="shared" ref="D179:E179" si="143">SUM(D177:D178)</f>
        <v>23</v>
      </c>
      <c r="E179" s="196">
        <f t="shared" si="143"/>
        <v>0</v>
      </c>
      <c r="F179" s="196">
        <f t="shared" ref="F179:G179" si="144">SUM(F177:F178)</f>
        <v>0</v>
      </c>
      <c r="G179" s="197">
        <f t="shared" si="144"/>
        <v>0</v>
      </c>
      <c r="H179" s="198">
        <f t="shared" si="125"/>
        <v>0.27777777777777779</v>
      </c>
      <c r="I179" s="199">
        <f t="shared" si="126"/>
        <v>5</v>
      </c>
      <c r="J179" s="198" t="e">
        <f t="shared" si="127"/>
        <v>#DIV/0!</v>
      </c>
      <c r="K179" s="200">
        <f t="shared" si="128"/>
        <v>0</v>
      </c>
      <c r="L179" s="165"/>
    </row>
    <row r="180" spans="1:15" ht="7.5" customHeight="1" x14ac:dyDescent="0.2">
      <c r="A180" s="98"/>
      <c r="B180" s="166"/>
      <c r="C180" s="166"/>
      <c r="D180" s="166"/>
      <c r="E180" s="187"/>
      <c r="F180" s="187"/>
      <c r="G180" s="188"/>
      <c r="H180" s="193"/>
      <c r="I180" s="189"/>
      <c r="J180" s="193"/>
      <c r="K180" s="194"/>
    </row>
    <row r="181" spans="1:15" x14ac:dyDescent="0.2">
      <c r="A181" s="98" t="s">
        <v>74</v>
      </c>
      <c r="B181" s="166">
        <v>12</v>
      </c>
      <c r="C181" s="166">
        <v>5</v>
      </c>
      <c r="D181" s="166">
        <v>10</v>
      </c>
      <c r="E181" s="187">
        <v>0</v>
      </c>
      <c r="F181" s="187">
        <v>0</v>
      </c>
      <c r="G181" s="188">
        <v>0</v>
      </c>
      <c r="H181" s="193">
        <f t="shared" si="125"/>
        <v>1</v>
      </c>
      <c r="I181" s="189">
        <f t="shared" si="126"/>
        <v>5</v>
      </c>
      <c r="J181" s="193" t="e">
        <f t="shared" si="127"/>
        <v>#DIV/0!</v>
      </c>
      <c r="K181" s="194">
        <f t="shared" si="128"/>
        <v>0</v>
      </c>
    </row>
    <row r="182" spans="1:15" x14ac:dyDescent="0.2">
      <c r="A182" s="98" t="s">
        <v>132</v>
      </c>
      <c r="B182" s="166">
        <v>1</v>
      </c>
      <c r="C182" s="166">
        <v>0</v>
      </c>
      <c r="D182" s="166">
        <v>0</v>
      </c>
      <c r="E182" s="187">
        <v>0</v>
      </c>
      <c r="F182" s="187">
        <v>0</v>
      </c>
      <c r="G182" s="188">
        <v>0</v>
      </c>
      <c r="H182" s="135" t="s">
        <v>174</v>
      </c>
      <c r="I182" s="189">
        <f t="shared" si="126"/>
        <v>0</v>
      </c>
      <c r="J182" s="193" t="e">
        <f t="shared" si="127"/>
        <v>#DIV/0!</v>
      </c>
      <c r="K182" s="194">
        <f t="shared" si="128"/>
        <v>0</v>
      </c>
    </row>
    <row r="183" spans="1:15" x14ac:dyDescent="0.2">
      <c r="A183" s="98" t="s">
        <v>133</v>
      </c>
      <c r="B183" s="166">
        <v>0</v>
      </c>
      <c r="C183" s="166">
        <v>0</v>
      </c>
      <c r="D183" s="166">
        <v>0</v>
      </c>
      <c r="E183" s="187">
        <v>0</v>
      </c>
      <c r="F183" s="187">
        <v>0</v>
      </c>
      <c r="G183" s="188">
        <v>0</v>
      </c>
      <c r="H183" s="135" t="s">
        <v>174</v>
      </c>
      <c r="I183" s="189">
        <f t="shared" si="126"/>
        <v>0</v>
      </c>
      <c r="J183" s="193" t="e">
        <f t="shared" si="127"/>
        <v>#DIV/0!</v>
      </c>
      <c r="K183" s="190">
        <f t="shared" si="128"/>
        <v>0</v>
      </c>
    </row>
    <row r="184" spans="1:15" x14ac:dyDescent="0.2">
      <c r="A184" s="106" t="s">
        <v>124</v>
      </c>
      <c r="B184" s="178">
        <f t="shared" ref="B184:C184" si="145">SUM(B181:B183)</f>
        <v>13</v>
      </c>
      <c r="C184" s="178">
        <f t="shared" si="145"/>
        <v>5</v>
      </c>
      <c r="D184" s="178">
        <f t="shared" ref="D184:E184" si="146">SUM(D181:D183)</f>
        <v>10</v>
      </c>
      <c r="E184" s="179">
        <f t="shared" si="146"/>
        <v>0</v>
      </c>
      <c r="F184" s="179">
        <f t="shared" ref="F184:G184" si="147">SUM(F181:F183)</f>
        <v>0</v>
      </c>
      <c r="G184" s="180">
        <f t="shared" si="147"/>
        <v>0</v>
      </c>
      <c r="H184" s="201">
        <f t="shared" si="125"/>
        <v>1</v>
      </c>
      <c r="I184" s="191">
        <f t="shared" si="126"/>
        <v>5</v>
      </c>
      <c r="J184" s="201" t="e">
        <f t="shared" si="127"/>
        <v>#DIV/0!</v>
      </c>
      <c r="K184" s="192">
        <f t="shared" si="128"/>
        <v>0</v>
      </c>
      <c r="L184" s="165"/>
    </row>
    <row r="185" spans="1:15" ht="7.5" customHeight="1" x14ac:dyDescent="0.2">
      <c r="A185" s="98"/>
      <c r="B185" s="166"/>
      <c r="C185" s="166"/>
      <c r="D185" s="166"/>
      <c r="E185" s="187"/>
      <c r="F185" s="187"/>
      <c r="G185" s="188"/>
      <c r="H185" s="193"/>
      <c r="I185" s="189"/>
      <c r="J185" s="193"/>
      <c r="K185" s="194"/>
    </row>
    <row r="186" spans="1:15" x14ac:dyDescent="0.2">
      <c r="A186" s="98" t="s">
        <v>50</v>
      </c>
      <c r="B186" s="166">
        <v>9</v>
      </c>
      <c r="C186" s="166">
        <v>10</v>
      </c>
      <c r="D186" s="166">
        <v>7</v>
      </c>
      <c r="E186" s="187">
        <v>0</v>
      </c>
      <c r="F186" s="187">
        <v>0</v>
      </c>
      <c r="G186" s="188">
        <v>0</v>
      </c>
      <c r="H186" s="193">
        <f t="shared" si="125"/>
        <v>-0.3</v>
      </c>
      <c r="I186" s="189">
        <f t="shared" si="126"/>
        <v>-3</v>
      </c>
      <c r="J186" s="193" t="e">
        <f t="shared" si="127"/>
        <v>#DIV/0!</v>
      </c>
      <c r="K186" s="194">
        <f t="shared" si="128"/>
        <v>0</v>
      </c>
    </row>
    <row r="187" spans="1:15" x14ac:dyDescent="0.2">
      <c r="A187" s="98" t="s">
        <v>51</v>
      </c>
      <c r="B187" s="166">
        <v>12</v>
      </c>
      <c r="C187" s="166">
        <v>13</v>
      </c>
      <c r="D187" s="166">
        <v>13</v>
      </c>
      <c r="E187" s="187">
        <v>0</v>
      </c>
      <c r="F187" s="187">
        <v>0</v>
      </c>
      <c r="G187" s="188">
        <v>0</v>
      </c>
      <c r="H187" s="193">
        <f t="shared" si="125"/>
        <v>0</v>
      </c>
      <c r="I187" s="189">
        <f t="shared" si="126"/>
        <v>0</v>
      </c>
      <c r="J187" s="193" t="e">
        <f t="shared" si="127"/>
        <v>#DIV/0!</v>
      </c>
      <c r="K187" s="190">
        <f t="shared" si="128"/>
        <v>0</v>
      </c>
    </row>
    <row r="188" spans="1:15" x14ac:dyDescent="0.2">
      <c r="A188" s="106" t="s">
        <v>119</v>
      </c>
      <c r="B188" s="178">
        <f t="shared" ref="B188:C188" si="148">SUM(B186:B187)</f>
        <v>21</v>
      </c>
      <c r="C188" s="178">
        <f t="shared" si="148"/>
        <v>23</v>
      </c>
      <c r="D188" s="178">
        <f t="shared" ref="D188:E188" si="149">SUM(D186:D187)</f>
        <v>20</v>
      </c>
      <c r="E188" s="179">
        <f t="shared" si="149"/>
        <v>0</v>
      </c>
      <c r="F188" s="179">
        <f t="shared" ref="F188:G188" si="150">SUM(F186:F187)</f>
        <v>0</v>
      </c>
      <c r="G188" s="180">
        <f t="shared" si="150"/>
        <v>0</v>
      </c>
      <c r="H188" s="201">
        <f t="shared" si="125"/>
        <v>-0.13043478260869565</v>
      </c>
      <c r="I188" s="191">
        <f t="shared" si="126"/>
        <v>-3</v>
      </c>
      <c r="J188" s="201" t="e">
        <f t="shared" si="127"/>
        <v>#DIV/0!</v>
      </c>
      <c r="K188" s="192">
        <f t="shared" si="128"/>
        <v>0</v>
      </c>
      <c r="L188" s="165"/>
    </row>
    <row r="189" spans="1:15" ht="7.5" customHeight="1" x14ac:dyDescent="0.2">
      <c r="A189" s="98"/>
      <c r="B189" s="166"/>
      <c r="C189" s="166"/>
      <c r="D189" s="166"/>
      <c r="E189" s="187"/>
      <c r="F189" s="187"/>
      <c r="G189" s="188"/>
      <c r="H189" s="193"/>
      <c r="I189" s="189"/>
      <c r="J189" s="193"/>
      <c r="K189" s="194"/>
    </row>
    <row r="190" spans="1:15" x14ac:dyDescent="0.2">
      <c r="A190" s="98" t="s">
        <v>7</v>
      </c>
      <c r="B190" s="166">
        <v>3</v>
      </c>
      <c r="C190" s="166">
        <v>2</v>
      </c>
      <c r="D190" s="166">
        <v>1</v>
      </c>
      <c r="E190" s="187">
        <v>0</v>
      </c>
      <c r="F190" s="187">
        <v>0</v>
      </c>
      <c r="G190" s="188">
        <v>0</v>
      </c>
      <c r="H190" s="193">
        <f t="shared" si="125"/>
        <v>-0.5</v>
      </c>
      <c r="I190" s="189">
        <f t="shared" si="126"/>
        <v>-1</v>
      </c>
      <c r="J190" s="193" t="e">
        <f t="shared" si="127"/>
        <v>#DIV/0!</v>
      </c>
      <c r="K190" s="194">
        <f t="shared" si="128"/>
        <v>0</v>
      </c>
      <c r="O190" s="96" t="s">
        <v>94</v>
      </c>
    </row>
    <row r="191" spans="1:15" ht="7.5" customHeight="1" x14ac:dyDescent="0.2">
      <c r="A191" s="98"/>
      <c r="B191" s="166"/>
      <c r="C191" s="166"/>
      <c r="D191" s="166"/>
      <c r="E191" s="187"/>
      <c r="F191" s="187"/>
      <c r="G191" s="188"/>
      <c r="H191" s="193"/>
      <c r="I191" s="189"/>
      <c r="J191" s="193"/>
      <c r="K191" s="194"/>
    </row>
    <row r="192" spans="1:15" x14ac:dyDescent="0.2">
      <c r="A192" s="98" t="s">
        <v>59</v>
      </c>
      <c r="B192" s="166">
        <v>11</v>
      </c>
      <c r="C192" s="166">
        <v>4</v>
      </c>
      <c r="D192" s="166">
        <v>5</v>
      </c>
      <c r="E192" s="187">
        <v>0</v>
      </c>
      <c r="F192" s="187">
        <v>0</v>
      </c>
      <c r="G192" s="188">
        <v>0</v>
      </c>
      <c r="H192" s="193">
        <f t="shared" si="125"/>
        <v>0.25</v>
      </c>
      <c r="I192" s="189">
        <f t="shared" si="126"/>
        <v>1</v>
      </c>
      <c r="J192" s="193" t="e">
        <f t="shared" si="127"/>
        <v>#DIV/0!</v>
      </c>
      <c r="K192" s="194">
        <f t="shared" si="128"/>
        <v>0</v>
      </c>
    </row>
    <row r="193" spans="1:12" x14ac:dyDescent="0.2">
      <c r="A193" s="98" t="s">
        <v>60</v>
      </c>
      <c r="B193" s="166">
        <v>16</v>
      </c>
      <c r="C193" s="166">
        <v>20</v>
      </c>
      <c r="D193" s="166">
        <v>14</v>
      </c>
      <c r="E193" s="187">
        <v>0</v>
      </c>
      <c r="F193" s="187">
        <v>0</v>
      </c>
      <c r="G193" s="188">
        <v>0</v>
      </c>
      <c r="H193" s="193">
        <f t="shared" si="125"/>
        <v>-0.3</v>
      </c>
      <c r="I193" s="189">
        <f t="shared" si="126"/>
        <v>-6</v>
      </c>
      <c r="J193" s="193" t="e">
        <f t="shared" si="127"/>
        <v>#DIV/0!</v>
      </c>
      <c r="K193" s="190">
        <f t="shared" si="128"/>
        <v>0</v>
      </c>
    </row>
    <row r="194" spans="1:12" x14ac:dyDescent="0.2">
      <c r="A194" s="106" t="s">
        <v>120</v>
      </c>
      <c r="B194" s="178">
        <f t="shared" ref="B194:C194" si="151">SUM(B192:B193)</f>
        <v>27</v>
      </c>
      <c r="C194" s="178">
        <f t="shared" si="151"/>
        <v>24</v>
      </c>
      <c r="D194" s="178">
        <f t="shared" ref="D194:E194" si="152">SUM(D192:D193)</f>
        <v>19</v>
      </c>
      <c r="E194" s="179">
        <f t="shared" si="152"/>
        <v>0</v>
      </c>
      <c r="F194" s="179">
        <f t="shared" ref="F194:G194" si="153">SUM(F192:F193)</f>
        <v>0</v>
      </c>
      <c r="G194" s="180">
        <f t="shared" si="153"/>
        <v>0</v>
      </c>
      <c r="H194" s="201">
        <f t="shared" si="125"/>
        <v>-0.20833333333333334</v>
      </c>
      <c r="I194" s="191">
        <f t="shared" si="126"/>
        <v>-5</v>
      </c>
      <c r="J194" s="201" t="e">
        <f t="shared" si="127"/>
        <v>#DIV/0!</v>
      </c>
      <c r="K194" s="192">
        <f t="shared" si="128"/>
        <v>0</v>
      </c>
      <c r="L194" s="165"/>
    </row>
    <row r="195" spans="1:12" ht="7.5" customHeight="1" x14ac:dyDescent="0.2">
      <c r="A195" s="98"/>
      <c r="B195" s="166"/>
      <c r="C195" s="166"/>
      <c r="D195" s="166"/>
      <c r="E195" s="187"/>
      <c r="F195" s="187"/>
      <c r="G195" s="188"/>
      <c r="H195" s="193"/>
      <c r="I195" s="189"/>
      <c r="J195" s="193"/>
      <c r="K195" s="194"/>
    </row>
    <row r="196" spans="1:12" x14ac:dyDescent="0.2">
      <c r="A196" s="98" t="s">
        <v>44</v>
      </c>
      <c r="B196" s="166">
        <v>0</v>
      </c>
      <c r="C196" s="166">
        <v>0</v>
      </c>
      <c r="D196" s="166">
        <v>1</v>
      </c>
      <c r="E196" s="187">
        <v>0</v>
      </c>
      <c r="F196" s="187">
        <v>0</v>
      </c>
      <c r="G196" s="188">
        <v>0</v>
      </c>
      <c r="H196" s="135" t="s">
        <v>174</v>
      </c>
      <c r="I196" s="189">
        <f t="shared" si="126"/>
        <v>1</v>
      </c>
      <c r="J196" s="193" t="e">
        <f t="shared" si="127"/>
        <v>#DIV/0!</v>
      </c>
      <c r="K196" s="194">
        <f t="shared" si="128"/>
        <v>0</v>
      </c>
    </row>
    <row r="197" spans="1:12" x14ac:dyDescent="0.2">
      <c r="A197" s="98" t="s">
        <v>45</v>
      </c>
      <c r="B197" s="166">
        <v>5</v>
      </c>
      <c r="C197" s="166">
        <v>4</v>
      </c>
      <c r="D197" s="166">
        <v>4</v>
      </c>
      <c r="E197" s="187">
        <v>0</v>
      </c>
      <c r="F197" s="187">
        <v>0</v>
      </c>
      <c r="G197" s="188">
        <v>0</v>
      </c>
      <c r="H197" s="193">
        <f t="shared" si="125"/>
        <v>0</v>
      </c>
      <c r="I197" s="189">
        <f t="shared" si="126"/>
        <v>0</v>
      </c>
      <c r="J197" s="193" t="e">
        <f t="shared" si="127"/>
        <v>#DIV/0!</v>
      </c>
      <c r="K197" s="190">
        <f t="shared" si="128"/>
        <v>0</v>
      </c>
    </row>
    <row r="198" spans="1:12" x14ac:dyDescent="0.2">
      <c r="A198" s="106" t="s">
        <v>121</v>
      </c>
      <c r="B198" s="195">
        <f t="shared" ref="B198:C198" si="154">SUM(B196:B197)</f>
        <v>5</v>
      </c>
      <c r="C198" s="195">
        <f t="shared" si="154"/>
        <v>4</v>
      </c>
      <c r="D198" s="195">
        <f t="shared" ref="D198:E198" si="155">SUM(D196:D197)</f>
        <v>5</v>
      </c>
      <c r="E198" s="196">
        <f t="shared" si="155"/>
        <v>0</v>
      </c>
      <c r="F198" s="196">
        <f t="shared" ref="F198:G198" si="156">SUM(F196:F197)</f>
        <v>0</v>
      </c>
      <c r="G198" s="197">
        <f t="shared" si="156"/>
        <v>0</v>
      </c>
      <c r="H198" s="198">
        <f t="shared" si="125"/>
        <v>0.25</v>
      </c>
      <c r="I198" s="199">
        <f t="shared" si="126"/>
        <v>1</v>
      </c>
      <c r="J198" s="198" t="e">
        <f t="shared" si="127"/>
        <v>#DIV/0!</v>
      </c>
      <c r="K198" s="200">
        <f t="shared" si="128"/>
        <v>0</v>
      </c>
      <c r="L198" s="165"/>
    </row>
    <row r="199" spans="1:12" ht="7.5" customHeight="1" x14ac:dyDescent="0.2">
      <c r="A199" s="98"/>
      <c r="B199" s="166"/>
      <c r="C199" s="166"/>
      <c r="D199" s="166"/>
      <c r="E199" s="187"/>
      <c r="F199" s="187"/>
      <c r="G199" s="188"/>
      <c r="H199" s="193"/>
      <c r="I199" s="189"/>
      <c r="J199" s="193"/>
      <c r="K199" s="194"/>
    </row>
    <row r="200" spans="1:12" x14ac:dyDescent="0.2">
      <c r="A200" s="98" t="s">
        <v>159</v>
      </c>
      <c r="B200" s="166">
        <v>15</v>
      </c>
      <c r="C200" s="166">
        <v>15</v>
      </c>
      <c r="D200" s="166">
        <v>25</v>
      </c>
      <c r="E200" s="187">
        <v>0</v>
      </c>
      <c r="F200" s="187">
        <v>0</v>
      </c>
      <c r="G200" s="188">
        <v>0</v>
      </c>
      <c r="H200" s="193">
        <f t="shared" si="125"/>
        <v>0.66666666666666663</v>
      </c>
      <c r="I200" s="189">
        <f t="shared" si="126"/>
        <v>10</v>
      </c>
      <c r="J200" s="193" t="e">
        <f t="shared" si="127"/>
        <v>#DIV/0!</v>
      </c>
      <c r="K200" s="194">
        <f t="shared" si="128"/>
        <v>0</v>
      </c>
    </row>
    <row r="201" spans="1:12" x14ac:dyDescent="0.2">
      <c r="A201" s="98" t="s">
        <v>245</v>
      </c>
      <c r="B201" s="166">
        <v>0</v>
      </c>
      <c r="C201" s="166">
        <v>0</v>
      </c>
      <c r="D201" s="166">
        <v>3</v>
      </c>
      <c r="E201" s="187"/>
      <c r="F201" s="187"/>
      <c r="G201" s="188"/>
      <c r="H201" s="135" t="s">
        <v>174</v>
      </c>
      <c r="I201" s="189">
        <f t="shared" ref="I201" si="157">D201-C201</f>
        <v>3</v>
      </c>
      <c r="J201" s="193"/>
      <c r="K201" s="194"/>
    </row>
    <row r="202" spans="1:12" x14ac:dyDescent="0.2">
      <c r="A202" s="98" t="s">
        <v>216</v>
      </c>
      <c r="B202" s="166">
        <v>1</v>
      </c>
      <c r="C202" s="166">
        <v>7</v>
      </c>
      <c r="D202" s="166">
        <v>5</v>
      </c>
      <c r="E202" s="187">
        <v>0</v>
      </c>
      <c r="F202" s="187">
        <v>0</v>
      </c>
      <c r="G202" s="188">
        <v>0</v>
      </c>
      <c r="H202" s="193">
        <f t="shared" si="125"/>
        <v>-0.2857142857142857</v>
      </c>
      <c r="I202" s="189">
        <f t="shared" ref="I202:I203" si="158">D202-C202</f>
        <v>-2</v>
      </c>
      <c r="J202" s="135"/>
      <c r="K202" s="171"/>
    </row>
    <row r="203" spans="1:12" x14ac:dyDescent="0.2">
      <c r="A203" s="106" t="s">
        <v>153</v>
      </c>
      <c r="B203" s="195">
        <f>SUM(B200:B202)</f>
        <v>16</v>
      </c>
      <c r="C203" s="195">
        <f>SUM(C200:C202)</f>
        <v>22</v>
      </c>
      <c r="D203" s="195">
        <f>SUM(D200:D202)</f>
        <v>33</v>
      </c>
      <c r="E203" s="196">
        <f>SUM(E202:E202)</f>
        <v>0</v>
      </c>
      <c r="F203" s="196">
        <f>SUM(F202:F202)</f>
        <v>0</v>
      </c>
      <c r="G203" s="197">
        <f>SUM(G202:G202)</f>
        <v>0</v>
      </c>
      <c r="H203" s="198">
        <f t="shared" ref="H203" si="159">(D203-C203)/C203</f>
        <v>0.5</v>
      </c>
      <c r="I203" s="199">
        <f t="shared" si="158"/>
        <v>11</v>
      </c>
      <c r="J203" s="135"/>
      <c r="K203" s="171"/>
    </row>
    <row r="204" spans="1:12" ht="7.5" customHeight="1" x14ac:dyDescent="0.2">
      <c r="A204" s="98"/>
      <c r="B204" s="166"/>
      <c r="C204" s="166"/>
      <c r="D204" s="166"/>
      <c r="E204" s="187"/>
      <c r="F204" s="187"/>
      <c r="G204" s="188"/>
      <c r="H204" s="193"/>
      <c r="I204" s="189"/>
      <c r="J204" s="193"/>
      <c r="K204" s="194"/>
    </row>
    <row r="205" spans="1:12" ht="12.75" customHeight="1" x14ac:dyDescent="0.2">
      <c r="A205" s="105" t="s">
        <v>191</v>
      </c>
      <c r="B205" s="166">
        <v>10</v>
      </c>
      <c r="C205" s="166">
        <v>8</v>
      </c>
      <c r="D205" s="166">
        <v>16</v>
      </c>
      <c r="E205" s="187">
        <v>0</v>
      </c>
      <c r="F205" s="187">
        <v>0</v>
      </c>
      <c r="G205" s="188">
        <v>0</v>
      </c>
      <c r="H205" s="169">
        <f>(D205-C205)/C205</f>
        <v>1</v>
      </c>
      <c r="I205" s="170">
        <f t="shared" ref="I205" si="160">D205-C205</f>
        <v>8</v>
      </c>
      <c r="J205" s="135" t="s">
        <v>174</v>
      </c>
      <c r="K205" s="171">
        <f t="shared" ref="K205" si="161">G205-F205</f>
        <v>0</v>
      </c>
    </row>
    <row r="206" spans="1:12" ht="7.5" customHeight="1" x14ac:dyDescent="0.2">
      <c r="A206" s="98"/>
      <c r="B206" s="174"/>
      <c r="C206" s="174"/>
      <c r="D206" s="174"/>
      <c r="E206" s="187"/>
      <c r="F206" s="187"/>
      <c r="G206" s="206"/>
      <c r="H206" s="193"/>
      <c r="I206" s="211"/>
      <c r="J206" s="193"/>
      <c r="K206" s="194"/>
    </row>
    <row r="207" spans="1:12" ht="12.75" customHeight="1" x14ac:dyDescent="0.2">
      <c r="A207" s="97" t="s">
        <v>160</v>
      </c>
      <c r="B207" s="174">
        <v>5</v>
      </c>
      <c r="C207" s="174">
        <v>4</v>
      </c>
      <c r="D207" s="174">
        <v>2</v>
      </c>
      <c r="E207" s="187"/>
      <c r="F207" s="187"/>
      <c r="G207" s="206"/>
      <c r="H207" s="193">
        <f t="shared" ref="H207" si="162">(D207-C207)/C207</f>
        <v>-0.5</v>
      </c>
      <c r="I207" s="189">
        <f t="shared" ref="I207:I208" si="163">D207-C207</f>
        <v>-2</v>
      </c>
      <c r="J207" s="193"/>
      <c r="K207" s="194"/>
    </row>
    <row r="208" spans="1:12" ht="12.75" customHeight="1" x14ac:dyDescent="0.2">
      <c r="A208" s="98" t="s">
        <v>243</v>
      </c>
      <c r="B208" s="174">
        <v>0</v>
      </c>
      <c r="C208" s="174">
        <v>0</v>
      </c>
      <c r="D208" s="174">
        <v>1</v>
      </c>
      <c r="E208" s="187"/>
      <c r="F208" s="187"/>
      <c r="G208" s="206"/>
      <c r="H208" s="135" t="s">
        <v>174</v>
      </c>
      <c r="I208" s="189">
        <f t="shared" si="163"/>
        <v>1</v>
      </c>
      <c r="J208" s="193"/>
      <c r="K208" s="194"/>
    </row>
    <row r="209" spans="1:13" ht="12.75" customHeight="1" x14ac:dyDescent="0.2">
      <c r="A209" s="106" t="s">
        <v>244</v>
      </c>
      <c r="B209" s="218">
        <f>SUM(B207:B208)</f>
        <v>5</v>
      </c>
      <c r="C209" s="218">
        <f>SUM(C207:C208)</f>
        <v>4</v>
      </c>
      <c r="D209" s="218">
        <f>SUM(D207:D208)</f>
        <v>3</v>
      </c>
      <c r="E209" s="215">
        <v>0</v>
      </c>
      <c r="F209" s="215">
        <v>0</v>
      </c>
      <c r="G209" s="219">
        <v>0</v>
      </c>
      <c r="H209" s="220">
        <f t="shared" ref="H209" si="164">(D209-C209)/C209</f>
        <v>-0.25</v>
      </c>
      <c r="I209" s="205">
        <f t="shared" ref="I209" si="165">D209-C209</f>
        <v>-1</v>
      </c>
      <c r="J209" s="193" t="e">
        <f t="shared" ref="J209" si="166">(G209-F209)/F209</f>
        <v>#DIV/0!</v>
      </c>
      <c r="K209" s="194">
        <f t="shared" ref="K209" si="167">G209-F209</f>
        <v>0</v>
      </c>
      <c r="M209" s="146"/>
    </row>
    <row r="210" spans="1:13" ht="7.5" customHeight="1" x14ac:dyDescent="0.2">
      <c r="A210" s="98"/>
      <c r="B210" s="166"/>
      <c r="C210" s="166"/>
      <c r="D210" s="166"/>
      <c r="E210" s="187"/>
      <c r="F210" s="187"/>
      <c r="G210" s="188"/>
      <c r="H210" s="193"/>
      <c r="I210" s="189"/>
      <c r="J210" s="193"/>
      <c r="K210" s="194"/>
    </row>
    <row r="211" spans="1:13" x14ac:dyDescent="0.2">
      <c r="A211" s="98" t="s">
        <v>52</v>
      </c>
      <c r="B211" s="166">
        <v>1</v>
      </c>
      <c r="C211" s="166">
        <v>0</v>
      </c>
      <c r="D211" s="166">
        <v>0</v>
      </c>
      <c r="E211" s="187">
        <v>0</v>
      </c>
      <c r="F211" s="187">
        <v>0</v>
      </c>
      <c r="G211" s="188">
        <v>0</v>
      </c>
      <c r="H211" s="135" t="s">
        <v>174</v>
      </c>
      <c r="I211" s="189">
        <f t="shared" si="126"/>
        <v>0</v>
      </c>
      <c r="J211" s="193" t="e">
        <f t="shared" si="127"/>
        <v>#DIV/0!</v>
      </c>
      <c r="K211" s="194">
        <f t="shared" si="128"/>
        <v>0</v>
      </c>
    </row>
    <row r="212" spans="1:13" x14ac:dyDescent="0.2">
      <c r="A212" s="97" t="s">
        <v>53</v>
      </c>
      <c r="B212" s="166">
        <v>24</v>
      </c>
      <c r="C212" s="166">
        <v>20</v>
      </c>
      <c r="D212" s="166">
        <v>19</v>
      </c>
      <c r="E212" s="187">
        <v>0</v>
      </c>
      <c r="F212" s="187">
        <v>0</v>
      </c>
      <c r="G212" s="188">
        <v>0</v>
      </c>
      <c r="H212" s="193">
        <f t="shared" si="125"/>
        <v>-0.05</v>
      </c>
      <c r="I212" s="189">
        <f t="shared" si="126"/>
        <v>-1</v>
      </c>
      <c r="J212" s="193" t="e">
        <f t="shared" si="127"/>
        <v>#DIV/0!</v>
      </c>
      <c r="K212" s="194">
        <f t="shared" si="128"/>
        <v>0</v>
      </c>
    </row>
    <row r="213" spans="1:13" x14ac:dyDescent="0.2">
      <c r="A213" s="97" t="s">
        <v>54</v>
      </c>
      <c r="B213" s="166">
        <v>8</v>
      </c>
      <c r="C213" s="166">
        <v>6</v>
      </c>
      <c r="D213" s="166">
        <v>4</v>
      </c>
      <c r="E213" s="187">
        <v>0</v>
      </c>
      <c r="F213" s="187">
        <v>0</v>
      </c>
      <c r="G213" s="188">
        <v>0</v>
      </c>
      <c r="H213" s="193">
        <f t="shared" si="125"/>
        <v>-0.33333333333333331</v>
      </c>
      <c r="I213" s="189">
        <f t="shared" si="126"/>
        <v>-2</v>
      </c>
      <c r="J213" s="193" t="e">
        <f t="shared" si="127"/>
        <v>#DIV/0!</v>
      </c>
      <c r="K213" s="194">
        <f t="shared" si="128"/>
        <v>0</v>
      </c>
    </row>
    <row r="214" spans="1:13" x14ac:dyDescent="0.2">
      <c r="A214" s="97" t="s">
        <v>55</v>
      </c>
      <c r="B214" s="166">
        <v>5</v>
      </c>
      <c r="C214" s="166">
        <v>5</v>
      </c>
      <c r="D214" s="166">
        <v>1</v>
      </c>
      <c r="E214" s="187">
        <v>0</v>
      </c>
      <c r="F214" s="187">
        <v>0</v>
      </c>
      <c r="G214" s="188">
        <v>0</v>
      </c>
      <c r="H214" s="193">
        <f t="shared" si="125"/>
        <v>-0.8</v>
      </c>
      <c r="I214" s="189">
        <f t="shared" si="126"/>
        <v>-4</v>
      </c>
      <c r="J214" s="193" t="e">
        <f t="shared" si="127"/>
        <v>#DIV/0!</v>
      </c>
      <c r="K214" s="194">
        <f t="shared" si="128"/>
        <v>0</v>
      </c>
    </row>
    <row r="215" spans="1:13" x14ac:dyDescent="0.2">
      <c r="A215" s="97" t="s">
        <v>56</v>
      </c>
      <c r="B215" s="166">
        <v>2</v>
      </c>
      <c r="C215" s="166">
        <v>0</v>
      </c>
      <c r="D215" s="166">
        <v>0</v>
      </c>
      <c r="E215" s="187">
        <v>0</v>
      </c>
      <c r="F215" s="187">
        <v>0</v>
      </c>
      <c r="G215" s="188">
        <v>0</v>
      </c>
      <c r="H215" s="135" t="s">
        <v>174</v>
      </c>
      <c r="I215" s="189">
        <f t="shared" si="126"/>
        <v>0</v>
      </c>
      <c r="J215" s="193" t="e">
        <f t="shared" si="127"/>
        <v>#DIV/0!</v>
      </c>
      <c r="K215" s="194">
        <f t="shared" si="128"/>
        <v>0</v>
      </c>
    </row>
    <row r="216" spans="1:13" x14ac:dyDescent="0.2">
      <c r="A216" s="97" t="s">
        <v>57</v>
      </c>
      <c r="B216" s="166">
        <v>29</v>
      </c>
      <c r="C216" s="166">
        <v>29</v>
      </c>
      <c r="D216" s="166">
        <v>32</v>
      </c>
      <c r="E216" s="187">
        <v>0</v>
      </c>
      <c r="F216" s="187">
        <v>0</v>
      </c>
      <c r="G216" s="188">
        <v>0</v>
      </c>
      <c r="H216" s="193">
        <f t="shared" ref="H216" si="168">(D216-C216)/C216</f>
        <v>0.10344827586206896</v>
      </c>
      <c r="I216" s="189">
        <f t="shared" ref="I216:I217" si="169">D216-C216</f>
        <v>3</v>
      </c>
      <c r="J216" s="193"/>
      <c r="K216" s="194"/>
    </row>
    <row r="217" spans="1:13" x14ac:dyDescent="0.2">
      <c r="A217" s="97" t="s">
        <v>218</v>
      </c>
      <c r="B217" s="166">
        <v>2</v>
      </c>
      <c r="C217" s="166">
        <v>2</v>
      </c>
      <c r="D217" s="166">
        <v>9</v>
      </c>
      <c r="E217" s="187">
        <v>0</v>
      </c>
      <c r="F217" s="187">
        <v>0</v>
      </c>
      <c r="G217" s="188">
        <v>0</v>
      </c>
      <c r="H217" s="193">
        <f t="shared" si="125"/>
        <v>3.5</v>
      </c>
      <c r="I217" s="189">
        <f t="shared" si="169"/>
        <v>7</v>
      </c>
      <c r="J217" s="193" t="e">
        <f t="shared" si="127"/>
        <v>#DIV/0!</v>
      </c>
      <c r="K217" s="194">
        <f t="shared" si="128"/>
        <v>0</v>
      </c>
    </row>
    <row r="218" spans="1:13" hidden="1" x14ac:dyDescent="0.2">
      <c r="A218" s="98" t="s">
        <v>58</v>
      </c>
      <c r="B218" s="166">
        <v>0</v>
      </c>
      <c r="C218" s="166">
        <v>0</v>
      </c>
      <c r="D218" s="166">
        <v>0</v>
      </c>
      <c r="E218" s="187">
        <v>0</v>
      </c>
      <c r="F218" s="187">
        <v>0</v>
      </c>
      <c r="G218" s="188">
        <v>0</v>
      </c>
      <c r="H218" s="135" t="s">
        <v>174</v>
      </c>
      <c r="I218" s="189">
        <f t="shared" si="126"/>
        <v>0</v>
      </c>
      <c r="J218" s="135" t="s">
        <v>174</v>
      </c>
      <c r="K218" s="194">
        <f t="shared" si="128"/>
        <v>0</v>
      </c>
    </row>
    <row r="219" spans="1:13" x14ac:dyDescent="0.2">
      <c r="A219" s="106" t="s">
        <v>122</v>
      </c>
      <c r="B219" s="195">
        <f t="shared" ref="B219:C219" si="170">SUM(B211:B218)</f>
        <v>71</v>
      </c>
      <c r="C219" s="195">
        <f t="shared" si="170"/>
        <v>62</v>
      </c>
      <c r="D219" s="195">
        <f t="shared" ref="D219:E219" si="171">SUM(D211:D218)</f>
        <v>65</v>
      </c>
      <c r="E219" s="196">
        <f t="shared" si="171"/>
        <v>0</v>
      </c>
      <c r="F219" s="196">
        <f t="shared" ref="F219:G219" si="172">SUM(F211:F218)</f>
        <v>0</v>
      </c>
      <c r="G219" s="197">
        <f t="shared" si="172"/>
        <v>0</v>
      </c>
      <c r="H219" s="198">
        <f t="shared" si="125"/>
        <v>4.8387096774193547E-2</v>
      </c>
      <c r="I219" s="199">
        <f t="shared" si="126"/>
        <v>3</v>
      </c>
      <c r="J219" s="198" t="e">
        <f t="shared" si="127"/>
        <v>#DIV/0!</v>
      </c>
      <c r="K219" s="200">
        <f t="shared" si="128"/>
        <v>0</v>
      </c>
      <c r="L219" s="165"/>
    </row>
    <row r="220" spans="1:13" ht="7.5" customHeight="1" x14ac:dyDescent="0.2">
      <c r="A220" s="98"/>
      <c r="B220" s="166"/>
      <c r="C220" s="166"/>
      <c r="D220" s="166"/>
      <c r="E220" s="187"/>
      <c r="F220" s="187"/>
      <c r="G220" s="188"/>
      <c r="H220" s="193"/>
      <c r="I220" s="189"/>
      <c r="J220" s="193"/>
      <c r="K220" s="194"/>
    </row>
    <row r="221" spans="1:13" x14ac:dyDescent="0.2">
      <c r="A221" s="98" t="s">
        <v>61</v>
      </c>
      <c r="B221" s="166">
        <v>14</v>
      </c>
      <c r="C221" s="166">
        <v>11</v>
      </c>
      <c r="D221" s="166">
        <v>9</v>
      </c>
      <c r="E221" s="187">
        <v>0</v>
      </c>
      <c r="F221" s="187">
        <v>0</v>
      </c>
      <c r="G221" s="188">
        <v>0</v>
      </c>
      <c r="H221" s="193">
        <f t="shared" si="125"/>
        <v>-0.18181818181818182</v>
      </c>
      <c r="I221" s="189">
        <f t="shared" si="126"/>
        <v>-2</v>
      </c>
      <c r="J221" s="193" t="e">
        <f t="shared" si="127"/>
        <v>#DIV/0!</v>
      </c>
      <c r="K221" s="194">
        <f t="shared" si="128"/>
        <v>0</v>
      </c>
      <c r="M221" s="146"/>
    </row>
    <row r="222" spans="1:13" ht="7.5" customHeight="1" x14ac:dyDescent="0.2">
      <c r="A222" s="98"/>
      <c r="B222" s="166"/>
      <c r="C222" s="166"/>
      <c r="D222" s="166"/>
      <c r="E222" s="187"/>
      <c r="F222" s="187"/>
      <c r="G222" s="188"/>
      <c r="H222" s="193"/>
      <c r="I222" s="189"/>
      <c r="J222" s="193"/>
      <c r="K222" s="194"/>
    </row>
    <row r="223" spans="1:13" ht="12.75" customHeight="1" x14ac:dyDescent="0.2">
      <c r="A223" s="99" t="s">
        <v>246</v>
      </c>
      <c r="B223" s="166">
        <v>0</v>
      </c>
      <c r="C223" s="166">
        <v>0</v>
      </c>
      <c r="D223" s="166">
        <v>2</v>
      </c>
      <c r="E223" s="187">
        <v>0</v>
      </c>
      <c r="F223" s="187">
        <v>0</v>
      </c>
      <c r="G223" s="188">
        <v>0</v>
      </c>
      <c r="H223" s="135" t="s">
        <v>174</v>
      </c>
      <c r="I223" s="189">
        <f t="shared" ref="I223" si="173">D223-C223</f>
        <v>2</v>
      </c>
      <c r="J223" s="193"/>
      <c r="K223" s="194"/>
    </row>
    <row r="224" spans="1:13" ht="12.75" customHeight="1" x14ac:dyDescent="0.2">
      <c r="A224" s="99" t="s">
        <v>62</v>
      </c>
      <c r="B224" s="166">
        <v>5</v>
      </c>
      <c r="C224" s="166">
        <v>9</v>
      </c>
      <c r="D224" s="166">
        <v>3</v>
      </c>
      <c r="E224" s="187">
        <v>0</v>
      </c>
      <c r="F224" s="187">
        <v>0</v>
      </c>
      <c r="G224" s="188">
        <v>0</v>
      </c>
      <c r="H224" s="193">
        <f t="shared" ref="H224" si="174">(D224-C224)/C224</f>
        <v>-0.66666666666666663</v>
      </c>
      <c r="I224" s="189">
        <f t="shared" ref="I224" si="175">D224-C224</f>
        <v>-6</v>
      </c>
      <c r="J224" s="193"/>
      <c r="K224" s="194"/>
    </row>
    <row r="225" spans="1:13" x14ac:dyDescent="0.2">
      <c r="A225" s="106" t="s">
        <v>247</v>
      </c>
      <c r="B225" s="218">
        <f>SUM(B223:B224)</f>
        <v>5</v>
      </c>
      <c r="C225" s="218">
        <f>SUM(C223:C224)</f>
        <v>9</v>
      </c>
      <c r="D225" s="218">
        <f>SUM(D223:D224)</f>
        <v>5</v>
      </c>
      <c r="E225" s="215">
        <v>0</v>
      </c>
      <c r="F225" s="215">
        <v>0</v>
      </c>
      <c r="G225" s="219">
        <v>0</v>
      </c>
      <c r="H225" s="220">
        <f t="shared" si="125"/>
        <v>-0.44444444444444442</v>
      </c>
      <c r="I225" s="205">
        <f t="shared" si="126"/>
        <v>-4</v>
      </c>
      <c r="J225" s="193" t="e">
        <f t="shared" si="127"/>
        <v>#DIV/0!</v>
      </c>
      <c r="K225" s="194">
        <f t="shared" si="128"/>
        <v>0</v>
      </c>
      <c r="M225" s="146"/>
    </row>
    <row r="226" spans="1:13" ht="7.5" customHeight="1" x14ac:dyDescent="0.2">
      <c r="A226" s="98"/>
      <c r="B226" s="166"/>
      <c r="C226" s="166"/>
      <c r="D226" s="166"/>
      <c r="E226" s="187"/>
      <c r="F226" s="187"/>
      <c r="G226" s="188"/>
      <c r="H226" s="193"/>
      <c r="I226" s="189"/>
      <c r="J226" s="193"/>
      <c r="K226" s="194"/>
    </row>
    <row r="227" spans="1:13" x14ac:dyDescent="0.2">
      <c r="A227" s="98" t="s">
        <v>8</v>
      </c>
      <c r="B227" s="166">
        <v>41</v>
      </c>
      <c r="C227" s="166">
        <v>26</v>
      </c>
      <c r="D227" s="166">
        <v>24</v>
      </c>
      <c r="E227" s="187">
        <v>0</v>
      </c>
      <c r="F227" s="187">
        <v>0</v>
      </c>
      <c r="G227" s="188">
        <v>0</v>
      </c>
      <c r="H227" s="193">
        <f t="shared" si="125"/>
        <v>-7.6923076923076927E-2</v>
      </c>
      <c r="I227" s="189">
        <f t="shared" si="126"/>
        <v>-2</v>
      </c>
      <c r="J227" s="193" t="e">
        <f t="shared" si="127"/>
        <v>#DIV/0!</v>
      </c>
      <c r="K227" s="194">
        <f t="shared" si="128"/>
        <v>0</v>
      </c>
    </row>
    <row r="228" spans="1:13" x14ac:dyDescent="0.2">
      <c r="A228" s="98" t="s">
        <v>192</v>
      </c>
      <c r="B228" s="174">
        <v>37</v>
      </c>
      <c r="C228" s="174">
        <v>25</v>
      </c>
      <c r="D228" s="174">
        <v>23</v>
      </c>
      <c r="E228" s="187">
        <v>0</v>
      </c>
      <c r="F228" s="187">
        <v>0</v>
      </c>
      <c r="G228" s="206">
        <v>0</v>
      </c>
      <c r="H228" s="193">
        <f t="shared" ref="H228" si="176">(D228-C228)/C228</f>
        <v>-0.08</v>
      </c>
      <c r="I228" s="189">
        <f t="shared" ref="I228" si="177">D228-C228</f>
        <v>-2</v>
      </c>
      <c r="J228" s="193" t="s">
        <v>174</v>
      </c>
      <c r="K228" s="194">
        <f t="shared" ref="K228:K232" si="178">G228-F228</f>
        <v>0</v>
      </c>
    </row>
    <row r="229" spans="1:13" x14ac:dyDescent="0.2">
      <c r="A229" s="98" t="s">
        <v>193</v>
      </c>
      <c r="B229" s="174">
        <v>16</v>
      </c>
      <c r="C229" s="174">
        <v>16</v>
      </c>
      <c r="D229" s="174">
        <v>15</v>
      </c>
      <c r="E229" s="187">
        <v>0</v>
      </c>
      <c r="F229" s="187">
        <v>0</v>
      </c>
      <c r="G229" s="206">
        <v>0</v>
      </c>
      <c r="H229" s="193">
        <f t="shared" si="125"/>
        <v>-6.25E-2</v>
      </c>
      <c r="I229" s="189">
        <f t="shared" ref="I229:I233" si="179">D229-C229</f>
        <v>-1</v>
      </c>
      <c r="J229" s="193" t="s">
        <v>174</v>
      </c>
      <c r="K229" s="194">
        <f t="shared" si="178"/>
        <v>0</v>
      </c>
    </row>
    <row r="230" spans="1:13" x14ac:dyDescent="0.2">
      <c r="A230" s="98" t="s">
        <v>219</v>
      </c>
      <c r="B230" s="166">
        <v>1</v>
      </c>
      <c r="C230" s="166">
        <v>4</v>
      </c>
      <c r="D230" s="166">
        <v>3</v>
      </c>
      <c r="E230" s="187">
        <v>0</v>
      </c>
      <c r="F230" s="187">
        <v>0</v>
      </c>
      <c r="G230" s="188">
        <v>0</v>
      </c>
      <c r="H230" s="193">
        <f t="shared" si="125"/>
        <v>-0.25</v>
      </c>
      <c r="I230" s="189">
        <f t="shared" si="179"/>
        <v>-1</v>
      </c>
      <c r="J230" s="193"/>
      <c r="K230" s="194"/>
    </row>
    <row r="231" spans="1:13" x14ac:dyDescent="0.2">
      <c r="A231" s="98" t="s">
        <v>238</v>
      </c>
      <c r="B231" s="174">
        <v>0</v>
      </c>
      <c r="C231" s="174">
        <v>0</v>
      </c>
      <c r="D231" s="174">
        <v>7</v>
      </c>
      <c r="E231" s="187"/>
      <c r="F231" s="187"/>
      <c r="G231" s="206"/>
      <c r="H231" s="135" t="s">
        <v>174</v>
      </c>
      <c r="I231" s="189">
        <f t="shared" si="179"/>
        <v>7</v>
      </c>
      <c r="J231" s="193"/>
      <c r="K231" s="194"/>
    </row>
    <row r="232" spans="1:13" x14ac:dyDescent="0.2">
      <c r="A232" s="98" t="s">
        <v>9</v>
      </c>
      <c r="B232" s="174">
        <v>26</v>
      </c>
      <c r="C232" s="174">
        <v>23</v>
      </c>
      <c r="D232" s="174">
        <v>18</v>
      </c>
      <c r="E232" s="187">
        <v>0</v>
      </c>
      <c r="F232" s="187">
        <v>0</v>
      </c>
      <c r="G232" s="206">
        <v>0</v>
      </c>
      <c r="H232" s="193">
        <f t="shared" ref="H232:H233" si="180">(D232-C232)/C232</f>
        <v>-0.21739130434782608</v>
      </c>
      <c r="I232" s="189">
        <f t="shared" si="179"/>
        <v>-5</v>
      </c>
      <c r="J232" s="193" t="e">
        <f t="shared" ref="J232" si="181">(G232-F232)/F232</f>
        <v>#DIV/0!</v>
      </c>
      <c r="K232" s="194">
        <f t="shared" si="178"/>
        <v>0</v>
      </c>
    </row>
    <row r="233" spans="1:13" x14ac:dyDescent="0.2">
      <c r="A233" s="98" t="s">
        <v>194</v>
      </c>
      <c r="B233" s="166">
        <v>18</v>
      </c>
      <c r="C233" s="166">
        <v>18</v>
      </c>
      <c r="D233" s="166">
        <v>21</v>
      </c>
      <c r="E233" s="187">
        <v>0</v>
      </c>
      <c r="F233" s="187">
        <v>0</v>
      </c>
      <c r="G233" s="188">
        <v>0</v>
      </c>
      <c r="H233" s="193">
        <f t="shared" si="180"/>
        <v>0.16666666666666666</v>
      </c>
      <c r="I233" s="189">
        <f t="shared" si="179"/>
        <v>3</v>
      </c>
      <c r="J233" s="135" t="s">
        <v>174</v>
      </c>
      <c r="K233" s="194">
        <f t="shared" ref="K233" si="182">G233-F233</f>
        <v>0</v>
      </c>
    </row>
    <row r="234" spans="1:13" x14ac:dyDescent="0.2">
      <c r="A234" s="106" t="s">
        <v>138</v>
      </c>
      <c r="B234" s="178">
        <f t="shared" ref="B234" si="183">SUM(B227:B233)</f>
        <v>139</v>
      </c>
      <c r="C234" s="178">
        <f t="shared" ref="C234" si="184">SUM(C227:C233)</f>
        <v>112</v>
      </c>
      <c r="D234" s="178">
        <f t="shared" ref="D234:E234" si="185">SUM(D227:D233)</f>
        <v>111</v>
      </c>
      <c r="E234" s="179">
        <f t="shared" si="185"/>
        <v>0</v>
      </c>
      <c r="F234" s="179">
        <f t="shared" ref="F234:G234" si="186">SUM(F227:F233)</f>
        <v>0</v>
      </c>
      <c r="G234" s="180">
        <f t="shared" si="186"/>
        <v>0</v>
      </c>
      <c r="H234" s="201">
        <f t="shared" si="125"/>
        <v>-8.9285714285714281E-3</v>
      </c>
      <c r="I234" s="191">
        <f t="shared" si="126"/>
        <v>-1</v>
      </c>
      <c r="J234" s="201" t="e">
        <f t="shared" si="127"/>
        <v>#DIV/0!</v>
      </c>
      <c r="K234" s="192">
        <f t="shared" si="128"/>
        <v>0</v>
      </c>
      <c r="L234" s="165"/>
    </row>
    <row r="235" spans="1:13" ht="7.5" customHeight="1" x14ac:dyDescent="0.2">
      <c r="A235" s="98"/>
      <c r="B235" s="166"/>
      <c r="C235" s="166"/>
      <c r="D235" s="166"/>
      <c r="E235" s="187"/>
      <c r="F235" s="187"/>
      <c r="G235" s="188"/>
      <c r="H235" s="193"/>
      <c r="I235" s="189"/>
      <c r="J235" s="193"/>
      <c r="K235" s="194"/>
    </row>
    <row r="236" spans="1:13" x14ac:dyDescent="0.2">
      <c r="A236" s="98" t="s">
        <v>42</v>
      </c>
      <c r="B236" s="166">
        <v>34</v>
      </c>
      <c r="C236" s="166">
        <v>36</v>
      </c>
      <c r="D236" s="166">
        <v>31</v>
      </c>
      <c r="E236" s="187">
        <v>0</v>
      </c>
      <c r="F236" s="187">
        <v>0</v>
      </c>
      <c r="G236" s="188">
        <v>0</v>
      </c>
      <c r="H236" s="193">
        <f t="shared" si="125"/>
        <v>-0.1388888888888889</v>
      </c>
      <c r="I236" s="189">
        <f t="shared" si="126"/>
        <v>-5</v>
      </c>
      <c r="J236" s="193" t="e">
        <f t="shared" si="127"/>
        <v>#DIV/0!</v>
      </c>
      <c r="K236" s="194">
        <f t="shared" si="128"/>
        <v>0</v>
      </c>
    </row>
    <row r="237" spans="1:13" ht="7.5" customHeight="1" x14ac:dyDescent="0.2">
      <c r="A237" s="98"/>
      <c r="B237" s="166"/>
      <c r="C237" s="166"/>
      <c r="D237" s="166"/>
      <c r="E237" s="187"/>
      <c r="F237" s="187"/>
      <c r="G237" s="188"/>
      <c r="H237" s="193"/>
      <c r="I237" s="189"/>
      <c r="J237" s="193"/>
      <c r="K237" s="194"/>
    </row>
    <row r="238" spans="1:13" x14ac:dyDescent="0.2">
      <c r="A238" s="98" t="s">
        <v>46</v>
      </c>
      <c r="B238" s="166">
        <v>4</v>
      </c>
      <c r="C238" s="166">
        <v>5</v>
      </c>
      <c r="D238" s="166">
        <v>2</v>
      </c>
      <c r="E238" s="187">
        <v>0</v>
      </c>
      <c r="F238" s="187">
        <v>0</v>
      </c>
      <c r="G238" s="188">
        <v>0</v>
      </c>
      <c r="H238" s="193">
        <f t="shared" si="125"/>
        <v>-0.6</v>
      </c>
      <c r="I238" s="189">
        <f t="shared" si="126"/>
        <v>-3</v>
      </c>
      <c r="J238" s="193" t="e">
        <f t="shared" si="127"/>
        <v>#DIV/0!</v>
      </c>
      <c r="K238" s="194">
        <f t="shared" si="128"/>
        <v>0</v>
      </c>
    </row>
    <row r="239" spans="1:13" x14ac:dyDescent="0.2">
      <c r="A239" s="99" t="s">
        <v>220</v>
      </c>
      <c r="B239" s="166">
        <v>2</v>
      </c>
      <c r="C239" s="166">
        <v>4</v>
      </c>
      <c r="D239" s="166">
        <v>7</v>
      </c>
      <c r="E239" s="187">
        <v>0</v>
      </c>
      <c r="F239" s="187">
        <v>0</v>
      </c>
      <c r="G239" s="188">
        <v>0</v>
      </c>
      <c r="H239" s="193">
        <f t="shared" si="125"/>
        <v>0.75</v>
      </c>
      <c r="I239" s="189">
        <f t="shared" si="126"/>
        <v>3</v>
      </c>
      <c r="J239" s="193"/>
      <c r="K239" s="194"/>
    </row>
    <row r="240" spans="1:13" x14ac:dyDescent="0.2">
      <c r="A240" s="98" t="s">
        <v>134</v>
      </c>
      <c r="B240" s="166">
        <v>2</v>
      </c>
      <c r="C240" s="166">
        <v>1</v>
      </c>
      <c r="D240" s="166">
        <v>0</v>
      </c>
      <c r="E240" s="187">
        <v>0</v>
      </c>
      <c r="F240" s="187">
        <v>0</v>
      </c>
      <c r="G240" s="188">
        <v>0</v>
      </c>
      <c r="H240" s="135" t="s">
        <v>174</v>
      </c>
      <c r="I240" s="189">
        <f t="shared" ref="I240" si="187">D240-C240</f>
        <v>-1</v>
      </c>
      <c r="J240" s="193" t="e">
        <f t="shared" si="127"/>
        <v>#DIV/0!</v>
      </c>
      <c r="K240" s="190">
        <f t="shared" si="128"/>
        <v>0</v>
      </c>
      <c r="L240" s="146"/>
    </row>
    <row r="241" spans="1:13" x14ac:dyDescent="0.2">
      <c r="A241" s="106" t="s">
        <v>136</v>
      </c>
      <c r="B241" s="178">
        <f t="shared" ref="B241:C241" si="188">SUM(B238:B240)</f>
        <v>8</v>
      </c>
      <c r="C241" s="178">
        <f t="shared" si="188"/>
        <v>10</v>
      </c>
      <c r="D241" s="178">
        <f t="shared" ref="D241:E241" si="189">SUM(D238:D240)</f>
        <v>9</v>
      </c>
      <c r="E241" s="179">
        <f t="shared" si="189"/>
        <v>0</v>
      </c>
      <c r="F241" s="179">
        <f t="shared" ref="F241:G241" si="190">SUM(F238:F240)</f>
        <v>0</v>
      </c>
      <c r="G241" s="180">
        <f t="shared" si="190"/>
        <v>0</v>
      </c>
      <c r="H241" s="201">
        <f t="shared" si="125"/>
        <v>-0.1</v>
      </c>
      <c r="I241" s="191">
        <f t="shared" si="126"/>
        <v>-1</v>
      </c>
      <c r="J241" s="201" t="e">
        <f t="shared" si="127"/>
        <v>#DIV/0!</v>
      </c>
      <c r="K241" s="192">
        <f t="shared" si="128"/>
        <v>0</v>
      </c>
      <c r="L241" s="222"/>
    </row>
    <row r="242" spans="1:13" ht="7.5" customHeight="1" x14ac:dyDescent="0.2">
      <c r="A242" s="98"/>
      <c r="B242" s="166"/>
      <c r="C242" s="166"/>
      <c r="D242" s="166"/>
      <c r="E242" s="187"/>
      <c r="F242" s="187"/>
      <c r="G242" s="188"/>
      <c r="H242" s="193"/>
      <c r="I242" s="189"/>
      <c r="J242" s="193"/>
      <c r="K242" s="194"/>
      <c r="L242" s="146"/>
    </row>
    <row r="243" spans="1:13" ht="12.75" customHeight="1" x14ac:dyDescent="0.2">
      <c r="A243" s="98" t="s">
        <v>63</v>
      </c>
      <c r="B243" s="166">
        <v>10</v>
      </c>
      <c r="C243" s="166">
        <v>18</v>
      </c>
      <c r="D243" s="166">
        <v>7</v>
      </c>
      <c r="E243" s="187">
        <v>0</v>
      </c>
      <c r="F243" s="187">
        <v>0</v>
      </c>
      <c r="G243" s="188">
        <v>0</v>
      </c>
      <c r="H243" s="193">
        <f t="shared" ref="H243" si="191">(D243-C243)/C243</f>
        <v>-0.61111111111111116</v>
      </c>
      <c r="I243" s="189">
        <f t="shared" ref="I243:I245" si="192">D243-C243</f>
        <v>-11</v>
      </c>
      <c r="J243" s="193"/>
      <c r="K243" s="194"/>
      <c r="L243" s="146"/>
    </row>
    <row r="244" spans="1:13" ht="12.75" customHeight="1" x14ac:dyDescent="0.2">
      <c r="A244" s="98" t="s">
        <v>254</v>
      </c>
      <c r="B244" s="174">
        <v>0</v>
      </c>
      <c r="C244" s="174">
        <v>0</v>
      </c>
      <c r="D244" s="174">
        <v>0</v>
      </c>
      <c r="E244" s="187"/>
      <c r="F244" s="187"/>
      <c r="G244" s="206"/>
      <c r="H244" s="135" t="s">
        <v>174</v>
      </c>
      <c r="I244" s="189">
        <f t="shared" si="192"/>
        <v>0</v>
      </c>
      <c r="J244" s="193"/>
      <c r="K244" s="194"/>
      <c r="L244" s="146"/>
    </row>
    <row r="245" spans="1:13" ht="12.75" customHeight="1" x14ac:dyDescent="0.2">
      <c r="A245" s="99" t="s">
        <v>248</v>
      </c>
      <c r="B245" s="174">
        <v>0</v>
      </c>
      <c r="C245" s="174">
        <v>0</v>
      </c>
      <c r="D245" s="174">
        <v>12</v>
      </c>
      <c r="E245" s="187"/>
      <c r="F245" s="187"/>
      <c r="G245" s="206"/>
      <c r="H245" s="135" t="s">
        <v>174</v>
      </c>
      <c r="I245" s="189">
        <f t="shared" si="192"/>
        <v>12</v>
      </c>
      <c r="J245" s="193"/>
      <c r="K245" s="194"/>
      <c r="L245" s="146"/>
    </row>
    <row r="246" spans="1:13" x14ac:dyDescent="0.2">
      <c r="A246" s="106" t="s">
        <v>249</v>
      </c>
      <c r="B246" s="218">
        <f>SUM(B243:B245)</f>
        <v>10</v>
      </c>
      <c r="C246" s="218">
        <f>SUM(C243:C245)</f>
        <v>18</v>
      </c>
      <c r="D246" s="218">
        <f>SUM(D243:D245)</f>
        <v>19</v>
      </c>
      <c r="E246" s="215">
        <v>0</v>
      </c>
      <c r="F246" s="215">
        <v>0</v>
      </c>
      <c r="G246" s="219">
        <v>0</v>
      </c>
      <c r="H246" s="220">
        <f t="shared" si="125"/>
        <v>5.5555555555555552E-2</v>
      </c>
      <c r="I246" s="205">
        <f t="shared" si="126"/>
        <v>1</v>
      </c>
      <c r="J246" s="193" t="e">
        <f t="shared" si="127"/>
        <v>#DIV/0!</v>
      </c>
      <c r="K246" s="194">
        <f t="shared" si="128"/>
        <v>0</v>
      </c>
    </row>
    <row r="247" spans="1:13" ht="7.5" customHeight="1" x14ac:dyDescent="0.2">
      <c r="A247" s="98"/>
      <c r="B247" s="166"/>
      <c r="C247" s="166"/>
      <c r="D247" s="166"/>
      <c r="E247" s="187"/>
      <c r="F247" s="187"/>
      <c r="G247" s="188"/>
      <c r="H247" s="193"/>
      <c r="I247" s="189"/>
      <c r="J247" s="193"/>
      <c r="K247" s="194"/>
    </row>
    <row r="248" spans="1:13" x14ac:dyDescent="0.2">
      <c r="A248" s="98" t="s">
        <v>35</v>
      </c>
      <c r="B248" s="166">
        <v>29</v>
      </c>
      <c r="C248" s="166">
        <v>40</v>
      </c>
      <c r="D248" s="166">
        <v>12</v>
      </c>
      <c r="E248" s="187">
        <v>0</v>
      </c>
      <c r="F248" s="187">
        <v>0</v>
      </c>
      <c r="G248" s="188">
        <v>0</v>
      </c>
      <c r="H248" s="193">
        <f t="shared" si="125"/>
        <v>-0.7</v>
      </c>
      <c r="I248" s="189">
        <f t="shared" si="126"/>
        <v>-28</v>
      </c>
      <c r="J248" s="193" t="e">
        <f t="shared" si="127"/>
        <v>#DIV/0!</v>
      </c>
      <c r="K248" s="194">
        <f t="shared" si="128"/>
        <v>0</v>
      </c>
    </row>
    <row r="249" spans="1:13" x14ac:dyDescent="0.2">
      <c r="A249" s="98" t="s">
        <v>204</v>
      </c>
      <c r="B249" s="166">
        <v>7</v>
      </c>
      <c r="C249" s="166">
        <v>3</v>
      </c>
      <c r="D249" s="166">
        <v>9</v>
      </c>
      <c r="E249" s="187">
        <v>0</v>
      </c>
      <c r="F249" s="187">
        <v>0</v>
      </c>
      <c r="G249" s="188">
        <v>0</v>
      </c>
      <c r="H249" s="193">
        <f t="shared" si="125"/>
        <v>2</v>
      </c>
      <c r="I249" s="189">
        <f t="shared" ref="I249" si="193">D249-C249</f>
        <v>6</v>
      </c>
      <c r="J249" s="193"/>
      <c r="K249" s="194"/>
    </row>
    <row r="250" spans="1:13" x14ac:dyDescent="0.2">
      <c r="A250" s="98" t="s">
        <v>36</v>
      </c>
      <c r="B250" s="166">
        <v>67</v>
      </c>
      <c r="C250" s="166">
        <v>91</v>
      </c>
      <c r="D250" s="166">
        <v>71</v>
      </c>
      <c r="E250" s="187">
        <v>0</v>
      </c>
      <c r="F250" s="187">
        <v>0</v>
      </c>
      <c r="G250" s="188">
        <v>0</v>
      </c>
      <c r="H250" s="193">
        <f>(D250-C250)/C250</f>
        <v>-0.21978021978021978</v>
      </c>
      <c r="I250" s="189">
        <f>D250-C250</f>
        <v>-20</v>
      </c>
      <c r="J250" s="193"/>
      <c r="K250" s="194"/>
    </row>
    <row r="251" spans="1:13" x14ac:dyDescent="0.2">
      <c r="A251" s="98" t="s">
        <v>207</v>
      </c>
      <c r="B251" s="166">
        <v>5</v>
      </c>
      <c r="C251" s="166">
        <v>6</v>
      </c>
      <c r="D251" s="166">
        <v>9</v>
      </c>
      <c r="E251" s="187">
        <v>0</v>
      </c>
      <c r="F251" s="187">
        <v>0</v>
      </c>
      <c r="G251" s="188">
        <v>0</v>
      </c>
      <c r="H251" s="193">
        <f t="shared" ref="H251" si="194">(D251-C251)/C251</f>
        <v>0.5</v>
      </c>
      <c r="I251" s="189">
        <f t="shared" ref="I251" si="195">D251-C251</f>
        <v>3</v>
      </c>
      <c r="J251" s="193" t="e">
        <f t="shared" si="127"/>
        <v>#DIV/0!</v>
      </c>
      <c r="K251" s="190">
        <f t="shared" si="128"/>
        <v>0</v>
      </c>
    </row>
    <row r="252" spans="1:13" x14ac:dyDescent="0.2">
      <c r="A252" s="106" t="s">
        <v>116</v>
      </c>
      <c r="B252" s="178">
        <f t="shared" ref="B252" si="196">SUM(B248:B251)</f>
        <v>108</v>
      </c>
      <c r="C252" s="178">
        <f t="shared" ref="C252" si="197">SUM(C248:C251)</f>
        <v>140</v>
      </c>
      <c r="D252" s="178">
        <f t="shared" ref="D252:E252" si="198">SUM(D248:D251)</f>
        <v>101</v>
      </c>
      <c r="E252" s="179">
        <f t="shared" si="198"/>
        <v>0</v>
      </c>
      <c r="F252" s="179">
        <f t="shared" ref="F252:G252" si="199">SUM(F248:F251)</f>
        <v>0</v>
      </c>
      <c r="G252" s="180">
        <f t="shared" si="199"/>
        <v>0</v>
      </c>
      <c r="H252" s="201">
        <f t="shared" si="125"/>
        <v>-0.27857142857142858</v>
      </c>
      <c r="I252" s="191">
        <f t="shared" si="126"/>
        <v>-39</v>
      </c>
      <c r="J252" s="201" t="e">
        <f t="shared" si="127"/>
        <v>#DIV/0!</v>
      </c>
      <c r="K252" s="192">
        <f t="shared" si="128"/>
        <v>0</v>
      </c>
      <c r="L252" s="165"/>
    </row>
    <row r="253" spans="1:13" ht="7.5" customHeight="1" x14ac:dyDescent="0.2">
      <c r="A253" s="106"/>
      <c r="B253" s="174"/>
      <c r="C253" s="209"/>
      <c r="D253" s="209"/>
      <c r="E253" s="223"/>
      <c r="F253" s="223"/>
      <c r="G253" s="224"/>
      <c r="H253" s="193"/>
      <c r="I253" s="211"/>
      <c r="J253" s="193"/>
      <c r="K253" s="190"/>
      <c r="L253" s="165"/>
    </row>
    <row r="254" spans="1:13" ht="12.75" customHeight="1" x14ac:dyDescent="0.2">
      <c r="A254" s="98" t="s">
        <v>165</v>
      </c>
      <c r="B254" s="166">
        <v>3</v>
      </c>
      <c r="C254" s="166">
        <v>5</v>
      </c>
      <c r="D254" s="166">
        <v>4</v>
      </c>
      <c r="E254" s="187">
        <v>0</v>
      </c>
      <c r="F254" s="187">
        <v>0</v>
      </c>
      <c r="G254" s="188">
        <v>0</v>
      </c>
      <c r="H254" s="193">
        <f t="shared" ref="H254:H255" si="200">(D254-C254)/C254</f>
        <v>-0.2</v>
      </c>
      <c r="I254" s="189">
        <f t="shared" ref="I254:I256" si="201">D254-C254</f>
        <v>-1</v>
      </c>
      <c r="J254" s="193" t="e">
        <f t="shared" ref="J254" si="202">(G254-F254)/F254</f>
        <v>#DIV/0!</v>
      </c>
      <c r="K254" s="194">
        <f t="shared" ref="K254:K256" si="203">G254-F254</f>
        <v>0</v>
      </c>
      <c r="L254" s="165"/>
      <c r="M254" s="146"/>
    </row>
    <row r="255" spans="1:13" x14ac:dyDescent="0.2">
      <c r="A255" s="98" t="s">
        <v>195</v>
      </c>
      <c r="B255" s="166">
        <v>2</v>
      </c>
      <c r="C255" s="166">
        <v>4</v>
      </c>
      <c r="D255" s="166">
        <v>6</v>
      </c>
      <c r="E255" s="187">
        <v>0</v>
      </c>
      <c r="F255" s="187">
        <v>0</v>
      </c>
      <c r="G255" s="188">
        <v>0</v>
      </c>
      <c r="H255" s="193">
        <f t="shared" si="200"/>
        <v>0.5</v>
      </c>
      <c r="I255" s="189">
        <f t="shared" si="201"/>
        <v>2</v>
      </c>
      <c r="J255" s="193" t="s">
        <v>174</v>
      </c>
      <c r="K255" s="194">
        <f t="shared" si="203"/>
        <v>0</v>
      </c>
      <c r="L255" s="165"/>
    </row>
    <row r="256" spans="1:13" x14ac:dyDescent="0.2">
      <c r="A256" s="106" t="s">
        <v>108</v>
      </c>
      <c r="B256" s="178">
        <f t="shared" ref="B256:C256" si="204">SUM(B254:B255)</f>
        <v>5</v>
      </c>
      <c r="C256" s="178">
        <f t="shared" si="204"/>
        <v>9</v>
      </c>
      <c r="D256" s="178">
        <f t="shared" ref="D256:E256" si="205">SUM(D254:D255)</f>
        <v>10</v>
      </c>
      <c r="E256" s="179">
        <f t="shared" si="205"/>
        <v>0</v>
      </c>
      <c r="F256" s="179">
        <f t="shared" ref="F256:G256" si="206">SUM(F254:F255)</f>
        <v>0</v>
      </c>
      <c r="G256" s="180">
        <f t="shared" si="206"/>
        <v>0</v>
      </c>
      <c r="H256" s="201">
        <f t="shared" ref="H256" si="207">(D256-C256)/C256</f>
        <v>0.1111111111111111</v>
      </c>
      <c r="I256" s="191">
        <f t="shared" si="201"/>
        <v>1</v>
      </c>
      <c r="J256" s="201" t="e">
        <f t="shared" ref="J256" si="208">(G256-F256)/F256</f>
        <v>#DIV/0!</v>
      </c>
      <c r="K256" s="192">
        <f t="shared" si="203"/>
        <v>0</v>
      </c>
      <c r="L256" s="165"/>
    </row>
    <row r="257" spans="1:13" ht="7.5" customHeight="1" x14ac:dyDescent="0.2">
      <c r="A257" s="99"/>
      <c r="B257" s="166"/>
      <c r="C257" s="166"/>
      <c r="D257" s="166"/>
      <c r="E257" s="167"/>
      <c r="F257" s="167"/>
      <c r="G257" s="168"/>
      <c r="H257" s="169"/>
      <c r="I257" s="170"/>
      <c r="J257" s="169"/>
      <c r="K257" s="171"/>
    </row>
    <row r="258" spans="1:13" x14ac:dyDescent="0.2">
      <c r="A258" s="99" t="s">
        <v>16</v>
      </c>
      <c r="B258" s="166">
        <v>29</v>
      </c>
      <c r="C258" s="166">
        <v>31</v>
      </c>
      <c r="D258" s="166">
        <v>21</v>
      </c>
      <c r="E258" s="167">
        <v>0</v>
      </c>
      <c r="F258" s="167">
        <v>0</v>
      </c>
      <c r="G258" s="168">
        <v>0</v>
      </c>
      <c r="H258" s="169">
        <f t="shared" si="125"/>
        <v>-0.32258064516129031</v>
      </c>
      <c r="I258" s="170">
        <f t="shared" si="126"/>
        <v>-10</v>
      </c>
      <c r="J258" s="169" t="e">
        <f t="shared" si="127"/>
        <v>#DIV/0!</v>
      </c>
      <c r="K258" s="171">
        <f t="shared" si="128"/>
        <v>0</v>
      </c>
    </row>
    <row r="259" spans="1:13" ht="7.5" hidden="1" customHeight="1" x14ac:dyDescent="0.2">
      <c r="A259" s="99"/>
      <c r="B259" s="166"/>
      <c r="C259" s="166"/>
      <c r="D259" s="166"/>
      <c r="E259" s="167"/>
      <c r="F259" s="167"/>
      <c r="G259" s="168"/>
      <c r="H259" s="169"/>
      <c r="I259" s="170"/>
      <c r="J259" s="169"/>
      <c r="K259" s="171"/>
    </row>
    <row r="260" spans="1:13" hidden="1" x14ac:dyDescent="0.2">
      <c r="A260" s="99" t="s">
        <v>32</v>
      </c>
      <c r="B260" s="166">
        <v>0</v>
      </c>
      <c r="C260" s="166">
        <v>0</v>
      </c>
      <c r="D260" s="166">
        <v>0</v>
      </c>
      <c r="E260" s="167">
        <v>0</v>
      </c>
      <c r="F260" s="167">
        <v>0</v>
      </c>
      <c r="G260" s="168">
        <v>0</v>
      </c>
      <c r="H260" s="193" t="s">
        <v>174</v>
      </c>
      <c r="I260" s="170">
        <f t="shared" si="126"/>
        <v>0</v>
      </c>
      <c r="J260" s="169" t="e">
        <f t="shared" si="127"/>
        <v>#DIV/0!</v>
      </c>
      <c r="K260" s="171">
        <f t="shared" si="128"/>
        <v>0</v>
      </c>
    </row>
    <row r="261" spans="1:13" hidden="1" x14ac:dyDescent="0.2">
      <c r="A261" s="99" t="s">
        <v>33</v>
      </c>
      <c r="B261" s="166">
        <v>0</v>
      </c>
      <c r="C261" s="166">
        <v>0</v>
      </c>
      <c r="D261" s="166">
        <v>0</v>
      </c>
      <c r="E261" s="167">
        <v>0</v>
      </c>
      <c r="F261" s="167">
        <v>0</v>
      </c>
      <c r="G261" s="168">
        <v>0</v>
      </c>
      <c r="H261" s="193" t="s">
        <v>174</v>
      </c>
      <c r="I261" s="170">
        <f t="shared" si="126"/>
        <v>0</v>
      </c>
      <c r="J261" s="169" t="e">
        <f t="shared" si="127"/>
        <v>#DIV/0!</v>
      </c>
      <c r="K261" s="171">
        <f t="shared" si="128"/>
        <v>0</v>
      </c>
    </row>
    <row r="262" spans="1:13" hidden="1" x14ac:dyDescent="0.2">
      <c r="A262" s="99" t="s">
        <v>31</v>
      </c>
      <c r="B262" s="166">
        <v>0</v>
      </c>
      <c r="C262" s="166">
        <v>0</v>
      </c>
      <c r="D262" s="166">
        <v>0</v>
      </c>
      <c r="E262" s="167">
        <v>0</v>
      </c>
      <c r="F262" s="167">
        <v>0</v>
      </c>
      <c r="G262" s="168">
        <v>0</v>
      </c>
      <c r="H262" s="193" t="s">
        <v>174</v>
      </c>
      <c r="I262" s="170">
        <f t="shared" si="126"/>
        <v>0</v>
      </c>
      <c r="J262" s="169" t="e">
        <f t="shared" si="127"/>
        <v>#DIV/0!</v>
      </c>
      <c r="K262" s="171">
        <f t="shared" si="128"/>
        <v>0</v>
      </c>
      <c r="M262" s="96" t="s">
        <v>202</v>
      </c>
    </row>
    <row r="263" spans="1:13" hidden="1" x14ac:dyDescent="0.2">
      <c r="A263" s="99" t="s">
        <v>91</v>
      </c>
      <c r="B263" s="166">
        <v>0</v>
      </c>
      <c r="C263" s="166">
        <v>0</v>
      </c>
      <c r="D263" s="166">
        <v>0</v>
      </c>
      <c r="E263" s="167">
        <v>0</v>
      </c>
      <c r="F263" s="167">
        <v>0</v>
      </c>
      <c r="G263" s="168">
        <v>0</v>
      </c>
      <c r="H263" s="193" t="s">
        <v>174</v>
      </c>
      <c r="I263" s="170">
        <f t="shared" si="126"/>
        <v>0</v>
      </c>
      <c r="J263" s="169" t="e">
        <f t="shared" si="127"/>
        <v>#DIV/0!</v>
      </c>
      <c r="K263" s="173">
        <f t="shared" si="128"/>
        <v>0</v>
      </c>
    </row>
    <row r="264" spans="1:13" hidden="1" x14ac:dyDescent="0.2">
      <c r="A264" s="140" t="s">
        <v>109</v>
      </c>
      <c r="B264" s="178">
        <f t="shared" ref="B264:C264" si="209">SUM(B260:B263)</f>
        <v>0</v>
      </c>
      <c r="C264" s="178">
        <f t="shared" si="209"/>
        <v>0</v>
      </c>
      <c r="D264" s="178">
        <f t="shared" ref="D264:E264" si="210">SUM(D260:D263)</f>
        <v>0</v>
      </c>
      <c r="E264" s="179">
        <f t="shared" si="210"/>
        <v>0</v>
      </c>
      <c r="F264" s="179">
        <f t="shared" ref="F264:G264" si="211">SUM(F260:F263)</f>
        <v>0</v>
      </c>
      <c r="G264" s="180">
        <f t="shared" si="211"/>
        <v>0</v>
      </c>
      <c r="H264" s="225" t="s">
        <v>174</v>
      </c>
      <c r="I264" s="182">
        <f t="shared" si="126"/>
        <v>0</v>
      </c>
      <c r="J264" s="181" t="e">
        <f t="shared" si="127"/>
        <v>#DIV/0!</v>
      </c>
      <c r="K264" s="226">
        <f t="shared" si="128"/>
        <v>0</v>
      </c>
      <c r="L264" s="165"/>
    </row>
    <row r="265" spans="1:13" ht="7.5" hidden="1" customHeight="1" x14ac:dyDescent="0.2">
      <c r="A265" s="99"/>
      <c r="B265" s="166"/>
      <c r="C265" s="166"/>
      <c r="D265" s="166"/>
      <c r="E265" s="167"/>
      <c r="F265" s="167"/>
      <c r="G265" s="168"/>
      <c r="H265" s="169"/>
      <c r="I265" s="170"/>
      <c r="J265" s="169"/>
      <c r="K265" s="171"/>
    </row>
    <row r="266" spans="1:13" hidden="1" x14ac:dyDescent="0.2">
      <c r="A266" s="99" t="s">
        <v>93</v>
      </c>
      <c r="B266" s="166">
        <v>0</v>
      </c>
      <c r="C266" s="166">
        <v>0</v>
      </c>
      <c r="D266" s="166">
        <v>0</v>
      </c>
      <c r="E266" s="167">
        <v>0</v>
      </c>
      <c r="F266" s="167">
        <v>0</v>
      </c>
      <c r="G266" s="168">
        <v>0</v>
      </c>
      <c r="H266" s="169" t="e">
        <f t="shared" si="125"/>
        <v>#DIV/0!</v>
      </c>
      <c r="I266" s="170">
        <f t="shared" si="126"/>
        <v>0</v>
      </c>
      <c r="J266" s="169" t="e">
        <f t="shared" si="127"/>
        <v>#DIV/0!</v>
      </c>
      <c r="K266" s="173">
        <f t="shared" si="128"/>
        <v>0</v>
      </c>
    </row>
    <row r="267" spans="1:13" ht="7.5" customHeight="1" x14ac:dyDescent="0.2">
      <c r="A267" s="99"/>
      <c r="B267" s="227"/>
      <c r="C267" s="227"/>
      <c r="D267" s="227"/>
      <c r="E267" s="167"/>
      <c r="F267" s="167"/>
      <c r="G267" s="167"/>
      <c r="H267" s="169"/>
      <c r="I267" s="176"/>
      <c r="J267" s="169"/>
      <c r="K267" s="173"/>
    </row>
    <row r="268" spans="1:13" x14ac:dyDescent="0.2">
      <c r="A268" s="44" t="s">
        <v>1</v>
      </c>
      <c r="B268" s="153">
        <f>B154+B158+B162+B164+B168+B175+B179+B184+B188+B190+B194+B198+B203+B219+B221+B225+B234+B236+B241+B246+B252+B258+B264+B266+B209+B256+B205</f>
        <v>719</v>
      </c>
      <c r="C268" s="153">
        <f>C154+C158+C162+C164+C168+C175+C179+C184+C188+C190+C194+C198+C203+C219+C221+C225+C234+C236+C241+C246+C252+C258+C264+C266+C209+C256+C205</f>
        <v>715</v>
      </c>
      <c r="D268" s="153">
        <f>D154+D158+D162+D164+D168+D175+D179+D184+D188+D190+D194+D198+D203+D219+D221+D225+D234+D236+D241+D246+D252+D258+D264+D266+D209+D256+D205</f>
        <v>680</v>
      </c>
      <c r="E268" s="45" t="e">
        <f>E154+E158+E162+E166+E175+E179+E184+E188+E190+E194+E198+E200+E219+E221+E225+E234+E236+E241+E246+E252+E258+E264+E266+E209+E256+E205+#REF!</f>
        <v>#REF!</v>
      </c>
      <c r="F268" s="45" t="e">
        <f>F154+F158+F162+F166+F175+F179+F184+F188+F190+F194+F198+F200+F219+F221+F225+F234+F236+F241+F246+F252+F258+F264+F266+F209+F256+F205+#REF!</f>
        <v>#REF!</v>
      </c>
      <c r="G268" s="70" t="e">
        <f>G154+G158+G162+G166+G175+G179+G184+G188+G190+G194+G198+G200+G219+G221+G225+G234+G236+G241+G246+G252+G258+G264+G266+G209+G256+G205+#REF!</f>
        <v>#REF!</v>
      </c>
      <c r="H268" s="48">
        <f t="shared" si="125"/>
        <v>-4.8951048951048952E-2</v>
      </c>
      <c r="I268" s="157">
        <f t="shared" si="126"/>
        <v>-35</v>
      </c>
      <c r="J268" s="48" t="e">
        <f t="shared" si="127"/>
        <v>#REF!</v>
      </c>
      <c r="K268" s="50" t="e">
        <f t="shared" si="128"/>
        <v>#REF!</v>
      </c>
      <c r="L268" s="165"/>
    </row>
    <row r="269" spans="1:13" x14ac:dyDescent="0.2">
      <c r="A269" s="4"/>
      <c r="B269" s="154"/>
      <c r="C269" s="154"/>
      <c r="D269" s="154"/>
      <c r="E269" s="14"/>
      <c r="F269" s="14"/>
      <c r="G269" s="32"/>
      <c r="H269" s="6"/>
      <c r="I269" s="158"/>
      <c r="J269" s="6"/>
      <c r="K269" s="36"/>
      <c r="L269" s="165"/>
    </row>
    <row r="270" spans="1:13" x14ac:dyDescent="0.2">
      <c r="A270" s="3" t="s">
        <v>2</v>
      </c>
      <c r="B270" s="154">
        <f t="shared" ref="B270:C270" si="212">B268+B152</f>
        <v>1898</v>
      </c>
      <c r="C270" s="154">
        <f t="shared" si="212"/>
        <v>1547</v>
      </c>
      <c r="D270" s="154">
        <f t="shared" ref="D270:G270" si="213">D268+D152</f>
        <v>1303</v>
      </c>
      <c r="E270" s="14" t="e">
        <f t="shared" si="213"/>
        <v>#REF!</v>
      </c>
      <c r="F270" s="14" t="e">
        <f t="shared" si="213"/>
        <v>#REF!</v>
      </c>
      <c r="G270" s="32" t="e">
        <f t="shared" si="213"/>
        <v>#REF!</v>
      </c>
      <c r="H270" s="6">
        <f t="shared" si="125"/>
        <v>-0.1577246283128636</v>
      </c>
      <c r="I270" s="158">
        <f t="shared" si="126"/>
        <v>-244</v>
      </c>
      <c r="J270" s="37" t="e">
        <f t="shared" si="127"/>
        <v>#REF!</v>
      </c>
      <c r="K270" s="14" t="e">
        <f t="shared" si="128"/>
        <v>#REF!</v>
      </c>
      <c r="L270" s="165"/>
    </row>
    <row r="271" spans="1:13" x14ac:dyDescent="0.2">
      <c r="D271" s="163"/>
      <c r="G271" s="164"/>
      <c r="I271" s="165"/>
    </row>
    <row r="274" spans="2:7" x14ac:dyDescent="0.2">
      <c r="C274" s="162"/>
      <c r="D274" s="162"/>
    </row>
    <row r="275" spans="2:7" x14ac:dyDescent="0.2">
      <c r="B275" s="162"/>
      <c r="C275" s="162"/>
      <c r="D275" s="162"/>
      <c r="E275" s="162"/>
      <c r="F275" s="162"/>
      <c r="G275" s="162"/>
    </row>
  </sheetData>
  <sortState ref="A220:I221">
    <sortCondition ref="A220:A221"/>
  </sortState>
  <mergeCells count="2">
    <mergeCell ref="A1:K1"/>
    <mergeCell ref="A2:K2"/>
  </mergeCells>
  <phoneticPr fontId="0" type="noConversion"/>
  <printOptions horizontalCentered="1"/>
  <pageMargins left="0" right="0" top="0.6" bottom="0.5" header="0" footer="0"/>
  <pageSetup scale="80" firstPageNumber="0" fitToHeight="3" orientation="portrait" r:id="rId1"/>
  <headerFooter alignWithMargins="0">
    <oddFooter>&amp;R&amp;"Arial,Italic"&amp;8Office of Institutional Research</oddFooter>
  </headerFooter>
  <rowBreaks count="3" manualBreakCount="3">
    <brk id="87" max="10" man="1"/>
    <brk id="152" max="16383" man="1"/>
    <brk id="259" max="1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50"/>
  <sheetViews>
    <sheetView zoomScaleNormal="100" workbookViewId="0">
      <selection activeCell="A2" sqref="A2:K2"/>
    </sheetView>
  </sheetViews>
  <sheetFormatPr defaultRowHeight="12.75" x14ac:dyDescent="0.2"/>
  <cols>
    <col min="1" max="1" width="31.28515625" style="16" customWidth="1"/>
    <col min="2" max="2" width="8.28515625" style="26" customWidth="1"/>
    <col min="3" max="4" width="8.28515625" style="17" customWidth="1"/>
    <col min="5" max="7" width="8.28515625" style="17" hidden="1" customWidth="1"/>
    <col min="8" max="9" width="8.7109375" style="16" customWidth="1"/>
    <col min="10" max="11" width="8.7109375" style="16" hidden="1" customWidth="1"/>
    <col min="12" max="16384" width="9.140625" style="16"/>
  </cols>
  <sheetData>
    <row r="1" spans="1:12" ht="15" customHeight="1" x14ac:dyDescent="0.25">
      <c r="A1" s="230" t="s">
        <v>232</v>
      </c>
      <c r="B1" s="230"/>
      <c r="C1" s="230"/>
      <c r="D1" s="230"/>
      <c r="E1" s="230"/>
      <c r="F1" s="230"/>
      <c r="G1" s="230"/>
      <c r="H1" s="230"/>
      <c r="I1" s="230"/>
      <c r="J1" s="230"/>
      <c r="K1" s="230"/>
    </row>
    <row r="2" spans="1:12" ht="15.75" x14ac:dyDescent="0.25">
      <c r="A2" s="230" t="s">
        <v>96</v>
      </c>
      <c r="B2" s="230"/>
      <c r="C2" s="230"/>
      <c r="D2" s="230"/>
      <c r="E2" s="230"/>
      <c r="F2" s="230"/>
      <c r="G2" s="230"/>
      <c r="H2" s="230"/>
      <c r="I2" s="230"/>
      <c r="J2" s="230"/>
      <c r="K2" s="230"/>
    </row>
    <row r="3" spans="1:12" x14ac:dyDescent="0.2">
      <c r="D3" s="18"/>
      <c r="G3" s="18"/>
      <c r="I3" s="19"/>
    </row>
    <row r="4" spans="1:12" ht="34.5" x14ac:dyDescent="0.25">
      <c r="A4" s="1" t="s">
        <v>137</v>
      </c>
      <c r="B4" s="27" t="s">
        <v>213</v>
      </c>
      <c r="C4" s="15" t="s">
        <v>226</v>
      </c>
      <c r="D4" s="85" t="s">
        <v>233</v>
      </c>
      <c r="E4" s="15" t="s">
        <v>161</v>
      </c>
      <c r="F4" s="15" t="s">
        <v>175</v>
      </c>
      <c r="G4" s="31" t="s">
        <v>183</v>
      </c>
      <c r="H4" s="5" t="s">
        <v>234</v>
      </c>
      <c r="I4" s="8" t="s">
        <v>235</v>
      </c>
      <c r="J4" s="5" t="s">
        <v>184</v>
      </c>
      <c r="K4" s="5" t="s">
        <v>185</v>
      </c>
    </row>
    <row r="5" spans="1:12" x14ac:dyDescent="0.2">
      <c r="A5" s="25" t="s">
        <v>4</v>
      </c>
      <c r="B5" s="87">
        <f>'All Programs'!B7</f>
        <v>37</v>
      </c>
      <c r="C5" s="87">
        <f>'All Programs'!C7</f>
        <v>32</v>
      </c>
      <c r="D5" s="83">
        <f>'All Programs'!D7</f>
        <v>25</v>
      </c>
      <c r="E5" s="87">
        <f>'All Programs'!E7</f>
        <v>0</v>
      </c>
      <c r="F5" s="87">
        <f>'All Programs'!F7</f>
        <v>0</v>
      </c>
      <c r="G5" s="83">
        <f>'All Programs'!G7</f>
        <v>0</v>
      </c>
      <c r="H5" s="22">
        <f>(D5-C5)/C5</f>
        <v>-0.21875</v>
      </c>
      <c r="I5" s="23">
        <f t="shared" ref="I5:I24" si="0">D5-C5</f>
        <v>-7</v>
      </c>
      <c r="J5" s="22" t="e">
        <f>(G5-F5)/F5</f>
        <v>#DIV/0!</v>
      </c>
      <c r="K5" s="24">
        <f t="shared" ref="K5:K24" si="1">G5-F5</f>
        <v>0</v>
      </c>
    </row>
    <row r="6" spans="1:12" ht="7.5" customHeight="1" x14ac:dyDescent="0.2">
      <c r="A6" s="25"/>
      <c r="B6" s="87"/>
      <c r="C6" s="76"/>
      <c r="D6" s="77"/>
      <c r="E6" s="76"/>
      <c r="F6" s="76"/>
      <c r="G6" s="78"/>
      <c r="H6" s="22"/>
      <c r="I6" s="23"/>
      <c r="J6" s="22"/>
      <c r="K6" s="24"/>
    </row>
    <row r="7" spans="1:12" x14ac:dyDescent="0.2">
      <c r="A7" s="25" t="s">
        <v>10</v>
      </c>
      <c r="B7" s="87">
        <f>'All Programs'!B70</f>
        <v>39</v>
      </c>
      <c r="C7" s="87">
        <f>'All Programs'!C70</f>
        <v>34</v>
      </c>
      <c r="D7" s="77">
        <f>'All Programs'!D70</f>
        <v>27</v>
      </c>
      <c r="E7" s="87">
        <f>'All Programs'!E70</f>
        <v>0</v>
      </c>
      <c r="F7" s="87">
        <f>'All Programs'!F70</f>
        <v>0</v>
      </c>
      <c r="G7" s="77">
        <f>'All Programs'!G70</f>
        <v>0</v>
      </c>
      <c r="H7" s="22">
        <f>(D7-C7)/C7</f>
        <v>-0.20588235294117646</v>
      </c>
      <c r="I7" s="23">
        <f t="shared" si="0"/>
        <v>-7</v>
      </c>
      <c r="J7" s="22" t="e">
        <f>(G7-F7)/F7</f>
        <v>#DIV/0!</v>
      </c>
      <c r="K7" s="24">
        <f t="shared" si="1"/>
        <v>0</v>
      </c>
    </row>
    <row r="8" spans="1:12" x14ac:dyDescent="0.2">
      <c r="A8" s="25" t="s">
        <v>11</v>
      </c>
      <c r="B8" s="79">
        <f>'All Programs'!B71</f>
        <v>7</v>
      </c>
      <c r="C8" s="79">
        <f>'All Programs'!C71</f>
        <v>11</v>
      </c>
      <c r="D8" s="77">
        <f>'All Programs'!D71</f>
        <v>6</v>
      </c>
      <c r="E8" s="79">
        <f>'All Programs'!E71</f>
        <v>0</v>
      </c>
      <c r="F8" s="79">
        <f>'All Programs'!F71</f>
        <v>0</v>
      </c>
      <c r="G8" s="77">
        <f>'All Programs'!G71</f>
        <v>0</v>
      </c>
      <c r="H8" s="22">
        <f>(D8-C8)/C8</f>
        <v>-0.45454545454545453</v>
      </c>
      <c r="I8" s="23">
        <f t="shared" si="0"/>
        <v>-5</v>
      </c>
      <c r="J8" s="22" t="e">
        <f>(G8-F8)/F8</f>
        <v>#DIV/0!</v>
      </c>
      <c r="K8" s="10">
        <f t="shared" si="1"/>
        <v>0</v>
      </c>
    </row>
    <row r="9" spans="1:12" x14ac:dyDescent="0.2">
      <c r="A9" s="61" t="s">
        <v>107</v>
      </c>
      <c r="B9" s="80">
        <f t="shared" ref="B9:G9" si="2">SUM(B7:B8)</f>
        <v>46</v>
      </c>
      <c r="C9" s="80">
        <f t="shared" si="2"/>
        <v>45</v>
      </c>
      <c r="D9" s="81">
        <f t="shared" si="2"/>
        <v>33</v>
      </c>
      <c r="E9" s="80">
        <f t="shared" si="2"/>
        <v>0</v>
      </c>
      <c r="F9" s="80">
        <f t="shared" si="2"/>
        <v>0</v>
      </c>
      <c r="G9" s="81">
        <f t="shared" si="2"/>
        <v>0</v>
      </c>
      <c r="H9" s="62">
        <f>(D9-C9)/C9</f>
        <v>-0.26666666666666666</v>
      </c>
      <c r="I9" s="63">
        <f t="shared" si="0"/>
        <v>-12</v>
      </c>
      <c r="J9" s="62" t="e">
        <f>(G9-F9)/F9</f>
        <v>#DIV/0!</v>
      </c>
      <c r="K9" s="64">
        <f t="shared" si="1"/>
        <v>0</v>
      </c>
      <c r="L9" s="19"/>
    </row>
    <row r="10" spans="1:12" ht="7.5" customHeight="1" x14ac:dyDescent="0.2">
      <c r="A10" s="25"/>
      <c r="B10" s="87"/>
      <c r="C10" s="76"/>
      <c r="D10" s="77"/>
      <c r="E10" s="76"/>
      <c r="F10" s="76"/>
      <c r="G10" s="78"/>
      <c r="H10" s="22"/>
      <c r="I10" s="23"/>
      <c r="J10" s="22"/>
      <c r="K10" s="24"/>
    </row>
    <row r="11" spans="1:12" x14ac:dyDescent="0.2">
      <c r="A11" s="25" t="s">
        <v>12</v>
      </c>
      <c r="B11" s="87">
        <f>'All Programs'!B97</f>
        <v>184</v>
      </c>
      <c r="C11" s="87">
        <f>'All Programs'!C97</f>
        <v>102</v>
      </c>
      <c r="D11" s="77">
        <f>'All Programs'!D97</f>
        <v>44</v>
      </c>
      <c r="E11" s="87">
        <f>'All Programs'!E97</f>
        <v>0</v>
      </c>
      <c r="F11" s="87">
        <f>'All Programs'!F97</f>
        <v>0</v>
      </c>
      <c r="G11" s="77">
        <f>'All Programs'!G97</f>
        <v>0</v>
      </c>
      <c r="H11" s="22">
        <f>(D11-C11)/C11</f>
        <v>-0.56862745098039214</v>
      </c>
      <c r="I11" s="23">
        <f t="shared" si="0"/>
        <v>-58</v>
      </c>
      <c r="J11" s="22" t="e">
        <f>(G11-F11)/F11</f>
        <v>#DIV/0!</v>
      </c>
      <c r="K11" s="24">
        <f t="shared" si="1"/>
        <v>0</v>
      </c>
    </row>
    <row r="12" spans="1:12" x14ac:dyDescent="0.2">
      <c r="A12" s="25" t="s">
        <v>13</v>
      </c>
      <c r="B12" s="79">
        <f>'All Programs'!B98</f>
        <v>40</v>
      </c>
      <c r="C12" s="79">
        <f>'All Programs'!C98</f>
        <v>30</v>
      </c>
      <c r="D12" s="77">
        <f>'All Programs'!D98</f>
        <v>30</v>
      </c>
      <c r="E12" s="79">
        <f>'All Programs'!E98</f>
        <v>0</v>
      </c>
      <c r="F12" s="79">
        <f>'All Programs'!F98</f>
        <v>0</v>
      </c>
      <c r="G12" s="77">
        <f>'All Programs'!G98</f>
        <v>0</v>
      </c>
      <c r="H12" s="22">
        <f>(D12-C12)/C12</f>
        <v>0</v>
      </c>
      <c r="I12" s="23">
        <f t="shared" si="0"/>
        <v>0</v>
      </c>
      <c r="J12" s="22" t="e">
        <f>(G12-F12)/F12</f>
        <v>#DIV/0!</v>
      </c>
      <c r="K12" s="10">
        <f t="shared" si="1"/>
        <v>0</v>
      </c>
    </row>
    <row r="13" spans="1:12" x14ac:dyDescent="0.2">
      <c r="A13" s="65" t="s">
        <v>108</v>
      </c>
      <c r="B13" s="75">
        <f t="shared" ref="B13:G13" si="3">SUM(B11:B12)</f>
        <v>224</v>
      </c>
      <c r="C13" s="75">
        <f t="shared" si="3"/>
        <v>132</v>
      </c>
      <c r="D13" s="82">
        <f t="shared" si="3"/>
        <v>74</v>
      </c>
      <c r="E13" s="75">
        <f t="shared" si="3"/>
        <v>0</v>
      </c>
      <c r="F13" s="75">
        <f t="shared" si="3"/>
        <v>0</v>
      </c>
      <c r="G13" s="82">
        <f t="shared" si="3"/>
        <v>0</v>
      </c>
      <c r="H13" s="67">
        <f>(D13-C13)/C13</f>
        <v>-0.43939393939393939</v>
      </c>
      <c r="I13" s="60">
        <f t="shared" si="0"/>
        <v>-58</v>
      </c>
      <c r="J13" s="74" t="e">
        <f>(G13-F13)/F13</f>
        <v>#DIV/0!</v>
      </c>
      <c r="K13" s="68">
        <f t="shared" si="1"/>
        <v>0</v>
      </c>
      <c r="L13" s="19"/>
    </row>
    <row r="14" spans="1:12" ht="7.5" hidden="1" customHeight="1" x14ac:dyDescent="0.2">
      <c r="A14" s="25"/>
      <c r="B14" s="87"/>
      <c r="C14" s="76"/>
      <c r="D14" s="77"/>
      <c r="E14" s="76"/>
      <c r="F14" s="76"/>
      <c r="G14" s="78"/>
      <c r="H14" s="22"/>
      <c r="I14" s="23"/>
      <c r="J14" s="72"/>
      <c r="K14" s="10"/>
    </row>
    <row r="15" spans="1:12" hidden="1" x14ac:dyDescent="0.2">
      <c r="A15" s="25" t="s">
        <v>15</v>
      </c>
      <c r="B15" s="87">
        <f>'All Programs'!B128</f>
        <v>0</v>
      </c>
      <c r="C15" s="87">
        <f>'All Programs'!C128</f>
        <v>0</v>
      </c>
      <c r="D15" s="77">
        <f>'All Programs'!D128</f>
        <v>0</v>
      </c>
      <c r="E15" s="87">
        <f>'All Programs'!E128</f>
        <v>0</v>
      </c>
      <c r="F15" s="87">
        <f>'All Programs'!F128</f>
        <v>0</v>
      </c>
      <c r="G15" s="77">
        <f>'All Programs'!G128</f>
        <v>0</v>
      </c>
      <c r="H15" s="86" t="s">
        <v>174</v>
      </c>
      <c r="I15" s="23">
        <f t="shared" si="0"/>
        <v>0</v>
      </c>
      <c r="J15" s="86" t="s">
        <v>174</v>
      </c>
      <c r="K15" s="10">
        <f t="shared" si="1"/>
        <v>0</v>
      </c>
    </row>
    <row r="16" spans="1:12" hidden="1" x14ac:dyDescent="0.2">
      <c r="A16" s="73" t="s">
        <v>156</v>
      </c>
      <c r="B16" s="87">
        <f>'All Programs'!B129</f>
        <v>0</v>
      </c>
      <c r="C16" s="79">
        <f>'All Programs'!C129</f>
        <v>0</v>
      </c>
      <c r="D16" s="88">
        <f>'All Programs'!D129</f>
        <v>0</v>
      </c>
      <c r="E16" s="79">
        <f>'All Programs'!E129</f>
        <v>0</v>
      </c>
      <c r="F16" s="79">
        <f>'All Programs'!F129</f>
        <v>0</v>
      </c>
      <c r="G16" s="88">
        <f>'All Programs'!G129</f>
        <v>0</v>
      </c>
      <c r="H16" s="86" t="s">
        <v>174</v>
      </c>
      <c r="I16" s="23">
        <f t="shared" si="0"/>
        <v>0</v>
      </c>
      <c r="J16" s="86" t="s">
        <v>174</v>
      </c>
      <c r="K16" s="10">
        <f t="shared" si="1"/>
        <v>0</v>
      </c>
    </row>
    <row r="17" spans="1:12" hidden="1" x14ac:dyDescent="0.2">
      <c r="A17" s="25" t="s">
        <v>14</v>
      </c>
      <c r="B17" s="79">
        <f>'All Programs'!B130</f>
        <v>0</v>
      </c>
      <c r="C17" s="79">
        <f>'All Programs'!C130</f>
        <v>0</v>
      </c>
      <c r="D17" s="77">
        <f>'All Programs'!D130</f>
        <v>0</v>
      </c>
      <c r="E17" s="79">
        <f>'All Programs'!E130</f>
        <v>0</v>
      </c>
      <c r="F17" s="79">
        <f>'All Programs'!F130</f>
        <v>0</v>
      </c>
      <c r="G17" s="77">
        <f>'All Programs'!G130</f>
        <v>0</v>
      </c>
      <c r="H17" s="22" t="e">
        <f t="shared" ref="H17:H22" si="4">(D17-C17)/C17</f>
        <v>#DIV/0!</v>
      </c>
      <c r="I17" s="23">
        <f t="shared" si="0"/>
        <v>0</v>
      </c>
      <c r="J17" s="72" t="e">
        <f t="shared" ref="J17:J22" si="5">(G17-F17)/F17</f>
        <v>#DIV/0!</v>
      </c>
      <c r="K17" s="10">
        <f t="shared" si="1"/>
        <v>0</v>
      </c>
    </row>
    <row r="18" spans="1:12" hidden="1" x14ac:dyDescent="0.2">
      <c r="A18" s="99" t="s">
        <v>182</v>
      </c>
      <c r="B18" s="79">
        <f>'All Programs'!B142</f>
        <v>0</v>
      </c>
      <c r="C18" s="79">
        <f>'All Programs'!C142</f>
        <v>0</v>
      </c>
      <c r="D18" s="77">
        <f>'All Programs'!D142</f>
        <v>0</v>
      </c>
      <c r="E18" s="79">
        <f>'All Programs'!E142</f>
        <v>0</v>
      </c>
      <c r="F18" s="79">
        <f>'All Programs'!F142</f>
        <v>0</v>
      </c>
      <c r="G18" s="77">
        <f>'All Programs'!G142</f>
        <v>0</v>
      </c>
      <c r="H18" s="71" t="e">
        <f t="shared" si="4"/>
        <v>#DIV/0!</v>
      </c>
      <c r="I18" s="59">
        <f t="shared" si="0"/>
        <v>0</v>
      </c>
      <c r="J18" s="71" t="e">
        <f t="shared" si="5"/>
        <v>#DIV/0!</v>
      </c>
      <c r="K18" s="30">
        <f t="shared" si="1"/>
        <v>0</v>
      </c>
    </row>
    <row r="19" spans="1:12" hidden="1" x14ac:dyDescent="0.2">
      <c r="A19" s="98" t="s">
        <v>190</v>
      </c>
      <c r="B19" s="79">
        <f>'All Programs'!B131</f>
        <v>0</v>
      </c>
      <c r="C19" s="79">
        <f>'All Programs'!C131</f>
        <v>0</v>
      </c>
      <c r="D19" s="88">
        <f>'All Programs'!D131</f>
        <v>0</v>
      </c>
      <c r="E19" s="79">
        <f>'All Programs'!E131</f>
        <v>0</v>
      </c>
      <c r="F19" s="79">
        <f>'All Programs'!F131</f>
        <v>0</v>
      </c>
      <c r="G19" s="88">
        <f>'All Programs'!G131</f>
        <v>0</v>
      </c>
      <c r="H19" s="86" t="s">
        <v>174</v>
      </c>
      <c r="I19" s="23">
        <f t="shared" ref="I19" si="6">D19-C19</f>
        <v>0</v>
      </c>
      <c r="J19" s="86" t="s">
        <v>174</v>
      </c>
      <c r="K19" s="10">
        <f t="shared" ref="K19" si="7">G19-F19</f>
        <v>0</v>
      </c>
    </row>
    <row r="20" spans="1:12" hidden="1" x14ac:dyDescent="0.2">
      <c r="A20" s="73" t="s">
        <v>157</v>
      </c>
      <c r="B20" s="79">
        <f>'All Programs'!B132</f>
        <v>0</v>
      </c>
      <c r="C20" s="79">
        <f>'All Programs'!C132</f>
        <v>0</v>
      </c>
      <c r="D20" s="88">
        <f>'All Programs'!D132</f>
        <v>0</v>
      </c>
      <c r="E20" s="79">
        <f>'All Programs'!E132</f>
        <v>0</v>
      </c>
      <c r="F20" s="79">
        <f>'All Programs'!F132</f>
        <v>0</v>
      </c>
      <c r="G20" s="88">
        <f>'All Programs'!G132</f>
        <v>0</v>
      </c>
      <c r="H20" s="86" t="s">
        <v>174</v>
      </c>
      <c r="I20" s="23">
        <f t="shared" si="0"/>
        <v>0</v>
      </c>
      <c r="J20" s="86" t="s">
        <v>174</v>
      </c>
      <c r="K20" s="10">
        <f t="shared" si="1"/>
        <v>0</v>
      </c>
    </row>
    <row r="21" spans="1:12" hidden="1" x14ac:dyDescent="0.2">
      <c r="A21" s="25" t="s">
        <v>158</v>
      </c>
      <c r="B21" s="79">
        <f>'All Programs'!B133</f>
        <v>0</v>
      </c>
      <c r="C21" s="79">
        <f>'All Programs'!C133</f>
        <v>0</v>
      </c>
      <c r="D21" s="89">
        <f>'All Programs'!D133</f>
        <v>0</v>
      </c>
      <c r="E21" s="79">
        <f>'All Programs'!E133</f>
        <v>0</v>
      </c>
      <c r="F21" s="79">
        <f>'All Programs'!F133</f>
        <v>0</v>
      </c>
      <c r="G21" s="89">
        <f>'All Programs'!G133</f>
        <v>0</v>
      </c>
      <c r="H21" s="22" t="e">
        <f t="shared" ref="H21" si="8">(D21-C21)/C21</f>
        <v>#DIV/0!</v>
      </c>
      <c r="I21" s="23">
        <f t="shared" si="0"/>
        <v>0</v>
      </c>
      <c r="J21" s="22" t="e">
        <f t="shared" ref="J21" si="9">(G21-F21)/F21</f>
        <v>#DIV/0!</v>
      </c>
      <c r="K21" s="24">
        <f t="shared" si="1"/>
        <v>0</v>
      </c>
    </row>
    <row r="22" spans="1:12" hidden="1" x14ac:dyDescent="0.2">
      <c r="A22" s="65" t="s">
        <v>109</v>
      </c>
      <c r="B22" s="75">
        <f t="shared" ref="B22:G22" si="10">SUM(B15:B21)</f>
        <v>0</v>
      </c>
      <c r="C22" s="75">
        <f t="shared" si="10"/>
        <v>0</v>
      </c>
      <c r="D22" s="82">
        <f t="shared" si="10"/>
        <v>0</v>
      </c>
      <c r="E22" s="75">
        <f t="shared" si="10"/>
        <v>0</v>
      </c>
      <c r="F22" s="75">
        <f t="shared" si="10"/>
        <v>0</v>
      </c>
      <c r="G22" s="82">
        <f t="shared" si="10"/>
        <v>0</v>
      </c>
      <c r="H22" s="11" t="e">
        <f t="shared" si="4"/>
        <v>#DIV/0!</v>
      </c>
      <c r="I22" s="63">
        <f t="shared" si="0"/>
        <v>0</v>
      </c>
      <c r="J22" s="115" t="e">
        <f t="shared" si="5"/>
        <v>#DIV/0!</v>
      </c>
      <c r="K22" s="64">
        <f t="shared" si="1"/>
        <v>0</v>
      </c>
      <c r="L22" s="19"/>
    </row>
    <row r="23" spans="1:12" ht="7.5" customHeight="1" x14ac:dyDescent="0.2">
      <c r="A23" s="65"/>
      <c r="B23" s="108"/>
      <c r="C23" s="108"/>
      <c r="D23" s="116"/>
      <c r="E23" s="108"/>
      <c r="F23" s="108"/>
      <c r="G23" s="116"/>
      <c r="H23" s="117"/>
      <c r="I23" s="118"/>
      <c r="J23" s="117"/>
      <c r="K23" s="112"/>
      <c r="L23" s="19"/>
    </row>
    <row r="24" spans="1:12" x14ac:dyDescent="0.2">
      <c r="A24" s="2" t="s">
        <v>0</v>
      </c>
      <c r="B24" s="52">
        <f t="shared" ref="B24:G24" si="11">B5+B9+B13+B22</f>
        <v>307</v>
      </c>
      <c r="C24" s="52">
        <f t="shared" si="11"/>
        <v>209</v>
      </c>
      <c r="D24" s="53">
        <f t="shared" si="11"/>
        <v>132</v>
      </c>
      <c r="E24" s="52">
        <f t="shared" si="11"/>
        <v>0</v>
      </c>
      <c r="F24" s="52">
        <f t="shared" si="11"/>
        <v>0</v>
      </c>
      <c r="G24" s="53">
        <f t="shared" si="11"/>
        <v>0</v>
      </c>
      <c r="H24" s="6">
        <f>(D24-C24)/C24</f>
        <v>-0.36842105263157893</v>
      </c>
      <c r="I24" s="9">
        <f t="shared" si="0"/>
        <v>-77</v>
      </c>
      <c r="J24" s="6" t="e">
        <f>(G24-F24)/F24</f>
        <v>#DIV/0!</v>
      </c>
      <c r="K24" s="36">
        <f t="shared" si="1"/>
        <v>0</v>
      </c>
      <c r="L24" s="19"/>
    </row>
    <row r="25" spans="1:12" ht="7.5" customHeight="1" x14ac:dyDescent="0.2">
      <c r="A25" s="25"/>
      <c r="B25" s="87"/>
      <c r="C25" s="76"/>
      <c r="D25" s="84"/>
      <c r="E25" s="76"/>
      <c r="F25" s="76"/>
      <c r="G25" s="84"/>
      <c r="H25" s="6"/>
      <c r="I25" s="9"/>
      <c r="J25" s="22"/>
      <c r="K25" s="7"/>
    </row>
    <row r="26" spans="1:12" x14ac:dyDescent="0.2">
      <c r="A26" s="20" t="s">
        <v>3</v>
      </c>
      <c r="B26" s="87">
        <f>'All Programs'!B154</f>
        <v>57</v>
      </c>
      <c r="C26" s="87">
        <f>'All Programs'!C154</f>
        <v>57</v>
      </c>
      <c r="D26" s="77">
        <f>'All Programs'!D154</f>
        <v>55</v>
      </c>
      <c r="E26" s="87">
        <f>'All Programs'!E154</f>
        <v>0</v>
      </c>
      <c r="F26" s="87">
        <f>'All Programs'!F154</f>
        <v>0</v>
      </c>
      <c r="G26" s="77">
        <f>'All Programs'!G154</f>
        <v>0</v>
      </c>
      <c r="H26" s="22">
        <f t="shared" ref="H26:H47" si="12">(D26-C26)/C26</f>
        <v>-3.5087719298245612E-2</v>
      </c>
      <c r="I26" s="23">
        <f t="shared" ref="I26:I47" si="13">D26-C26</f>
        <v>-2</v>
      </c>
      <c r="J26" s="22" t="e">
        <f t="shared" ref="J26:J49" si="14">(G26-F26)/F26</f>
        <v>#DIV/0!</v>
      </c>
      <c r="K26" s="24">
        <f t="shared" ref="K26:K49" si="15">G26-F26</f>
        <v>0</v>
      </c>
    </row>
    <row r="27" spans="1:12" ht="7.5" customHeight="1" x14ac:dyDescent="0.2">
      <c r="A27" s="20"/>
      <c r="B27" s="87"/>
      <c r="C27" s="76"/>
      <c r="D27" s="77"/>
      <c r="E27" s="76"/>
      <c r="F27" s="76"/>
      <c r="G27" s="78"/>
      <c r="H27" s="22"/>
      <c r="I27" s="23"/>
      <c r="J27" s="22"/>
      <c r="K27" s="24"/>
    </row>
    <row r="28" spans="1:12" x14ac:dyDescent="0.2">
      <c r="A28" s="25" t="s">
        <v>5</v>
      </c>
      <c r="B28" s="87">
        <f>'All Programs'!B164</f>
        <v>6</v>
      </c>
      <c r="C28" s="87">
        <f>'All Programs'!C164</f>
        <v>6</v>
      </c>
      <c r="D28" s="77">
        <f>'All Programs'!D164</f>
        <v>7</v>
      </c>
      <c r="E28" s="87">
        <f>'All Programs'!E164</f>
        <v>0</v>
      </c>
      <c r="F28" s="87">
        <f>'All Programs'!F164</f>
        <v>0</v>
      </c>
      <c r="G28" s="77">
        <f>'All Programs'!G164</f>
        <v>0</v>
      </c>
      <c r="H28" s="22">
        <f t="shared" si="12"/>
        <v>0.16666666666666666</v>
      </c>
      <c r="I28" s="23">
        <f t="shared" si="13"/>
        <v>1</v>
      </c>
      <c r="J28" s="22" t="e">
        <f t="shared" si="14"/>
        <v>#DIV/0!</v>
      </c>
      <c r="K28" s="24">
        <f t="shared" si="15"/>
        <v>0</v>
      </c>
    </row>
    <row r="29" spans="1:12" hidden="1" x14ac:dyDescent="0.2">
      <c r="A29" s="25" t="s">
        <v>6</v>
      </c>
      <c r="B29" s="79">
        <f>'All Programs'!B165</f>
        <v>0</v>
      </c>
      <c r="C29" s="79">
        <f>'All Programs'!C165</f>
        <v>0</v>
      </c>
      <c r="D29" s="77">
        <f>'All Programs'!D165</f>
        <v>0</v>
      </c>
      <c r="E29" s="79">
        <f>'All Programs'!E165</f>
        <v>0</v>
      </c>
      <c r="F29" s="79">
        <f>'All Programs'!F165</f>
        <v>0</v>
      </c>
      <c r="G29" s="77">
        <f>'All Programs'!G165</f>
        <v>0</v>
      </c>
      <c r="H29" s="22" t="s">
        <v>174</v>
      </c>
      <c r="I29" s="23">
        <f t="shared" si="13"/>
        <v>0</v>
      </c>
      <c r="J29" s="22" t="s">
        <v>174</v>
      </c>
      <c r="K29" s="10">
        <f t="shared" si="15"/>
        <v>0</v>
      </c>
    </row>
    <row r="30" spans="1:12" hidden="1" x14ac:dyDescent="0.2">
      <c r="A30" s="61" t="s">
        <v>110</v>
      </c>
      <c r="B30" s="80">
        <f t="shared" ref="B30:G30" si="16">SUM(B28:B29)</f>
        <v>6</v>
      </c>
      <c r="C30" s="80">
        <f t="shared" si="16"/>
        <v>6</v>
      </c>
      <c r="D30" s="81">
        <f t="shared" si="16"/>
        <v>7</v>
      </c>
      <c r="E30" s="80">
        <f t="shared" si="16"/>
        <v>0</v>
      </c>
      <c r="F30" s="80">
        <f t="shared" si="16"/>
        <v>0</v>
      </c>
      <c r="G30" s="81">
        <f t="shared" si="16"/>
        <v>0</v>
      </c>
      <c r="H30" s="62">
        <f t="shared" si="12"/>
        <v>0.16666666666666666</v>
      </c>
      <c r="I30" s="63">
        <f t="shared" si="13"/>
        <v>1</v>
      </c>
      <c r="J30" s="62" t="e">
        <f t="shared" si="14"/>
        <v>#DIV/0!</v>
      </c>
      <c r="K30" s="64">
        <f t="shared" si="15"/>
        <v>0</v>
      </c>
      <c r="L30" s="19"/>
    </row>
    <row r="31" spans="1:12" ht="7.5" customHeight="1" x14ac:dyDescent="0.2">
      <c r="A31" s="25"/>
      <c r="B31" s="87"/>
      <c r="C31" s="76"/>
      <c r="D31" s="77"/>
      <c r="E31" s="76"/>
      <c r="F31" s="76"/>
      <c r="G31" s="78"/>
      <c r="H31" s="22"/>
      <c r="I31" s="23"/>
      <c r="J31" s="22"/>
      <c r="K31" s="24"/>
    </row>
    <row r="32" spans="1:12" x14ac:dyDescent="0.2">
      <c r="A32" s="25" t="s">
        <v>7</v>
      </c>
      <c r="B32" s="87">
        <f>'All Programs'!B190</f>
        <v>3</v>
      </c>
      <c r="C32" s="87">
        <f>'All Programs'!C190</f>
        <v>2</v>
      </c>
      <c r="D32" s="77">
        <f>'All Programs'!D190</f>
        <v>1</v>
      </c>
      <c r="E32" s="87">
        <f>'All Programs'!E190</f>
        <v>0</v>
      </c>
      <c r="F32" s="87">
        <f>'All Programs'!F190</f>
        <v>0</v>
      </c>
      <c r="G32" s="77">
        <f>'All Programs'!G190</f>
        <v>0</v>
      </c>
      <c r="H32" s="22">
        <f t="shared" si="12"/>
        <v>-0.5</v>
      </c>
      <c r="I32" s="23">
        <f t="shared" si="13"/>
        <v>-1</v>
      </c>
      <c r="J32" s="22" t="e">
        <f t="shared" si="14"/>
        <v>#DIV/0!</v>
      </c>
      <c r="K32" s="24">
        <f t="shared" si="15"/>
        <v>0</v>
      </c>
    </row>
    <row r="33" spans="1:12" ht="7.5" customHeight="1" x14ac:dyDescent="0.2">
      <c r="A33" s="25"/>
      <c r="B33" s="87"/>
      <c r="C33" s="87"/>
      <c r="D33" s="94"/>
      <c r="E33" s="87"/>
      <c r="F33" s="87"/>
      <c r="G33" s="94"/>
      <c r="H33" s="22"/>
      <c r="I33" s="93"/>
      <c r="J33" s="22"/>
      <c r="K33" s="24"/>
    </row>
    <row r="34" spans="1:12" x14ac:dyDescent="0.2">
      <c r="A34" s="25" t="s">
        <v>165</v>
      </c>
      <c r="B34" s="87">
        <f>'All Programs'!B254</f>
        <v>3</v>
      </c>
      <c r="C34" s="87">
        <f>'All Programs'!C254</f>
        <v>5</v>
      </c>
      <c r="D34" s="77">
        <f>'All Programs'!D254</f>
        <v>4</v>
      </c>
      <c r="E34" s="87">
        <f>'All Programs'!E254</f>
        <v>0</v>
      </c>
      <c r="F34" s="87">
        <f>'All Programs'!F254</f>
        <v>0</v>
      </c>
      <c r="G34" s="77">
        <f>'All Programs'!G254</f>
        <v>0</v>
      </c>
      <c r="H34" s="22">
        <f t="shared" ref="H34" si="17">(D34-C34)/C34</f>
        <v>-0.2</v>
      </c>
      <c r="I34" s="23">
        <f t="shared" ref="I34:I35" si="18">D34-C34</f>
        <v>-1</v>
      </c>
      <c r="J34" s="22" t="e">
        <f t="shared" ref="J34" si="19">(G34-F34)/F34</f>
        <v>#DIV/0!</v>
      </c>
      <c r="K34" s="24">
        <f t="shared" ref="K34:K35" si="20">G34-F34</f>
        <v>0</v>
      </c>
    </row>
    <row r="35" spans="1:12" x14ac:dyDescent="0.2">
      <c r="A35" s="99" t="s">
        <v>195</v>
      </c>
      <c r="B35" s="108">
        <f>'All Programs'!B255</f>
        <v>2</v>
      </c>
      <c r="C35" s="108">
        <f>'All Programs'!C255</f>
        <v>4</v>
      </c>
      <c r="D35" s="109">
        <f>'All Programs'!D255</f>
        <v>6</v>
      </c>
      <c r="E35" s="108">
        <f>'All Programs'!E255</f>
        <v>0</v>
      </c>
      <c r="F35" s="108">
        <f>'All Programs'!F255</f>
        <v>0</v>
      </c>
      <c r="G35" s="109">
        <f>'All Programs'!G255</f>
        <v>0</v>
      </c>
      <c r="H35" s="22">
        <f>(D35-C35)/C35</f>
        <v>0.5</v>
      </c>
      <c r="I35" s="111">
        <f t="shared" si="18"/>
        <v>2</v>
      </c>
      <c r="J35" s="110" t="s">
        <v>174</v>
      </c>
      <c r="K35" s="112">
        <f t="shared" si="20"/>
        <v>0</v>
      </c>
    </row>
    <row r="36" spans="1:12" x14ac:dyDescent="0.2">
      <c r="A36" s="107" t="s">
        <v>108</v>
      </c>
      <c r="B36" s="87">
        <f t="shared" ref="B36:G36" si="21">SUM(B34:B35)</f>
        <v>5</v>
      </c>
      <c r="C36" s="87">
        <f t="shared" si="21"/>
        <v>9</v>
      </c>
      <c r="D36" s="94">
        <f t="shared" si="21"/>
        <v>10</v>
      </c>
      <c r="E36" s="87">
        <f t="shared" si="21"/>
        <v>0</v>
      </c>
      <c r="F36" s="87">
        <f t="shared" si="21"/>
        <v>0</v>
      </c>
      <c r="G36" s="94">
        <f t="shared" si="21"/>
        <v>0</v>
      </c>
      <c r="H36" s="145">
        <f t="shared" ref="H36" si="22">(D36-C36)/C36</f>
        <v>0.1111111111111111</v>
      </c>
      <c r="I36" s="93">
        <f t="shared" ref="I36" si="23">D36-C36</f>
        <v>1</v>
      </c>
      <c r="J36" s="22" t="e">
        <f t="shared" ref="J36" si="24">(G36-F36)/F36</f>
        <v>#DIV/0!</v>
      </c>
      <c r="K36" s="24">
        <f t="shared" ref="K36" si="25">G36-F36</f>
        <v>0</v>
      </c>
    </row>
    <row r="37" spans="1:12" ht="7.5" customHeight="1" x14ac:dyDescent="0.2">
      <c r="A37" s="25"/>
      <c r="B37" s="87"/>
      <c r="C37" s="76"/>
      <c r="D37" s="77"/>
      <c r="E37" s="76"/>
      <c r="F37" s="76"/>
      <c r="G37" s="78"/>
      <c r="H37" s="22"/>
      <c r="I37" s="23"/>
      <c r="J37" s="22"/>
      <c r="K37" s="24"/>
    </row>
    <row r="38" spans="1:12" x14ac:dyDescent="0.2">
      <c r="A38" s="34" t="s">
        <v>8</v>
      </c>
      <c r="B38" s="87">
        <f>'All Programs'!B227</f>
        <v>41</v>
      </c>
      <c r="C38" s="87">
        <f>'All Programs'!C227</f>
        <v>26</v>
      </c>
      <c r="D38" s="77">
        <f>'All Programs'!D227</f>
        <v>24</v>
      </c>
      <c r="E38" s="87">
        <f>'All Programs'!E227</f>
        <v>0</v>
      </c>
      <c r="F38" s="87">
        <f>'All Programs'!F227</f>
        <v>0</v>
      </c>
      <c r="G38" s="77">
        <f>'All Programs'!G227</f>
        <v>0</v>
      </c>
      <c r="H38" s="22">
        <f t="shared" si="12"/>
        <v>-7.6923076923076927E-2</v>
      </c>
      <c r="I38" s="23">
        <f t="shared" si="13"/>
        <v>-2</v>
      </c>
      <c r="J38" s="22" t="e">
        <f t="shared" si="14"/>
        <v>#DIV/0!</v>
      </c>
      <c r="K38" s="24">
        <f t="shared" si="15"/>
        <v>0</v>
      </c>
    </row>
    <row r="39" spans="1:12" x14ac:dyDescent="0.2">
      <c r="A39" s="98" t="s">
        <v>192</v>
      </c>
      <c r="B39" s="87">
        <f>'All Programs'!B228</f>
        <v>37</v>
      </c>
      <c r="C39" s="87">
        <f>'All Programs'!C228</f>
        <v>25</v>
      </c>
      <c r="D39" s="94">
        <f>'All Programs'!D228</f>
        <v>23</v>
      </c>
      <c r="E39" s="87">
        <f>'All Programs'!E228</f>
        <v>0</v>
      </c>
      <c r="F39" s="87">
        <f>'All Programs'!F228</f>
        <v>0</v>
      </c>
      <c r="G39" s="94">
        <f>'All Programs'!G228</f>
        <v>0</v>
      </c>
      <c r="H39" s="22">
        <f t="shared" ref="H39" si="26">(D39-C39)/C39</f>
        <v>-0.08</v>
      </c>
      <c r="I39" s="23">
        <f t="shared" ref="I39" si="27">D39-C39</f>
        <v>-2</v>
      </c>
      <c r="J39" s="86" t="s">
        <v>174</v>
      </c>
      <c r="K39" s="10">
        <f t="shared" si="15"/>
        <v>0</v>
      </c>
    </row>
    <row r="40" spans="1:12" x14ac:dyDescent="0.2">
      <c r="A40" s="98" t="s">
        <v>193</v>
      </c>
      <c r="B40" s="87">
        <f>'All Programs'!B229</f>
        <v>16</v>
      </c>
      <c r="C40" s="87">
        <f>'All Programs'!C229</f>
        <v>16</v>
      </c>
      <c r="D40" s="94">
        <f>'All Programs'!D229</f>
        <v>15</v>
      </c>
      <c r="E40" s="87">
        <f>'All Programs'!E229</f>
        <v>0</v>
      </c>
      <c r="F40" s="87">
        <f>'All Programs'!F229</f>
        <v>0</v>
      </c>
      <c r="G40" s="94">
        <f>'All Programs'!G229</f>
        <v>0</v>
      </c>
      <c r="H40" s="22">
        <f t="shared" si="12"/>
        <v>-6.25E-2</v>
      </c>
      <c r="I40" s="23">
        <f t="shared" si="13"/>
        <v>-1</v>
      </c>
      <c r="J40" s="86" t="s">
        <v>174</v>
      </c>
      <c r="K40" s="10">
        <f t="shared" si="15"/>
        <v>0</v>
      </c>
    </row>
    <row r="41" spans="1:12" x14ac:dyDescent="0.2">
      <c r="A41" s="98" t="s">
        <v>219</v>
      </c>
      <c r="B41" s="87">
        <f>'All Programs'!B230</f>
        <v>1</v>
      </c>
      <c r="C41" s="87">
        <f>'All Programs'!C230</f>
        <v>4</v>
      </c>
      <c r="D41" s="94">
        <f>'All Programs'!D230</f>
        <v>3</v>
      </c>
      <c r="E41" s="87">
        <f>'All Programs'!E230</f>
        <v>0</v>
      </c>
      <c r="F41" s="87">
        <f>'All Programs'!F230</f>
        <v>0</v>
      </c>
      <c r="G41" s="94">
        <f>'All Programs'!G230</f>
        <v>0</v>
      </c>
      <c r="H41" s="22">
        <f t="shared" si="12"/>
        <v>-0.25</v>
      </c>
      <c r="I41" s="23">
        <f t="shared" ref="I41" si="28">D41-C41</f>
        <v>-1</v>
      </c>
      <c r="J41" s="86"/>
      <c r="K41" s="10"/>
    </row>
    <row r="42" spans="1:12" x14ac:dyDescent="0.2">
      <c r="A42" s="98" t="s">
        <v>238</v>
      </c>
      <c r="B42" s="87">
        <f>'All Programs'!B231</f>
        <v>0</v>
      </c>
      <c r="C42" s="87">
        <f>'All Programs'!C231</f>
        <v>0</v>
      </c>
      <c r="D42" s="94">
        <f>'All Programs'!D231</f>
        <v>7</v>
      </c>
      <c r="E42" s="87">
        <f>'All Programs'!E231</f>
        <v>0</v>
      </c>
      <c r="F42" s="87">
        <f>'All Programs'!F231</f>
        <v>0</v>
      </c>
      <c r="G42" s="94">
        <f>'All Programs'!G231</f>
        <v>0</v>
      </c>
      <c r="H42" s="86" t="s">
        <v>174</v>
      </c>
      <c r="I42" s="23">
        <f t="shared" ref="I42" si="29">D42-C42</f>
        <v>7</v>
      </c>
      <c r="J42" s="86"/>
      <c r="K42" s="10"/>
    </row>
    <row r="43" spans="1:12" x14ac:dyDescent="0.2">
      <c r="A43" s="34" t="s">
        <v>9</v>
      </c>
      <c r="B43" s="87">
        <f>'All Programs'!B232</f>
        <v>26</v>
      </c>
      <c r="C43" s="87">
        <f>'All Programs'!C232</f>
        <v>23</v>
      </c>
      <c r="D43" s="94">
        <f>'All Programs'!D232</f>
        <v>18</v>
      </c>
      <c r="E43" s="87">
        <f>'All Programs'!E232</f>
        <v>0</v>
      </c>
      <c r="F43" s="87">
        <f>'All Programs'!F232</f>
        <v>0</v>
      </c>
      <c r="G43" s="94">
        <f>'All Programs'!G232</f>
        <v>0</v>
      </c>
      <c r="H43" s="22">
        <f t="shared" ref="H43" si="30">(D43-C43)/C43</f>
        <v>-0.21739130434782608</v>
      </c>
      <c r="I43" s="93">
        <f t="shared" ref="I43:I44" si="31">D43-C43</f>
        <v>-5</v>
      </c>
      <c r="J43" s="22" t="e">
        <f t="shared" ref="J43" si="32">(G43-F43)/F43</f>
        <v>#DIV/0!</v>
      </c>
      <c r="K43" s="24">
        <f t="shared" ref="K43:K44" si="33">G43-F43</f>
        <v>0</v>
      </c>
    </row>
    <row r="44" spans="1:12" x14ac:dyDescent="0.2">
      <c r="A44" s="98" t="s">
        <v>194</v>
      </c>
      <c r="B44" s="79">
        <f>'All Programs'!B233</f>
        <v>18</v>
      </c>
      <c r="C44" s="79">
        <f>'All Programs'!C233</f>
        <v>18</v>
      </c>
      <c r="D44" s="77">
        <f>'All Programs'!D233</f>
        <v>21</v>
      </c>
      <c r="E44" s="79">
        <f>'All Programs'!E233</f>
        <v>0</v>
      </c>
      <c r="F44" s="79">
        <f>'All Programs'!F233</f>
        <v>0</v>
      </c>
      <c r="G44" s="77">
        <f>'All Programs'!G233</f>
        <v>0</v>
      </c>
      <c r="H44" s="22">
        <f>(D44-C44)/C44</f>
        <v>0.16666666666666666</v>
      </c>
      <c r="I44" s="23">
        <f t="shared" si="31"/>
        <v>3</v>
      </c>
      <c r="J44" s="22" t="s">
        <v>174</v>
      </c>
      <c r="K44" s="10">
        <f t="shared" si="33"/>
        <v>0</v>
      </c>
    </row>
    <row r="45" spans="1:12" x14ac:dyDescent="0.2">
      <c r="A45" s="61" t="s">
        <v>111</v>
      </c>
      <c r="B45" s="80">
        <f t="shared" ref="B45:G45" si="34">SUM(B38:B44)</f>
        <v>139</v>
      </c>
      <c r="C45" s="80">
        <f t="shared" si="34"/>
        <v>112</v>
      </c>
      <c r="D45" s="81">
        <f t="shared" si="34"/>
        <v>111</v>
      </c>
      <c r="E45" s="80">
        <f t="shared" si="34"/>
        <v>0</v>
      </c>
      <c r="F45" s="80">
        <f t="shared" si="34"/>
        <v>0</v>
      </c>
      <c r="G45" s="81">
        <f t="shared" si="34"/>
        <v>0</v>
      </c>
      <c r="H45" s="62">
        <f t="shared" si="12"/>
        <v>-8.9285714285714281E-3</v>
      </c>
      <c r="I45" s="63">
        <f t="shared" si="13"/>
        <v>-1</v>
      </c>
      <c r="J45" s="62" t="e">
        <f t="shared" si="14"/>
        <v>#DIV/0!</v>
      </c>
      <c r="K45" s="64">
        <f t="shared" si="15"/>
        <v>0</v>
      </c>
      <c r="L45" s="19"/>
    </row>
    <row r="46" spans="1:12" ht="7.5" customHeight="1" x14ac:dyDescent="0.2">
      <c r="A46" s="61"/>
      <c r="B46" s="119"/>
      <c r="C46" s="119"/>
      <c r="D46" s="120"/>
      <c r="E46" s="119"/>
      <c r="F46" s="119"/>
      <c r="G46" s="120"/>
      <c r="H46" s="121"/>
      <c r="I46" s="122"/>
      <c r="J46" s="121"/>
      <c r="K46" s="123"/>
      <c r="L46" s="19"/>
    </row>
    <row r="47" spans="1:12" x14ac:dyDescent="0.2">
      <c r="A47" s="44" t="s">
        <v>1</v>
      </c>
      <c r="B47" s="45">
        <f t="shared" ref="B47:G47" si="35">B26+B30+B32+B45+B36</f>
        <v>210</v>
      </c>
      <c r="C47" s="45">
        <f t="shared" si="35"/>
        <v>186</v>
      </c>
      <c r="D47" s="70">
        <f t="shared" si="35"/>
        <v>184</v>
      </c>
      <c r="E47" s="45">
        <f t="shared" si="35"/>
        <v>0</v>
      </c>
      <c r="F47" s="45">
        <f t="shared" si="35"/>
        <v>0</v>
      </c>
      <c r="G47" s="70">
        <f t="shared" si="35"/>
        <v>0</v>
      </c>
      <c r="H47" s="48">
        <f t="shared" si="12"/>
        <v>-1.0752688172043012E-2</v>
      </c>
      <c r="I47" s="49">
        <f t="shared" si="13"/>
        <v>-2</v>
      </c>
      <c r="J47" s="48" t="e">
        <f t="shared" si="14"/>
        <v>#DIV/0!</v>
      </c>
      <c r="K47" s="50">
        <f t="shared" si="15"/>
        <v>0</v>
      </c>
      <c r="L47" s="19"/>
    </row>
    <row r="48" spans="1:12" x14ac:dyDescent="0.2">
      <c r="A48" s="4"/>
      <c r="B48" s="29"/>
      <c r="C48" s="14"/>
      <c r="D48" s="32"/>
      <c r="E48" s="14"/>
      <c r="F48" s="14"/>
      <c r="G48" s="32"/>
      <c r="H48" s="6"/>
      <c r="I48" s="9"/>
      <c r="J48" s="55"/>
      <c r="K48" s="36"/>
      <c r="L48" s="19"/>
    </row>
    <row r="49" spans="1:12" x14ac:dyDescent="0.2">
      <c r="A49" s="2" t="s">
        <v>101</v>
      </c>
      <c r="B49" s="29">
        <f t="shared" ref="B49:G49" si="36">B47+B24</f>
        <v>517</v>
      </c>
      <c r="C49" s="52">
        <f t="shared" si="36"/>
        <v>395</v>
      </c>
      <c r="D49" s="53">
        <f t="shared" si="36"/>
        <v>316</v>
      </c>
      <c r="E49" s="52">
        <f t="shared" si="36"/>
        <v>0</v>
      </c>
      <c r="F49" s="52">
        <f t="shared" si="36"/>
        <v>0</v>
      </c>
      <c r="G49" s="53">
        <f t="shared" si="36"/>
        <v>0</v>
      </c>
      <c r="H49" s="6">
        <f>(D49-C49)/C49</f>
        <v>-0.2</v>
      </c>
      <c r="I49" s="54">
        <f>D49-C49</f>
        <v>-79</v>
      </c>
      <c r="J49" s="6" t="e">
        <f t="shared" si="14"/>
        <v>#DIV/0!</v>
      </c>
      <c r="K49" s="36">
        <f t="shared" si="15"/>
        <v>0</v>
      </c>
      <c r="L49" s="19"/>
    </row>
    <row r="50" spans="1:12" x14ac:dyDescent="0.2">
      <c r="D50" s="18"/>
      <c r="G50" s="18"/>
      <c r="I50" s="19"/>
      <c r="K50" s="19"/>
    </row>
  </sheetData>
  <mergeCells count="2">
    <mergeCell ref="A2:K2"/>
    <mergeCell ref="A1:K1"/>
  </mergeCells>
  <phoneticPr fontId="0" type="noConversion"/>
  <printOptions horizontalCentered="1"/>
  <pageMargins left="0" right="0" top="0.5" bottom="0.25" header="0" footer="0"/>
  <pageSetup firstPageNumber="0" orientation="portrait" r:id="rId1"/>
  <headerFooter alignWithMargins="0">
    <oddFooter>&amp;R&amp;"Arial,Italic"&amp;8Office of Institutional Research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56"/>
  <sheetViews>
    <sheetView zoomScaleNormal="100" workbookViewId="0">
      <selection activeCell="D28" sqref="D28"/>
    </sheetView>
  </sheetViews>
  <sheetFormatPr defaultRowHeight="12.75" x14ac:dyDescent="0.2"/>
  <cols>
    <col min="1" max="1" width="31.28515625" style="16" customWidth="1"/>
    <col min="2" max="2" width="8.28515625" style="26" customWidth="1"/>
    <col min="3" max="4" width="8.28515625" style="17" customWidth="1"/>
    <col min="5" max="7" width="8.28515625" style="17" hidden="1" customWidth="1"/>
    <col min="8" max="9" width="8.7109375" style="16" customWidth="1"/>
    <col min="10" max="11" width="8.7109375" style="16" hidden="1" customWidth="1"/>
    <col min="12" max="16384" width="9.140625" style="16"/>
  </cols>
  <sheetData>
    <row r="1" spans="1:12" ht="15.75" x14ac:dyDescent="0.25">
      <c r="A1" s="230" t="s">
        <v>232</v>
      </c>
      <c r="B1" s="230"/>
      <c r="C1" s="230"/>
      <c r="D1" s="230"/>
      <c r="E1" s="230"/>
      <c r="F1" s="230"/>
      <c r="G1" s="230"/>
      <c r="H1" s="230"/>
      <c r="I1" s="230"/>
      <c r="J1" s="230"/>
      <c r="K1" s="230"/>
    </row>
    <row r="2" spans="1:12" ht="15.75" x14ac:dyDescent="0.25">
      <c r="A2" s="230" t="s">
        <v>97</v>
      </c>
      <c r="B2" s="230"/>
      <c r="C2" s="230"/>
      <c r="D2" s="230"/>
      <c r="E2" s="230"/>
      <c r="F2" s="230"/>
      <c r="G2" s="230"/>
      <c r="H2" s="230"/>
      <c r="I2" s="230"/>
      <c r="J2" s="230"/>
      <c r="K2" s="230"/>
    </row>
    <row r="3" spans="1:12" ht="15" x14ac:dyDescent="0.25">
      <c r="A3" s="228"/>
      <c r="B3" s="228"/>
      <c r="C3" s="228"/>
      <c r="D3" s="228"/>
      <c r="E3" s="228"/>
      <c r="F3" s="228"/>
      <c r="G3" s="228"/>
      <c r="H3" s="231"/>
      <c r="I3" s="231"/>
      <c r="J3" s="231"/>
      <c r="K3" s="231"/>
    </row>
    <row r="4" spans="1:12" ht="34.5" x14ac:dyDescent="0.25">
      <c r="A4" s="1" t="s">
        <v>137</v>
      </c>
      <c r="B4" s="27" t="s">
        <v>213</v>
      </c>
      <c r="C4" s="15" t="s">
        <v>226</v>
      </c>
      <c r="D4" s="85" t="s">
        <v>233</v>
      </c>
      <c r="E4" s="15" t="s">
        <v>161</v>
      </c>
      <c r="F4" s="15" t="s">
        <v>175</v>
      </c>
      <c r="G4" s="31" t="s">
        <v>183</v>
      </c>
      <c r="H4" s="5" t="s">
        <v>234</v>
      </c>
      <c r="I4" s="8" t="s">
        <v>235</v>
      </c>
      <c r="J4" s="5" t="s">
        <v>184</v>
      </c>
      <c r="K4" s="5" t="s">
        <v>185</v>
      </c>
    </row>
    <row r="5" spans="1:12" x14ac:dyDescent="0.2">
      <c r="A5" s="34" t="s">
        <v>19</v>
      </c>
      <c r="B5" s="87">
        <f>'All Programs'!B11</f>
        <v>9</v>
      </c>
      <c r="C5" s="87">
        <f>'All Programs'!C11</f>
        <v>13</v>
      </c>
      <c r="D5" s="77">
        <f>'All Programs'!D11</f>
        <v>17</v>
      </c>
      <c r="E5" s="79">
        <f>'All Programs'!E11</f>
        <v>0</v>
      </c>
      <c r="F5" s="87">
        <f>'All Programs'!F11</f>
        <v>0</v>
      </c>
      <c r="G5" s="77">
        <f>'All Programs'!G11</f>
        <v>0</v>
      </c>
      <c r="H5" s="22">
        <f>(D5-C5)/C5</f>
        <v>0.30769230769230771</v>
      </c>
      <c r="I5" s="23">
        <f t="shared" ref="I5:I23" si="0">D5-C5</f>
        <v>4</v>
      </c>
      <c r="J5" s="22" t="e">
        <f>(G5-F5)/F5</f>
        <v>#DIV/0!</v>
      </c>
      <c r="K5" s="24">
        <f t="shared" ref="K5:K23" si="1">G5-F5</f>
        <v>0</v>
      </c>
    </row>
    <row r="6" spans="1:12" ht="7.5" customHeight="1" x14ac:dyDescent="0.2">
      <c r="A6" s="34"/>
      <c r="B6" s="87"/>
      <c r="C6" s="76"/>
      <c r="D6" s="77"/>
      <c r="E6" s="76"/>
      <c r="F6" s="76"/>
      <c r="G6" s="78"/>
      <c r="H6" s="72"/>
      <c r="I6" s="23"/>
      <c r="J6" s="22"/>
      <c r="K6" s="10"/>
      <c r="L6" s="19"/>
    </row>
    <row r="7" spans="1:12" x14ac:dyDescent="0.2">
      <c r="A7" s="34" t="s">
        <v>18</v>
      </c>
      <c r="B7" s="87">
        <f>'All Programs'!B13</f>
        <v>18</v>
      </c>
      <c r="C7" s="79">
        <f>'All Programs'!C13</f>
        <v>9</v>
      </c>
      <c r="D7" s="88">
        <f>'All Programs'!D13</f>
        <v>5</v>
      </c>
      <c r="E7" s="79">
        <f>'All Programs'!E13</f>
        <v>0</v>
      </c>
      <c r="F7" s="79">
        <f>'All Programs'!F13</f>
        <v>0</v>
      </c>
      <c r="G7" s="88">
        <f>'All Programs'!G13</f>
        <v>0</v>
      </c>
      <c r="H7" s="22">
        <f>(D7-C7)/C7</f>
        <v>-0.44444444444444442</v>
      </c>
      <c r="I7" s="23">
        <f t="shared" si="0"/>
        <v>-4</v>
      </c>
      <c r="J7" s="22" t="e">
        <f>(G7-F7)/F7</f>
        <v>#DIV/0!</v>
      </c>
      <c r="K7" s="10">
        <f t="shared" si="1"/>
        <v>0</v>
      </c>
    </row>
    <row r="8" spans="1:12" x14ac:dyDescent="0.2">
      <c r="A8" s="99" t="s">
        <v>230</v>
      </c>
      <c r="B8" s="87">
        <v>3</v>
      </c>
      <c r="C8" s="79">
        <f>'All Programs'!C15</f>
        <v>3</v>
      </c>
      <c r="D8" s="88">
        <f>'All Programs'!D15</f>
        <v>10</v>
      </c>
      <c r="E8" s="79">
        <f>'All Programs'!E15</f>
        <v>0</v>
      </c>
      <c r="F8" s="79">
        <f>'All Programs'!F15</f>
        <v>0</v>
      </c>
      <c r="G8" s="88">
        <f>'All Programs'!G15</f>
        <v>0</v>
      </c>
      <c r="H8" s="22">
        <f t="shared" ref="H8" si="2">(D8-C8)/C8</f>
        <v>2.3333333333333335</v>
      </c>
      <c r="I8" s="23">
        <f t="shared" si="0"/>
        <v>7</v>
      </c>
      <c r="J8" s="22"/>
      <c r="K8" s="10"/>
    </row>
    <row r="9" spans="1:12" x14ac:dyDescent="0.2">
      <c r="A9" s="106" t="s">
        <v>225</v>
      </c>
      <c r="B9" s="80">
        <f t="shared" ref="B9:G9" si="3">SUM(B7:B8)</f>
        <v>21</v>
      </c>
      <c r="C9" s="80">
        <f t="shared" si="3"/>
        <v>12</v>
      </c>
      <c r="D9" s="81">
        <f t="shared" si="3"/>
        <v>15</v>
      </c>
      <c r="E9" s="80">
        <f t="shared" si="3"/>
        <v>0</v>
      </c>
      <c r="F9" s="80">
        <f t="shared" si="3"/>
        <v>0</v>
      </c>
      <c r="G9" s="81">
        <f t="shared" si="3"/>
        <v>0</v>
      </c>
      <c r="H9" s="62">
        <f>(D9-C9)/C9</f>
        <v>0.25</v>
      </c>
      <c r="I9" s="63">
        <f t="shared" ref="I9" si="4">D9-C9</f>
        <v>3</v>
      </c>
      <c r="J9" s="22"/>
      <c r="K9" s="10"/>
    </row>
    <row r="10" spans="1:12" ht="7.5" customHeight="1" x14ac:dyDescent="0.2">
      <c r="A10" s="34"/>
      <c r="B10" s="87"/>
      <c r="C10" s="87"/>
      <c r="D10" s="77"/>
      <c r="E10" s="79"/>
      <c r="F10" s="87"/>
      <c r="G10" s="77"/>
      <c r="H10" s="22"/>
      <c r="I10" s="23"/>
      <c r="J10" s="22"/>
      <c r="K10" s="24"/>
    </row>
    <row r="11" spans="1:12" x14ac:dyDescent="0.2">
      <c r="A11" s="34" t="s">
        <v>17</v>
      </c>
      <c r="B11" s="87">
        <f>'All Programs'!B40</f>
        <v>18</v>
      </c>
      <c r="C11" s="87">
        <f>'All Programs'!C40</f>
        <v>19</v>
      </c>
      <c r="D11" s="77">
        <f>'All Programs'!D40</f>
        <v>5</v>
      </c>
      <c r="E11" s="79">
        <f>'All Programs'!E40</f>
        <v>0</v>
      </c>
      <c r="F11" s="87">
        <f>'All Programs'!F40</f>
        <v>0</v>
      </c>
      <c r="G11" s="77">
        <f>'All Programs'!G40</f>
        <v>0</v>
      </c>
      <c r="H11" s="22">
        <f>(D11-C11)/C11</f>
        <v>-0.73684210526315785</v>
      </c>
      <c r="I11" s="23">
        <f t="shared" si="0"/>
        <v>-14</v>
      </c>
      <c r="J11" s="22" t="e">
        <f>(G11-F11)/F11</f>
        <v>#DIV/0!</v>
      </c>
      <c r="K11" s="24">
        <f t="shared" si="1"/>
        <v>0</v>
      </c>
    </row>
    <row r="12" spans="1:12" x14ac:dyDescent="0.2">
      <c r="A12" s="98" t="s">
        <v>229</v>
      </c>
      <c r="B12" s="87">
        <f>'All Programs'!B41</f>
        <v>0</v>
      </c>
      <c r="C12" s="87">
        <f>'All Programs'!C41</f>
        <v>1</v>
      </c>
      <c r="D12" s="77">
        <f>'All Programs'!D41</f>
        <v>16</v>
      </c>
      <c r="E12" s="79">
        <f>'All Programs'!E41</f>
        <v>0</v>
      </c>
      <c r="F12" s="87">
        <f>'All Programs'!F41</f>
        <v>0</v>
      </c>
      <c r="G12" s="77">
        <f>'All Programs'!G41</f>
        <v>0</v>
      </c>
      <c r="H12" s="22">
        <f>(D12-C12)/C12</f>
        <v>15</v>
      </c>
      <c r="I12" s="23">
        <f t="shared" ref="I12" si="5">D12-C12</f>
        <v>15</v>
      </c>
      <c r="J12" s="22"/>
      <c r="K12" s="24"/>
    </row>
    <row r="13" spans="1:12" x14ac:dyDescent="0.2">
      <c r="A13" s="98" t="s">
        <v>211</v>
      </c>
      <c r="B13" s="87">
        <f>'All Programs'!B42</f>
        <v>0</v>
      </c>
      <c r="C13" s="87">
        <f>'All Programs'!C42</f>
        <v>0</v>
      </c>
      <c r="D13" s="77">
        <f>'All Programs'!D42</f>
        <v>4</v>
      </c>
      <c r="E13" s="79">
        <f>'All Programs'!E42</f>
        <v>0</v>
      </c>
      <c r="F13" s="87">
        <f>'All Programs'!F42</f>
        <v>0</v>
      </c>
      <c r="G13" s="77">
        <f>'All Programs'!G42</f>
        <v>0</v>
      </c>
      <c r="H13" s="86" t="s">
        <v>174</v>
      </c>
      <c r="I13" s="23">
        <f t="shared" ref="I13:I14" si="6">D13-C13</f>
        <v>4</v>
      </c>
      <c r="J13" s="22"/>
      <c r="K13" s="24"/>
    </row>
    <row r="14" spans="1:12" x14ac:dyDescent="0.2">
      <c r="A14" s="98" t="s">
        <v>212</v>
      </c>
      <c r="B14" s="79">
        <f>'All Programs'!B43</f>
        <v>1</v>
      </c>
      <c r="C14" s="79">
        <f>'All Programs'!C43</f>
        <v>2</v>
      </c>
      <c r="D14" s="77">
        <f>'All Programs'!D43</f>
        <v>7</v>
      </c>
      <c r="E14" s="79">
        <f>'All Programs'!E43</f>
        <v>0</v>
      </c>
      <c r="F14" s="79">
        <f>'All Programs'!F43</f>
        <v>0</v>
      </c>
      <c r="G14" s="77">
        <f>'All Programs'!G43</f>
        <v>0</v>
      </c>
      <c r="H14" s="22">
        <f t="shared" ref="H14" si="7">(D14-C14)/C14</f>
        <v>2.5</v>
      </c>
      <c r="I14" s="23">
        <f t="shared" si="6"/>
        <v>5</v>
      </c>
      <c r="J14" s="86" t="s">
        <v>174</v>
      </c>
      <c r="K14" s="24">
        <f t="shared" ref="K14" si="8">G14-F14</f>
        <v>0</v>
      </c>
    </row>
    <row r="15" spans="1:12" x14ac:dyDescent="0.2">
      <c r="A15" s="65" t="s">
        <v>112</v>
      </c>
      <c r="B15" s="75">
        <f t="shared" ref="B15:G15" si="9">SUM(B11:B14)</f>
        <v>19</v>
      </c>
      <c r="C15" s="75">
        <f t="shared" si="9"/>
        <v>22</v>
      </c>
      <c r="D15" s="82">
        <f t="shared" si="9"/>
        <v>32</v>
      </c>
      <c r="E15" s="75">
        <f t="shared" si="9"/>
        <v>0</v>
      </c>
      <c r="F15" s="75">
        <f t="shared" si="9"/>
        <v>0</v>
      </c>
      <c r="G15" s="82">
        <f t="shared" si="9"/>
        <v>0</v>
      </c>
      <c r="H15" s="67">
        <f>(D15-C15)/C15</f>
        <v>0.45454545454545453</v>
      </c>
      <c r="I15" s="60">
        <f t="shared" si="0"/>
        <v>10</v>
      </c>
      <c r="J15" s="67" t="e">
        <f>(G15-F15)/F15</f>
        <v>#DIV/0!</v>
      </c>
      <c r="K15" s="68">
        <f t="shared" si="1"/>
        <v>0</v>
      </c>
      <c r="L15" s="19"/>
    </row>
    <row r="16" spans="1:12" ht="7.5" customHeight="1" x14ac:dyDescent="0.2">
      <c r="A16" s="34"/>
      <c r="B16" s="87"/>
      <c r="C16" s="76"/>
      <c r="D16" s="77"/>
      <c r="E16" s="76"/>
      <c r="F16" s="76"/>
      <c r="G16" s="78"/>
      <c r="H16" s="22"/>
      <c r="I16" s="23"/>
      <c r="J16" s="22"/>
      <c r="K16" s="24"/>
    </row>
    <row r="17" spans="1:12" x14ac:dyDescent="0.2">
      <c r="A17" s="34" t="s">
        <v>24</v>
      </c>
      <c r="B17" s="87">
        <f>'All Programs'!B46</f>
        <v>1</v>
      </c>
      <c r="C17" s="87">
        <f>'All Programs'!C46</f>
        <v>0</v>
      </c>
      <c r="D17" s="77">
        <f>'All Programs'!D46</f>
        <v>1</v>
      </c>
      <c r="E17" s="79">
        <f>'All Programs'!E46</f>
        <v>0</v>
      </c>
      <c r="F17" s="87">
        <f>'All Programs'!F46</f>
        <v>0</v>
      </c>
      <c r="G17" s="77">
        <f>'All Programs'!G46</f>
        <v>0</v>
      </c>
      <c r="H17" s="86" t="s">
        <v>174</v>
      </c>
      <c r="I17" s="59">
        <f t="shared" ref="I17" si="10">D17-C17</f>
        <v>1</v>
      </c>
      <c r="J17" s="22" t="e">
        <f t="shared" ref="J17:J23" si="11">(G17-F17)/F17</f>
        <v>#DIV/0!</v>
      </c>
      <c r="K17" s="24">
        <f t="shared" si="1"/>
        <v>0</v>
      </c>
    </row>
    <row r="18" spans="1:12" x14ac:dyDescent="0.2">
      <c r="A18" s="34" t="s">
        <v>22</v>
      </c>
      <c r="B18" s="87">
        <f>'All Programs'!B47</f>
        <v>1</v>
      </c>
      <c r="C18" s="87">
        <f>'All Programs'!C47</f>
        <v>2</v>
      </c>
      <c r="D18" s="77">
        <f>'All Programs'!D47</f>
        <v>2</v>
      </c>
      <c r="E18" s="79">
        <f>'All Programs'!E47</f>
        <v>0</v>
      </c>
      <c r="F18" s="87">
        <f>'All Programs'!F47</f>
        <v>0</v>
      </c>
      <c r="G18" s="77">
        <f>'All Programs'!G47</f>
        <v>0</v>
      </c>
      <c r="H18" s="22">
        <f t="shared" ref="H18:H28" si="12">(D18-C18)/C18</f>
        <v>0</v>
      </c>
      <c r="I18" s="23">
        <f t="shared" si="0"/>
        <v>0</v>
      </c>
      <c r="J18" s="22" t="e">
        <f t="shared" si="11"/>
        <v>#DIV/0!</v>
      </c>
      <c r="K18" s="24">
        <f t="shared" si="1"/>
        <v>0</v>
      </c>
    </row>
    <row r="19" spans="1:12" x14ac:dyDescent="0.2">
      <c r="A19" s="34" t="s">
        <v>20</v>
      </c>
      <c r="B19" s="90">
        <f>'All Programs'!B48</f>
        <v>1</v>
      </c>
      <c r="C19" s="90">
        <f>'All Programs'!C48</f>
        <v>2</v>
      </c>
      <c r="D19" s="84">
        <f>'All Programs'!D48</f>
        <v>3</v>
      </c>
      <c r="E19" s="76">
        <f>'All Programs'!E48</f>
        <v>0</v>
      </c>
      <c r="F19" s="90">
        <f>'All Programs'!F48</f>
        <v>0</v>
      </c>
      <c r="G19" s="84">
        <f>'All Programs'!G48</f>
        <v>0</v>
      </c>
      <c r="H19" s="22">
        <f t="shared" si="12"/>
        <v>0.5</v>
      </c>
      <c r="I19" s="23">
        <f t="shared" si="0"/>
        <v>1</v>
      </c>
      <c r="J19" s="22" t="e">
        <f t="shared" si="11"/>
        <v>#DIV/0!</v>
      </c>
      <c r="K19" s="24">
        <f t="shared" si="1"/>
        <v>0</v>
      </c>
    </row>
    <row r="20" spans="1:12" x14ac:dyDescent="0.2">
      <c r="A20" s="34" t="s">
        <v>21</v>
      </c>
      <c r="B20" s="90">
        <f>'All Programs'!B49</f>
        <v>7</v>
      </c>
      <c r="C20" s="90">
        <f>'All Programs'!C49</f>
        <v>5</v>
      </c>
      <c r="D20" s="84">
        <f>'All Programs'!D49</f>
        <v>6</v>
      </c>
      <c r="E20" s="76">
        <f>'All Programs'!E49</f>
        <v>0</v>
      </c>
      <c r="F20" s="90">
        <f>'All Programs'!F49</f>
        <v>0</v>
      </c>
      <c r="G20" s="84">
        <f>'All Programs'!G49</f>
        <v>0</v>
      </c>
      <c r="H20" s="22">
        <f t="shared" si="12"/>
        <v>0.2</v>
      </c>
      <c r="I20" s="23">
        <f t="shared" si="0"/>
        <v>1</v>
      </c>
      <c r="J20" s="22" t="e">
        <f t="shared" si="11"/>
        <v>#DIV/0!</v>
      </c>
      <c r="K20" s="24">
        <f t="shared" si="1"/>
        <v>0</v>
      </c>
    </row>
    <row r="21" spans="1:12" x14ac:dyDescent="0.2">
      <c r="A21" s="34" t="s">
        <v>163</v>
      </c>
      <c r="B21" s="90">
        <f>'All Programs'!B50</f>
        <v>3</v>
      </c>
      <c r="C21" s="90">
        <f>'All Programs'!C50</f>
        <v>2</v>
      </c>
      <c r="D21" s="84">
        <f>'All Programs'!D50</f>
        <v>3</v>
      </c>
      <c r="E21" s="76">
        <f>'All Programs'!E50</f>
        <v>0</v>
      </c>
      <c r="F21" s="90">
        <f>'All Programs'!F50</f>
        <v>0</v>
      </c>
      <c r="G21" s="84">
        <f>'All Programs'!G50</f>
        <v>0</v>
      </c>
      <c r="H21" s="22">
        <f t="shared" ref="H21" si="13">(D21-C21)/C21</f>
        <v>0.5</v>
      </c>
      <c r="I21" s="23">
        <f t="shared" ref="I21" si="14">D21-C21</f>
        <v>1</v>
      </c>
      <c r="J21" s="22" t="e">
        <f t="shared" ref="J21" si="15">(G21-F21)/F21</f>
        <v>#DIV/0!</v>
      </c>
      <c r="K21" s="24">
        <f t="shared" ref="K21" si="16">G21-F21</f>
        <v>0</v>
      </c>
    </row>
    <row r="22" spans="1:12" x14ac:dyDescent="0.2">
      <c r="A22" s="34" t="s">
        <v>23</v>
      </c>
      <c r="B22" s="79">
        <f>'All Programs'!B51</f>
        <v>8</v>
      </c>
      <c r="C22" s="79">
        <f>'All Programs'!C51</f>
        <v>14</v>
      </c>
      <c r="D22" s="77">
        <f>'All Programs'!D51</f>
        <v>9</v>
      </c>
      <c r="E22" s="79">
        <f>'All Programs'!E51</f>
        <v>0</v>
      </c>
      <c r="F22" s="79">
        <f>'All Programs'!F51</f>
        <v>0</v>
      </c>
      <c r="G22" s="77">
        <f>'All Programs'!G51</f>
        <v>0</v>
      </c>
      <c r="H22" s="22">
        <f t="shared" si="12"/>
        <v>-0.35714285714285715</v>
      </c>
      <c r="I22" s="23">
        <f t="shared" si="0"/>
        <v>-5</v>
      </c>
      <c r="J22" s="22" t="e">
        <f t="shared" si="11"/>
        <v>#DIV/0!</v>
      </c>
      <c r="K22" s="10">
        <f t="shared" si="1"/>
        <v>0</v>
      </c>
    </row>
    <row r="23" spans="1:12" x14ac:dyDescent="0.2">
      <c r="A23" s="65" t="s">
        <v>113</v>
      </c>
      <c r="B23" s="80">
        <f t="shared" ref="B23:G23" si="17">SUM(B17:B22)</f>
        <v>21</v>
      </c>
      <c r="C23" s="80">
        <f t="shared" si="17"/>
        <v>25</v>
      </c>
      <c r="D23" s="81">
        <f t="shared" si="17"/>
        <v>24</v>
      </c>
      <c r="E23" s="80">
        <f t="shared" si="17"/>
        <v>0</v>
      </c>
      <c r="F23" s="80">
        <f t="shared" si="17"/>
        <v>0</v>
      </c>
      <c r="G23" s="81">
        <f t="shared" si="17"/>
        <v>0</v>
      </c>
      <c r="H23" s="62">
        <f t="shared" si="12"/>
        <v>-0.04</v>
      </c>
      <c r="I23" s="63">
        <f t="shared" si="0"/>
        <v>-1</v>
      </c>
      <c r="J23" s="62" t="e">
        <f t="shared" si="11"/>
        <v>#DIV/0!</v>
      </c>
      <c r="K23" s="64">
        <f t="shared" si="1"/>
        <v>0</v>
      </c>
      <c r="L23" s="19"/>
    </row>
    <row r="24" spans="1:12" ht="7.5" customHeight="1" x14ac:dyDescent="0.2">
      <c r="A24" s="34"/>
      <c r="B24" s="87"/>
      <c r="C24" s="76"/>
      <c r="D24" s="77"/>
      <c r="E24" s="76"/>
      <c r="F24" s="76"/>
      <c r="G24" s="78"/>
      <c r="H24" s="22"/>
      <c r="I24" s="23"/>
      <c r="J24" s="22"/>
      <c r="K24" s="24"/>
    </row>
    <row r="25" spans="1:12" x14ac:dyDescent="0.2">
      <c r="A25" s="34" t="s">
        <v>25</v>
      </c>
      <c r="B25" s="87">
        <f>'All Programs'!B105</f>
        <v>4</v>
      </c>
      <c r="C25" s="87">
        <f>'All Programs'!C105</f>
        <v>2</v>
      </c>
      <c r="D25" s="77">
        <f>'All Programs'!D105</f>
        <v>1</v>
      </c>
      <c r="E25" s="79">
        <f>'All Programs'!E105</f>
        <v>0</v>
      </c>
      <c r="F25" s="87">
        <f>'All Programs'!F105</f>
        <v>0</v>
      </c>
      <c r="G25" s="77">
        <f>'All Programs'!G105</f>
        <v>0</v>
      </c>
      <c r="H25" s="22">
        <f t="shared" si="12"/>
        <v>-0.5</v>
      </c>
      <c r="I25" s="59">
        <f t="shared" ref="I25" si="18">D25-C25</f>
        <v>-1</v>
      </c>
      <c r="J25" s="22" t="e">
        <f>(G25-F25)/F25</f>
        <v>#DIV/0!</v>
      </c>
      <c r="K25" s="24">
        <f t="shared" ref="K25:K42" si="19">G25-F25</f>
        <v>0</v>
      </c>
    </row>
    <row r="26" spans="1:12" hidden="1" x14ac:dyDescent="0.2">
      <c r="A26" s="98" t="s">
        <v>186</v>
      </c>
      <c r="B26" s="87">
        <f>'All Programs'!B106</f>
        <v>0</v>
      </c>
      <c r="C26" s="87">
        <f>'All Programs'!C106</f>
        <v>0</v>
      </c>
      <c r="D26" s="77">
        <f>'All Programs'!D106</f>
        <v>0</v>
      </c>
      <c r="E26" s="79">
        <f>'All Programs'!E106</f>
        <v>0</v>
      </c>
      <c r="F26" s="87">
        <f>'All Programs'!F106</f>
        <v>0</v>
      </c>
      <c r="G26" s="77">
        <f>'All Programs'!G106</f>
        <v>0</v>
      </c>
      <c r="H26" s="86" t="s">
        <v>174</v>
      </c>
      <c r="I26" s="23">
        <f t="shared" ref="I26:I42" si="20">D26-C26</f>
        <v>0</v>
      </c>
      <c r="J26" s="86" t="s">
        <v>174</v>
      </c>
      <c r="K26" s="10">
        <f t="shared" si="19"/>
        <v>0</v>
      </c>
    </row>
    <row r="27" spans="1:12" x14ac:dyDescent="0.2">
      <c r="A27" s="34" t="s">
        <v>26</v>
      </c>
      <c r="B27" s="79">
        <f>'All Programs'!B107</f>
        <v>1</v>
      </c>
      <c r="C27" s="79">
        <f>'All Programs'!C107</f>
        <v>1</v>
      </c>
      <c r="D27" s="77">
        <f>'All Programs'!D107</f>
        <v>0</v>
      </c>
      <c r="E27" s="79">
        <f>'All Programs'!E107</f>
        <v>0</v>
      </c>
      <c r="F27" s="79">
        <f>'All Programs'!F107</f>
        <v>0</v>
      </c>
      <c r="G27" s="77">
        <f>'All Programs'!G107</f>
        <v>0</v>
      </c>
      <c r="H27" s="135" t="s">
        <v>174</v>
      </c>
      <c r="I27" s="23">
        <f t="shared" si="20"/>
        <v>-1</v>
      </c>
      <c r="J27" s="22" t="e">
        <f>(G27-F27)/F27</f>
        <v>#DIV/0!</v>
      </c>
      <c r="K27" s="10">
        <f t="shared" si="19"/>
        <v>0</v>
      </c>
    </row>
    <row r="28" spans="1:12" x14ac:dyDescent="0.2">
      <c r="A28" s="65" t="s">
        <v>114</v>
      </c>
      <c r="B28" s="75">
        <f t="shared" ref="B28:G28" si="21">SUM(B25:B27)</f>
        <v>5</v>
      </c>
      <c r="C28" s="75">
        <f t="shared" si="21"/>
        <v>3</v>
      </c>
      <c r="D28" s="82">
        <f t="shared" si="21"/>
        <v>1</v>
      </c>
      <c r="E28" s="75">
        <f t="shared" si="21"/>
        <v>0</v>
      </c>
      <c r="F28" s="75">
        <f t="shared" si="21"/>
        <v>0</v>
      </c>
      <c r="G28" s="82">
        <f t="shared" si="21"/>
        <v>0</v>
      </c>
      <c r="H28" s="62">
        <f t="shared" si="12"/>
        <v>-0.66666666666666663</v>
      </c>
      <c r="I28" s="60">
        <f t="shared" si="20"/>
        <v>-2</v>
      </c>
      <c r="J28" s="67" t="e">
        <f>(G28-F28)/F28</f>
        <v>#DIV/0!</v>
      </c>
      <c r="K28" s="68">
        <f t="shared" si="19"/>
        <v>0</v>
      </c>
      <c r="L28" s="19"/>
    </row>
    <row r="29" spans="1:12" ht="7.5" customHeight="1" x14ac:dyDescent="0.2">
      <c r="A29" s="34"/>
      <c r="B29" s="87"/>
      <c r="C29" s="76"/>
      <c r="D29" s="77"/>
      <c r="E29" s="76"/>
      <c r="F29" s="76"/>
      <c r="G29" s="78"/>
      <c r="H29" s="22"/>
      <c r="I29" s="23"/>
      <c r="J29" s="22"/>
      <c r="K29" s="24"/>
    </row>
    <row r="30" spans="1:12" x14ac:dyDescent="0.2">
      <c r="A30" s="34" t="s">
        <v>28</v>
      </c>
      <c r="B30" s="87">
        <f>'All Programs'!B110</f>
        <v>1</v>
      </c>
      <c r="C30" s="87">
        <f>'All Programs'!C110</f>
        <v>0</v>
      </c>
      <c r="D30" s="77">
        <f>'All Programs'!D110</f>
        <v>1</v>
      </c>
      <c r="E30" s="79">
        <f>'All Programs'!E110</f>
        <v>0</v>
      </c>
      <c r="F30" s="87">
        <f>'All Programs'!F110</f>
        <v>0</v>
      </c>
      <c r="G30" s="77">
        <f>'All Programs'!G110</f>
        <v>0</v>
      </c>
      <c r="H30" s="135" t="s">
        <v>174</v>
      </c>
      <c r="I30" s="23">
        <f t="shared" ref="I30:I31" si="22">D30-C30</f>
        <v>1</v>
      </c>
      <c r="J30" s="22" t="e">
        <f>(G30-F30)/F30</f>
        <v>#DIV/0!</v>
      </c>
      <c r="K30" s="24">
        <f t="shared" ref="K30:K32" si="23">G30-F30</f>
        <v>0</v>
      </c>
    </row>
    <row r="31" spans="1:12" x14ac:dyDescent="0.2">
      <c r="A31" s="98" t="s">
        <v>228</v>
      </c>
      <c r="B31" s="87">
        <f>'All Programs'!B121</f>
        <v>0</v>
      </c>
      <c r="C31" s="87">
        <f>'All Programs'!C121</f>
        <v>1</v>
      </c>
      <c r="D31" s="77">
        <f>'All Programs'!D121</f>
        <v>3</v>
      </c>
      <c r="E31" s="79">
        <f>'All Programs'!E121</f>
        <v>0</v>
      </c>
      <c r="F31" s="87">
        <f>'All Programs'!F121</f>
        <v>0</v>
      </c>
      <c r="G31" s="77">
        <f>'All Programs'!G121</f>
        <v>0</v>
      </c>
      <c r="H31" s="22">
        <f t="shared" ref="H31" si="24">(D31-C31)/C31</f>
        <v>2</v>
      </c>
      <c r="I31" s="59">
        <f t="shared" si="22"/>
        <v>2</v>
      </c>
      <c r="J31" s="22"/>
      <c r="K31" s="24"/>
    </row>
    <row r="32" spans="1:12" x14ac:dyDescent="0.2">
      <c r="A32" s="98" t="s">
        <v>178</v>
      </c>
      <c r="B32" s="87">
        <f>'All Programs'!B122</f>
        <v>0</v>
      </c>
      <c r="C32" s="87">
        <f>'All Programs'!C122</f>
        <v>0</v>
      </c>
      <c r="D32" s="77">
        <f>'All Programs'!D122</f>
        <v>0</v>
      </c>
      <c r="E32" s="79">
        <f>'All Programs'!E122</f>
        <v>0</v>
      </c>
      <c r="F32" s="87">
        <f>'All Programs'!F122</f>
        <v>0</v>
      </c>
      <c r="G32" s="77">
        <f>'All Programs'!G122</f>
        <v>0</v>
      </c>
      <c r="H32" s="135" t="s">
        <v>174</v>
      </c>
      <c r="I32" s="23">
        <f t="shared" ref="I32:I33" si="25">D32-C32</f>
        <v>0</v>
      </c>
      <c r="J32" s="71" t="e">
        <f t="shared" ref="J32" si="26">(G32-F32)/F32</f>
        <v>#DIV/0!</v>
      </c>
      <c r="K32" s="30">
        <f t="shared" si="23"/>
        <v>0</v>
      </c>
    </row>
    <row r="33" spans="1:12" x14ac:dyDescent="0.2">
      <c r="A33" s="34" t="s">
        <v>30</v>
      </c>
      <c r="B33" s="79">
        <f>'All Programs'!B125</f>
        <v>0</v>
      </c>
      <c r="C33" s="79">
        <f>'All Programs'!C125</f>
        <v>0</v>
      </c>
      <c r="D33" s="77">
        <f>'All Programs'!D125</f>
        <v>1</v>
      </c>
      <c r="E33" s="79">
        <f>'All Programs'!E125</f>
        <v>0</v>
      </c>
      <c r="F33" s="79">
        <f>'All Programs'!F125</f>
        <v>0</v>
      </c>
      <c r="G33" s="77">
        <f>'All Programs'!G125</f>
        <v>0</v>
      </c>
      <c r="H33" s="135" t="s">
        <v>174</v>
      </c>
      <c r="I33" s="23">
        <f t="shared" si="25"/>
        <v>1</v>
      </c>
      <c r="J33" s="22" t="e">
        <f>(G33-F33)/F33</f>
        <v>#DIV/0!</v>
      </c>
      <c r="K33" s="10">
        <f t="shared" si="19"/>
        <v>0</v>
      </c>
    </row>
    <row r="34" spans="1:12" x14ac:dyDescent="0.2">
      <c r="A34" s="65" t="s">
        <v>115</v>
      </c>
      <c r="B34" s="75">
        <f t="shared" ref="B34:G34" si="27">SUM(B30:B33)</f>
        <v>1</v>
      </c>
      <c r="C34" s="75">
        <f t="shared" si="27"/>
        <v>1</v>
      </c>
      <c r="D34" s="82">
        <f t="shared" si="27"/>
        <v>5</v>
      </c>
      <c r="E34" s="75">
        <f t="shared" si="27"/>
        <v>0</v>
      </c>
      <c r="F34" s="75">
        <f t="shared" si="27"/>
        <v>0</v>
      </c>
      <c r="G34" s="82">
        <f t="shared" si="27"/>
        <v>0</v>
      </c>
      <c r="H34" s="67">
        <f>(D34-C34)/C34</f>
        <v>4</v>
      </c>
      <c r="I34" s="60">
        <f t="shared" si="20"/>
        <v>4</v>
      </c>
      <c r="J34" s="67" t="e">
        <f>(G34-F34)/F34</f>
        <v>#DIV/0!</v>
      </c>
      <c r="K34" s="68">
        <f t="shared" si="19"/>
        <v>0</v>
      </c>
      <c r="L34" s="19"/>
    </row>
    <row r="35" spans="1:12" ht="7.5" hidden="1" customHeight="1" x14ac:dyDescent="0.2">
      <c r="A35" s="34"/>
      <c r="B35" s="87"/>
      <c r="C35" s="76"/>
      <c r="D35" s="77"/>
      <c r="E35" s="76"/>
      <c r="F35" s="76"/>
      <c r="G35" s="78"/>
      <c r="H35" s="22"/>
      <c r="I35" s="23"/>
      <c r="J35" s="22"/>
      <c r="K35" s="24"/>
    </row>
    <row r="36" spans="1:12" hidden="1" x14ac:dyDescent="0.2">
      <c r="A36" s="34" t="s">
        <v>34</v>
      </c>
      <c r="B36" s="87">
        <f>'All Programs'!B137</f>
        <v>0</v>
      </c>
      <c r="C36" s="87">
        <f>'All Programs'!C137</f>
        <v>0</v>
      </c>
      <c r="D36" s="77">
        <f>'All Programs'!D137</f>
        <v>0</v>
      </c>
      <c r="E36" s="79">
        <f>'All Programs'!E137</f>
        <v>0</v>
      </c>
      <c r="F36" s="87">
        <f>'All Programs'!F137</f>
        <v>0</v>
      </c>
      <c r="G36" s="77">
        <f>'All Programs'!G137</f>
        <v>0</v>
      </c>
      <c r="H36" s="22" t="e">
        <f>(D36-C36)/C36</f>
        <v>#DIV/0!</v>
      </c>
      <c r="I36" s="23">
        <f t="shared" si="20"/>
        <v>0</v>
      </c>
      <c r="J36" s="22" t="e">
        <f>(G36-F36)/F36</f>
        <v>#DIV/0!</v>
      </c>
      <c r="K36" s="24">
        <f t="shared" si="19"/>
        <v>0</v>
      </c>
    </row>
    <row r="37" spans="1:12" hidden="1" x14ac:dyDescent="0.2">
      <c r="A37" s="99" t="s">
        <v>179</v>
      </c>
      <c r="B37" s="87">
        <f>'All Programs'!B148</f>
        <v>0</v>
      </c>
      <c r="C37" s="87">
        <f>'All Programs'!C148</f>
        <v>0</v>
      </c>
      <c r="D37" s="77">
        <f>'All Programs'!D148</f>
        <v>0</v>
      </c>
      <c r="E37" s="79">
        <f>'All Programs'!E148</f>
        <v>0</v>
      </c>
      <c r="F37" s="87">
        <f>'All Programs'!F148</f>
        <v>0</v>
      </c>
      <c r="G37" s="77">
        <f>'All Programs'!G148</f>
        <v>0</v>
      </c>
      <c r="H37" s="71" t="e">
        <f t="shared" ref="H37" si="28">(D37-C37)/C37</f>
        <v>#DIV/0!</v>
      </c>
      <c r="I37" s="59">
        <f t="shared" si="20"/>
        <v>0</v>
      </c>
      <c r="J37" s="71" t="e">
        <f t="shared" ref="J37" si="29">(G37-F37)/F37</f>
        <v>#DIV/0!</v>
      </c>
      <c r="K37" s="30">
        <f t="shared" si="19"/>
        <v>0</v>
      </c>
    </row>
    <row r="38" spans="1:12" hidden="1" x14ac:dyDescent="0.2">
      <c r="A38" s="34" t="s">
        <v>27</v>
      </c>
      <c r="B38" s="87">
        <f>'All Programs'!B141</f>
        <v>0</v>
      </c>
      <c r="C38" s="87">
        <f>'All Programs'!C141</f>
        <v>0</v>
      </c>
      <c r="D38" s="77">
        <f>'All Programs'!D141</f>
        <v>0</v>
      </c>
      <c r="E38" s="79">
        <f>'All Programs'!E141</f>
        <v>0</v>
      </c>
      <c r="F38" s="87">
        <f>'All Programs'!F141</f>
        <v>0</v>
      </c>
      <c r="G38" s="77">
        <f>'All Programs'!G141</f>
        <v>0</v>
      </c>
      <c r="H38" s="86" t="s">
        <v>174</v>
      </c>
      <c r="I38" s="23">
        <f t="shared" si="20"/>
        <v>0</v>
      </c>
      <c r="J38" s="86" t="s">
        <v>174</v>
      </c>
      <c r="K38" s="24">
        <f t="shared" si="19"/>
        <v>0</v>
      </c>
      <c r="L38" s="19"/>
    </row>
    <row r="39" spans="1:12" hidden="1" x14ac:dyDescent="0.2">
      <c r="A39" s="34" t="s">
        <v>29</v>
      </c>
      <c r="B39" s="79">
        <f>'All Programs'!B146</f>
        <v>0</v>
      </c>
      <c r="C39" s="79">
        <f>'All Programs'!C146</f>
        <v>0</v>
      </c>
      <c r="D39" s="77">
        <f>'All Programs'!D146</f>
        <v>0</v>
      </c>
      <c r="E39" s="79">
        <f>'All Programs'!E146</f>
        <v>0</v>
      </c>
      <c r="F39" s="79">
        <f>'All Programs'!F146</f>
        <v>0</v>
      </c>
      <c r="G39" s="77">
        <f>'All Programs'!G146</f>
        <v>0</v>
      </c>
      <c r="H39" s="86" t="s">
        <v>174</v>
      </c>
      <c r="I39" s="23">
        <f t="shared" si="20"/>
        <v>0</v>
      </c>
      <c r="J39" s="86" t="s">
        <v>174</v>
      </c>
      <c r="K39" s="24">
        <f t="shared" si="19"/>
        <v>0</v>
      </c>
    </row>
    <row r="40" spans="1:12" hidden="1" x14ac:dyDescent="0.2">
      <c r="A40" s="65" t="s">
        <v>109</v>
      </c>
      <c r="B40" s="75">
        <f t="shared" ref="B40:G40" si="30">SUM(B36:B39)</f>
        <v>0</v>
      </c>
      <c r="C40" s="75">
        <f t="shared" si="30"/>
        <v>0</v>
      </c>
      <c r="D40" s="82">
        <f t="shared" si="30"/>
        <v>0</v>
      </c>
      <c r="E40" s="75">
        <f t="shared" si="30"/>
        <v>0</v>
      </c>
      <c r="F40" s="75">
        <f t="shared" si="30"/>
        <v>0</v>
      </c>
      <c r="G40" s="82">
        <f t="shared" si="30"/>
        <v>0</v>
      </c>
      <c r="H40" s="67" t="e">
        <f>(D40-C40)/C40</f>
        <v>#DIV/0!</v>
      </c>
      <c r="I40" s="114">
        <f t="shared" si="20"/>
        <v>0</v>
      </c>
      <c r="J40" s="67" t="e">
        <f>(G40-F40)/F40</f>
        <v>#DIV/0!</v>
      </c>
      <c r="K40" s="68">
        <f t="shared" si="19"/>
        <v>0</v>
      </c>
      <c r="L40" s="19"/>
    </row>
    <row r="41" spans="1:12" ht="7.5" customHeight="1" x14ac:dyDescent="0.2">
      <c r="A41" s="65"/>
      <c r="B41" s="108"/>
      <c r="C41" s="108"/>
      <c r="D41" s="116"/>
      <c r="E41" s="108"/>
      <c r="F41" s="108"/>
      <c r="G41" s="116"/>
      <c r="H41" s="117"/>
      <c r="I41" s="118"/>
      <c r="J41" s="117"/>
      <c r="K41" s="112"/>
      <c r="L41" s="19"/>
    </row>
    <row r="42" spans="1:12" x14ac:dyDescent="0.2">
      <c r="A42" s="2" t="s">
        <v>0</v>
      </c>
      <c r="B42" s="38">
        <f>B5+B15+B23+B28+B34+B40+B9</f>
        <v>76</v>
      </c>
      <c r="C42" s="38">
        <f>C5+C15+C23+C28+C34+C40+C9</f>
        <v>76</v>
      </c>
      <c r="D42" s="144">
        <f>D5+D15+D23+D28+D34+D40+D9</f>
        <v>94</v>
      </c>
      <c r="E42" s="38" t="e">
        <f>#REF!+E15+E23+E28+E34+E40+E7</f>
        <v>#REF!</v>
      </c>
      <c r="F42" s="38" t="e">
        <f>#REF!+F15+F23+F28+F34+F40+F7</f>
        <v>#REF!</v>
      </c>
      <c r="G42" s="69" t="e">
        <f>#REF!+G15+G23+G28+G34+G40+G7</f>
        <v>#REF!</v>
      </c>
      <c r="H42" s="41">
        <f>(D42-C42)/C42</f>
        <v>0.23684210526315788</v>
      </c>
      <c r="I42" s="42">
        <f t="shared" si="20"/>
        <v>18</v>
      </c>
      <c r="J42" s="41" t="e">
        <f>(G42-F42)/F42</f>
        <v>#REF!</v>
      </c>
      <c r="K42" s="43" t="e">
        <f t="shared" si="19"/>
        <v>#REF!</v>
      </c>
    </row>
    <row r="43" spans="1:12" x14ac:dyDescent="0.2">
      <c r="A43" s="34"/>
      <c r="B43" s="87"/>
      <c r="C43" s="76"/>
      <c r="D43" s="84"/>
      <c r="E43" s="76"/>
      <c r="F43" s="76"/>
      <c r="G43" s="84"/>
      <c r="H43" s="6"/>
      <c r="I43" s="9"/>
      <c r="J43" s="22"/>
      <c r="K43" s="7"/>
    </row>
    <row r="44" spans="1:12" x14ac:dyDescent="0.2">
      <c r="A44" s="105" t="s">
        <v>223</v>
      </c>
      <c r="B44" s="87">
        <f>'All Programs'!B168</f>
        <v>2</v>
      </c>
      <c r="C44" s="87">
        <f>'All Programs'!C168</f>
        <v>3</v>
      </c>
      <c r="D44" s="77">
        <f>'All Programs'!D168</f>
        <v>6</v>
      </c>
      <c r="E44" s="79">
        <f>'All Programs'!E256</f>
        <v>0</v>
      </c>
      <c r="F44" s="87">
        <f>'All Programs'!F256</f>
        <v>0</v>
      </c>
      <c r="G44" s="77">
        <f>'All Programs'!G256</f>
        <v>0</v>
      </c>
      <c r="H44" s="22">
        <f t="shared" ref="H44" si="31">(D44-C44)/C44</f>
        <v>1</v>
      </c>
      <c r="I44" s="23">
        <f t="shared" ref="I44" si="32">D44-C44</f>
        <v>3</v>
      </c>
      <c r="J44" s="22"/>
      <c r="K44" s="7"/>
    </row>
    <row r="45" spans="1:12" ht="7.5" customHeight="1" x14ac:dyDescent="0.2">
      <c r="A45" s="34"/>
      <c r="B45" s="87"/>
      <c r="C45" s="76"/>
      <c r="D45" s="141"/>
      <c r="E45" s="76"/>
      <c r="F45" s="76"/>
      <c r="G45" s="141"/>
      <c r="H45" s="6"/>
      <c r="I45" s="142"/>
      <c r="J45" s="22"/>
      <c r="K45" s="7"/>
    </row>
    <row r="46" spans="1:12" x14ac:dyDescent="0.2">
      <c r="A46" s="34" t="s">
        <v>16</v>
      </c>
      <c r="B46" s="87">
        <f>'All Programs'!B258</f>
        <v>29</v>
      </c>
      <c r="C46" s="87">
        <f>'All Programs'!C258</f>
        <v>31</v>
      </c>
      <c r="D46" s="77">
        <f>'All Programs'!D258</f>
        <v>21</v>
      </c>
      <c r="E46" s="79">
        <f>'All Programs'!E258</f>
        <v>0</v>
      </c>
      <c r="F46" s="87">
        <f>'All Programs'!F258</f>
        <v>0</v>
      </c>
      <c r="G46" s="77">
        <f>'All Programs'!G258</f>
        <v>0</v>
      </c>
      <c r="H46" s="22">
        <f>(D46-C46)/C46</f>
        <v>-0.32258064516129031</v>
      </c>
      <c r="I46" s="23">
        <f>D46-C46</f>
        <v>-10</v>
      </c>
      <c r="J46" s="22" t="e">
        <f>(G46-F46)/F46</f>
        <v>#DIV/0!</v>
      </c>
      <c r="K46" s="24">
        <f>G46-F46</f>
        <v>0</v>
      </c>
    </row>
    <row r="47" spans="1:12" ht="7.5" hidden="1" customHeight="1" x14ac:dyDescent="0.2">
      <c r="A47" s="34"/>
      <c r="B47" s="87"/>
      <c r="C47" s="76"/>
      <c r="D47" s="77"/>
      <c r="E47" s="76"/>
      <c r="F47" s="76"/>
      <c r="G47" s="78"/>
      <c r="H47" s="22"/>
      <c r="I47" s="23"/>
      <c r="J47" s="22"/>
      <c r="K47" s="24"/>
    </row>
    <row r="48" spans="1:12" hidden="1" x14ac:dyDescent="0.2">
      <c r="A48" s="25" t="s">
        <v>32</v>
      </c>
      <c r="B48" s="87">
        <f>'All Programs'!B260</f>
        <v>0</v>
      </c>
      <c r="C48" s="87">
        <f>'All Programs'!C260</f>
        <v>0</v>
      </c>
      <c r="D48" s="77">
        <f>'All Programs'!D260</f>
        <v>0</v>
      </c>
      <c r="E48" s="79">
        <f>'All Programs'!E260</f>
        <v>0</v>
      </c>
      <c r="F48" s="87">
        <f>'All Programs'!F260</f>
        <v>0</v>
      </c>
      <c r="G48" s="77">
        <f>'All Programs'!G260</f>
        <v>0</v>
      </c>
      <c r="H48" s="22" t="e">
        <f>(D48-C48)/C48</f>
        <v>#DIV/0!</v>
      </c>
      <c r="I48" s="23">
        <f>D48-C48</f>
        <v>0</v>
      </c>
      <c r="J48" s="22" t="e">
        <f>(G48-F48)/F48</f>
        <v>#DIV/0!</v>
      </c>
      <c r="K48" s="24">
        <f>G48-F48</f>
        <v>0</v>
      </c>
    </row>
    <row r="49" spans="1:13" hidden="1" x14ac:dyDescent="0.2">
      <c r="A49" s="25" t="s">
        <v>33</v>
      </c>
      <c r="B49" s="87">
        <f>'All Programs'!B261</f>
        <v>0</v>
      </c>
      <c r="C49" s="87">
        <f>'All Programs'!C261</f>
        <v>0</v>
      </c>
      <c r="D49" s="77">
        <f>'All Programs'!D261</f>
        <v>0</v>
      </c>
      <c r="E49" s="79">
        <f>'All Programs'!E261</f>
        <v>0</v>
      </c>
      <c r="F49" s="87">
        <f>'All Programs'!F261</f>
        <v>0</v>
      </c>
      <c r="G49" s="77">
        <f>'All Programs'!G261</f>
        <v>0</v>
      </c>
      <c r="H49" s="22" t="e">
        <f>(D49-C49)/C49</f>
        <v>#DIV/0!</v>
      </c>
      <c r="I49" s="23">
        <f>D49-C49</f>
        <v>0</v>
      </c>
      <c r="J49" s="22" t="e">
        <f>(G49-F49)/F49</f>
        <v>#DIV/0!</v>
      </c>
      <c r="K49" s="24">
        <f>G49-F49</f>
        <v>0</v>
      </c>
      <c r="L49" s="19"/>
      <c r="M49" s="16" t="s">
        <v>94</v>
      </c>
    </row>
    <row r="50" spans="1:13" hidden="1" x14ac:dyDescent="0.2">
      <c r="A50" s="25" t="s">
        <v>31</v>
      </c>
      <c r="B50" s="79">
        <f>'All Programs'!B262</f>
        <v>0</v>
      </c>
      <c r="C50" s="79">
        <f>'All Programs'!C262</f>
        <v>0</v>
      </c>
      <c r="D50" s="77">
        <f>'All Programs'!D262</f>
        <v>0</v>
      </c>
      <c r="E50" s="79">
        <f>'All Programs'!E262</f>
        <v>0</v>
      </c>
      <c r="F50" s="79">
        <f>'All Programs'!F262</f>
        <v>0</v>
      </c>
      <c r="G50" s="77">
        <f>'All Programs'!G262</f>
        <v>0</v>
      </c>
      <c r="H50" s="22" t="e">
        <f>(D50-C50)/C50</f>
        <v>#DIV/0!</v>
      </c>
      <c r="I50" s="23">
        <f>D50-C50</f>
        <v>0</v>
      </c>
      <c r="J50" s="22" t="e">
        <f>(G50-F50)/F50</f>
        <v>#DIV/0!</v>
      </c>
      <c r="K50" s="10">
        <f>G50-F50</f>
        <v>0</v>
      </c>
      <c r="L50" s="19"/>
    </row>
    <row r="51" spans="1:13" hidden="1" x14ac:dyDescent="0.2">
      <c r="A51" s="61" t="s">
        <v>109</v>
      </c>
      <c r="B51" s="80">
        <f t="shared" ref="B51:G51" si="33">SUM(B48:B50)</f>
        <v>0</v>
      </c>
      <c r="C51" s="80">
        <f t="shared" si="33"/>
        <v>0</v>
      </c>
      <c r="D51" s="81">
        <f t="shared" si="33"/>
        <v>0</v>
      </c>
      <c r="E51" s="80">
        <f t="shared" si="33"/>
        <v>0</v>
      </c>
      <c r="F51" s="80">
        <f t="shared" si="33"/>
        <v>0</v>
      </c>
      <c r="G51" s="81">
        <f t="shared" si="33"/>
        <v>0</v>
      </c>
      <c r="H51" s="62" t="e">
        <f>(D51-C51)/C51</f>
        <v>#DIV/0!</v>
      </c>
      <c r="I51" s="63">
        <f>D51-C51</f>
        <v>0</v>
      </c>
      <c r="J51" s="62" t="e">
        <f>(G51-F51)/F51</f>
        <v>#DIV/0!</v>
      </c>
      <c r="K51" s="64">
        <f>G51-F51</f>
        <v>0</v>
      </c>
      <c r="L51" s="19"/>
    </row>
    <row r="52" spans="1:13" ht="7.5" customHeight="1" x14ac:dyDescent="0.2">
      <c r="A52" s="61"/>
      <c r="B52" s="119"/>
      <c r="C52" s="119"/>
      <c r="D52" s="120"/>
      <c r="E52" s="119"/>
      <c r="F52" s="119"/>
      <c r="G52" s="120"/>
      <c r="H52" s="121"/>
      <c r="I52" s="122"/>
      <c r="J52" s="121"/>
      <c r="K52" s="123"/>
      <c r="L52" s="19"/>
    </row>
    <row r="53" spans="1:13" x14ac:dyDescent="0.2">
      <c r="A53" s="44" t="s">
        <v>1</v>
      </c>
      <c r="B53" s="45">
        <f>B46+B51+B44</f>
        <v>31</v>
      </c>
      <c r="C53" s="45">
        <f>C46+C51+C44</f>
        <v>34</v>
      </c>
      <c r="D53" s="70">
        <f>D46+D51+D44</f>
        <v>27</v>
      </c>
      <c r="E53" s="45">
        <f t="shared" ref="E53:G53" si="34">E46+E51</f>
        <v>0</v>
      </c>
      <c r="F53" s="45">
        <f t="shared" si="34"/>
        <v>0</v>
      </c>
      <c r="G53" s="70">
        <f t="shared" si="34"/>
        <v>0</v>
      </c>
      <c r="H53" s="48">
        <f>(D53-C53)/C53</f>
        <v>-0.20588235294117646</v>
      </c>
      <c r="I53" s="49">
        <f>D53-C53</f>
        <v>-7</v>
      </c>
      <c r="J53" s="48" t="e">
        <f>(G53-F53)/F53</f>
        <v>#DIV/0!</v>
      </c>
      <c r="K53" s="50">
        <f>G53-F53</f>
        <v>0</v>
      </c>
    </row>
    <row r="54" spans="1:13" x14ac:dyDescent="0.2">
      <c r="A54" s="4"/>
      <c r="B54" s="29"/>
      <c r="C54" s="14"/>
      <c r="D54" s="32"/>
      <c r="E54" s="14"/>
      <c r="F54" s="14"/>
      <c r="G54" s="32"/>
      <c r="H54" s="6"/>
      <c r="I54" s="9"/>
      <c r="J54" s="6"/>
      <c r="K54" s="36"/>
    </row>
    <row r="55" spans="1:13" x14ac:dyDescent="0.2">
      <c r="A55" s="2" t="s">
        <v>102</v>
      </c>
      <c r="B55" s="29">
        <f t="shared" ref="B55:G55" si="35">B53+B42</f>
        <v>107</v>
      </c>
      <c r="C55" s="52">
        <f t="shared" si="35"/>
        <v>110</v>
      </c>
      <c r="D55" s="13">
        <f t="shared" si="35"/>
        <v>121</v>
      </c>
      <c r="E55" s="52" t="e">
        <f t="shared" si="35"/>
        <v>#REF!</v>
      </c>
      <c r="F55" s="52" t="e">
        <f t="shared" si="35"/>
        <v>#REF!</v>
      </c>
      <c r="G55" s="13" t="e">
        <f t="shared" si="35"/>
        <v>#REF!</v>
      </c>
      <c r="H55" s="6">
        <f>(D55-C55)/C55</f>
        <v>0.1</v>
      </c>
      <c r="I55" s="54">
        <f>D55-C55</f>
        <v>11</v>
      </c>
      <c r="J55" s="6" t="e">
        <f>(G55-F55)/F55</f>
        <v>#REF!</v>
      </c>
      <c r="K55" s="56" t="e">
        <f>G55-F55</f>
        <v>#REF!</v>
      </c>
    </row>
    <row r="56" spans="1:13" x14ac:dyDescent="0.2">
      <c r="D56" s="18"/>
      <c r="G56" s="18"/>
      <c r="I56" s="19"/>
    </row>
  </sheetData>
  <mergeCells count="3">
    <mergeCell ref="A3:K3"/>
    <mergeCell ref="A1:K1"/>
    <mergeCell ref="A2:K2"/>
  </mergeCells>
  <phoneticPr fontId="0" type="noConversion"/>
  <printOptions horizontalCentered="1"/>
  <pageMargins left="0" right="0" top="0.5" bottom="0.25" header="0" footer="0"/>
  <pageSetup firstPageNumber="0" orientation="portrait" r:id="rId1"/>
  <headerFooter alignWithMargins="0">
    <oddFooter>&amp;R&amp;"Arial,Italic"&amp;8Office of Institutional Research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L104"/>
  <sheetViews>
    <sheetView zoomScaleNormal="100" workbookViewId="0">
      <selection sqref="A1:K1"/>
    </sheetView>
  </sheetViews>
  <sheetFormatPr defaultRowHeight="12.75" x14ac:dyDescent="0.2"/>
  <cols>
    <col min="1" max="1" width="34.42578125" style="16" customWidth="1"/>
    <col min="2" max="2" width="8.28515625" style="26" customWidth="1"/>
    <col min="3" max="4" width="8.28515625" style="17" customWidth="1"/>
    <col min="5" max="7" width="8.28515625" style="17" hidden="1" customWidth="1"/>
    <col min="8" max="9" width="8.7109375" style="16" customWidth="1"/>
    <col min="10" max="11" width="8.7109375" style="16" hidden="1" customWidth="1"/>
    <col min="12" max="16384" width="9.140625" style="16"/>
  </cols>
  <sheetData>
    <row r="1" spans="1:12" ht="15.75" x14ac:dyDescent="0.25">
      <c r="A1" s="230" t="s">
        <v>232</v>
      </c>
      <c r="B1" s="230"/>
      <c r="C1" s="230"/>
      <c r="D1" s="230"/>
      <c r="E1" s="230"/>
      <c r="F1" s="230"/>
      <c r="G1" s="230"/>
      <c r="H1" s="230"/>
      <c r="I1" s="230"/>
      <c r="J1" s="230"/>
      <c r="K1" s="230"/>
    </row>
    <row r="2" spans="1:12" ht="15.75" x14ac:dyDescent="0.25">
      <c r="A2" s="230" t="s">
        <v>98</v>
      </c>
      <c r="B2" s="230"/>
      <c r="C2" s="230"/>
      <c r="D2" s="230"/>
      <c r="E2" s="230"/>
      <c r="F2" s="230"/>
      <c r="G2" s="230"/>
      <c r="H2" s="230"/>
      <c r="I2" s="230"/>
      <c r="J2" s="230"/>
      <c r="K2" s="230"/>
    </row>
    <row r="3" spans="1:12" ht="15" x14ac:dyDescent="0.25">
      <c r="A3" s="228"/>
      <c r="B3" s="228"/>
      <c r="C3" s="228"/>
      <c r="D3" s="228"/>
      <c r="E3" s="228"/>
      <c r="F3" s="228"/>
      <c r="G3" s="228"/>
      <c r="H3" s="231"/>
      <c r="I3" s="231"/>
      <c r="J3" s="231"/>
      <c r="K3" s="231"/>
    </row>
    <row r="4" spans="1:12" ht="34.5" x14ac:dyDescent="0.25">
      <c r="A4" s="1" t="s">
        <v>137</v>
      </c>
      <c r="B4" s="27" t="s">
        <v>213</v>
      </c>
      <c r="C4" s="15" t="s">
        <v>226</v>
      </c>
      <c r="D4" s="85" t="s">
        <v>233</v>
      </c>
      <c r="E4" s="15" t="s">
        <v>161</v>
      </c>
      <c r="F4" s="15" t="s">
        <v>175</v>
      </c>
      <c r="G4" s="31" t="s">
        <v>183</v>
      </c>
      <c r="H4" s="5" t="s">
        <v>234</v>
      </c>
      <c r="I4" s="8" t="s">
        <v>235</v>
      </c>
      <c r="J4" s="5" t="s">
        <v>184</v>
      </c>
      <c r="K4" s="5" t="s">
        <v>185</v>
      </c>
    </row>
    <row r="5" spans="1:12" x14ac:dyDescent="0.2">
      <c r="A5" s="25" t="s">
        <v>65</v>
      </c>
      <c r="B5" s="87">
        <f>'All Programs'!B9</f>
        <v>9</v>
      </c>
      <c r="C5" s="87">
        <f>'All Programs'!C9</f>
        <v>5</v>
      </c>
      <c r="D5" s="83">
        <f>'All Programs'!D9</f>
        <v>7</v>
      </c>
      <c r="E5" s="79">
        <f>'All Programs'!E9</f>
        <v>0</v>
      </c>
      <c r="F5" s="87">
        <f>'All Programs'!F9</f>
        <v>0</v>
      </c>
      <c r="G5" s="83">
        <f>'All Programs'!G9</f>
        <v>0</v>
      </c>
      <c r="H5" s="22">
        <f t="shared" ref="H5:H39" si="0">(D5-C5)/C5</f>
        <v>0.4</v>
      </c>
      <c r="I5" s="23">
        <f>D5-C5</f>
        <v>2</v>
      </c>
      <c r="J5" s="22" t="e">
        <f t="shared" ref="J5:J39" si="1">(G5-F5)/F5</f>
        <v>#DIV/0!</v>
      </c>
      <c r="K5" s="24">
        <f>G5-F5</f>
        <v>0</v>
      </c>
    </row>
    <row r="6" spans="1:12" ht="7.5" customHeight="1" x14ac:dyDescent="0.2">
      <c r="A6" s="25"/>
      <c r="B6" s="87"/>
      <c r="C6" s="76"/>
      <c r="D6" s="77"/>
      <c r="E6" s="76"/>
      <c r="F6" s="76"/>
      <c r="G6" s="78"/>
      <c r="H6" s="22"/>
      <c r="I6" s="23"/>
      <c r="J6" s="22"/>
      <c r="K6" s="24"/>
    </row>
    <row r="7" spans="1:12" x14ac:dyDescent="0.2">
      <c r="A7" s="25" t="s">
        <v>41</v>
      </c>
      <c r="B7" s="87">
        <f>'All Programs'!B18</f>
        <v>0</v>
      </c>
      <c r="C7" s="87">
        <f>'All Programs'!C18</f>
        <v>0</v>
      </c>
      <c r="D7" s="77">
        <f>'All Programs'!D18</f>
        <v>0</v>
      </c>
      <c r="E7" s="79">
        <f>'All Programs'!E18</f>
        <v>0</v>
      </c>
      <c r="F7" s="87">
        <f>'All Programs'!F18</f>
        <v>0</v>
      </c>
      <c r="G7" s="77">
        <f>'All Programs'!G18</f>
        <v>0</v>
      </c>
      <c r="H7" s="86" t="s">
        <v>174</v>
      </c>
      <c r="I7" s="23">
        <f>D7-C7</f>
        <v>0</v>
      </c>
      <c r="J7" s="22" t="e">
        <f t="shared" si="1"/>
        <v>#DIV/0!</v>
      </c>
      <c r="K7" s="24">
        <f>G7-F7</f>
        <v>0</v>
      </c>
    </row>
    <row r="8" spans="1:12" x14ac:dyDescent="0.2">
      <c r="A8" s="139" t="s">
        <v>221</v>
      </c>
      <c r="B8" s="87">
        <f>'All Programs'!B19</f>
        <v>1</v>
      </c>
      <c r="C8" s="87">
        <f>'All Programs'!C19</f>
        <v>5</v>
      </c>
      <c r="D8" s="77">
        <f>'All Programs'!D19</f>
        <v>1</v>
      </c>
      <c r="E8" s="79">
        <f>'All Programs'!E19</f>
        <v>0</v>
      </c>
      <c r="F8" s="87">
        <f>'All Programs'!F19</f>
        <v>0</v>
      </c>
      <c r="G8" s="77">
        <f>'All Programs'!G19</f>
        <v>0</v>
      </c>
      <c r="H8" s="22">
        <f t="shared" ref="H8:H9" si="2">(D8-C8)/C8</f>
        <v>-0.8</v>
      </c>
      <c r="I8" s="23">
        <f>D8-C8</f>
        <v>-4</v>
      </c>
      <c r="J8" s="22"/>
      <c r="K8" s="24"/>
    </row>
    <row r="9" spans="1:12" x14ac:dyDescent="0.2">
      <c r="A9" s="99" t="s">
        <v>222</v>
      </c>
      <c r="B9" s="136">
        <f>'All Programs'!B20</f>
        <v>1</v>
      </c>
      <c r="C9" s="136">
        <f>'All Programs'!C20</f>
        <v>2</v>
      </c>
      <c r="D9" s="137">
        <f>'All Programs'!D20</f>
        <v>2</v>
      </c>
      <c r="E9" s="136">
        <f>'All Programs'!E20</f>
        <v>0</v>
      </c>
      <c r="F9" s="136">
        <f>'All Programs'!F20</f>
        <v>0</v>
      </c>
      <c r="G9" s="137">
        <f>'All Programs'!G20</f>
        <v>0</v>
      </c>
      <c r="H9" s="22">
        <f t="shared" si="2"/>
        <v>0</v>
      </c>
      <c r="I9" s="138">
        <f>D9-C9</f>
        <v>0</v>
      </c>
      <c r="J9" s="22"/>
      <c r="K9" s="24"/>
    </row>
    <row r="10" spans="1:12" x14ac:dyDescent="0.2">
      <c r="A10" s="140" t="s">
        <v>117</v>
      </c>
      <c r="B10" s="87">
        <f>SUM(B7:B9)</f>
        <v>2</v>
      </c>
      <c r="C10" s="87">
        <f>SUM(C7:C9)</f>
        <v>7</v>
      </c>
      <c r="D10" s="94">
        <f>SUM(D7:D9)</f>
        <v>3</v>
      </c>
      <c r="E10" s="79"/>
      <c r="F10" s="87"/>
      <c r="G10" s="94"/>
      <c r="H10" s="145">
        <f t="shared" ref="H10" si="3">(D10-C10)/C10</f>
        <v>-0.5714285714285714</v>
      </c>
      <c r="I10" s="23">
        <f>D10-C10</f>
        <v>-4</v>
      </c>
      <c r="J10" s="22"/>
      <c r="K10" s="24"/>
    </row>
    <row r="11" spans="1:12" ht="7.5" customHeight="1" x14ac:dyDescent="0.2">
      <c r="A11" s="25"/>
      <c r="B11" s="87"/>
      <c r="C11" s="76"/>
      <c r="D11" s="77"/>
      <c r="E11" s="76"/>
      <c r="F11" s="76"/>
      <c r="G11" s="78"/>
      <c r="H11" s="22"/>
      <c r="I11" s="23"/>
      <c r="J11" s="22"/>
      <c r="K11" s="24"/>
    </row>
    <row r="12" spans="1:12" x14ac:dyDescent="0.2">
      <c r="A12" s="25" t="s">
        <v>49</v>
      </c>
      <c r="B12" s="79">
        <f>'All Programs'!B34</f>
        <v>0</v>
      </c>
      <c r="C12" s="79">
        <f>'All Programs'!C34</f>
        <v>2</v>
      </c>
      <c r="D12" s="77">
        <f>'All Programs'!D34</f>
        <v>0</v>
      </c>
      <c r="E12" s="79">
        <f>'All Programs'!E34</f>
        <v>0</v>
      </c>
      <c r="F12" s="79">
        <f>'All Programs'!F34</f>
        <v>0</v>
      </c>
      <c r="G12" s="77">
        <f>'All Programs'!G34</f>
        <v>0</v>
      </c>
      <c r="H12" s="86" t="s">
        <v>174</v>
      </c>
      <c r="I12" s="23">
        <f>D12-C12</f>
        <v>-2</v>
      </c>
      <c r="J12" s="22" t="e">
        <f t="shared" si="1"/>
        <v>#DIV/0!</v>
      </c>
      <c r="K12" s="10">
        <f>G12-F12</f>
        <v>0</v>
      </c>
    </row>
    <row r="13" spans="1:12" x14ac:dyDescent="0.2">
      <c r="A13" s="25" t="s">
        <v>140</v>
      </c>
      <c r="B13" s="79">
        <f>'All Programs'!B35</f>
        <v>3</v>
      </c>
      <c r="C13" s="79">
        <f>'All Programs'!C35</f>
        <v>4</v>
      </c>
      <c r="D13" s="88">
        <f>'All Programs'!D35</f>
        <v>9</v>
      </c>
      <c r="E13" s="79">
        <f>'All Programs'!E35</f>
        <v>0</v>
      </c>
      <c r="F13" s="79">
        <f>'All Programs'!F35</f>
        <v>0</v>
      </c>
      <c r="G13" s="88">
        <f>'All Programs'!G35</f>
        <v>0</v>
      </c>
      <c r="H13" s="22">
        <f t="shared" ref="H13" si="4">(D13-C13)/C13</f>
        <v>1.25</v>
      </c>
      <c r="I13" s="23">
        <f>D13-C13</f>
        <v>5</v>
      </c>
      <c r="J13" s="22" t="e">
        <f t="shared" ref="J13" si="5">(G13-F13)/F13</f>
        <v>#DIV/0!</v>
      </c>
      <c r="K13" s="10">
        <f>G13-F13</f>
        <v>0</v>
      </c>
    </row>
    <row r="14" spans="1:12" x14ac:dyDescent="0.2">
      <c r="A14" s="25" t="s">
        <v>162</v>
      </c>
      <c r="B14" s="79">
        <f>'All Programs'!B36</f>
        <v>1</v>
      </c>
      <c r="C14" s="79">
        <f>'All Programs'!C36</f>
        <v>3</v>
      </c>
      <c r="D14" s="88">
        <f>'All Programs'!D36</f>
        <v>0</v>
      </c>
      <c r="E14" s="79">
        <f>'All Programs'!E36</f>
        <v>0</v>
      </c>
      <c r="F14" s="79">
        <f>'All Programs'!F36</f>
        <v>0</v>
      </c>
      <c r="G14" s="88">
        <f>'All Programs'!G36</f>
        <v>0</v>
      </c>
      <c r="H14" s="86" t="s">
        <v>174</v>
      </c>
      <c r="I14" s="23">
        <f>D14-C14</f>
        <v>-3</v>
      </c>
      <c r="J14" s="22" t="e">
        <f t="shared" ref="J14" si="6">(G14-F14)/F14</f>
        <v>#DIV/0!</v>
      </c>
      <c r="K14" s="10">
        <f>G14-F14</f>
        <v>0</v>
      </c>
    </row>
    <row r="15" spans="1:12" x14ac:dyDescent="0.2">
      <c r="A15" s="73" t="s">
        <v>129</v>
      </c>
      <c r="B15" s="91">
        <f>'All Programs'!B37</f>
        <v>3</v>
      </c>
      <c r="C15" s="91">
        <f>'All Programs'!C37</f>
        <v>0</v>
      </c>
      <c r="D15" s="92">
        <f>'All Programs'!D37</f>
        <v>1</v>
      </c>
      <c r="E15" s="91">
        <f>'All Programs'!E37</f>
        <v>0</v>
      </c>
      <c r="F15" s="91">
        <f>'All Programs'!F37</f>
        <v>0</v>
      </c>
      <c r="G15" s="92">
        <f>'All Programs'!G37</f>
        <v>0</v>
      </c>
      <c r="H15" s="86" t="s">
        <v>174</v>
      </c>
      <c r="I15" s="23">
        <f>D15-C15</f>
        <v>1</v>
      </c>
      <c r="J15" s="22" t="e">
        <f t="shared" si="1"/>
        <v>#DIV/0!</v>
      </c>
      <c r="K15" s="10">
        <f>G15-F15</f>
        <v>0</v>
      </c>
      <c r="L15" s="19"/>
    </row>
    <row r="16" spans="1:12" x14ac:dyDescent="0.2">
      <c r="A16" s="65" t="s">
        <v>118</v>
      </c>
      <c r="B16" s="79">
        <f t="shared" ref="B16:G16" si="7">SUM(B12:B15)</f>
        <v>7</v>
      </c>
      <c r="C16" s="79">
        <f t="shared" si="7"/>
        <v>9</v>
      </c>
      <c r="D16" s="81">
        <f t="shared" si="7"/>
        <v>10</v>
      </c>
      <c r="E16" s="79">
        <f t="shared" si="7"/>
        <v>0</v>
      </c>
      <c r="F16" s="79">
        <f t="shared" si="7"/>
        <v>0</v>
      </c>
      <c r="G16" s="81">
        <f t="shared" si="7"/>
        <v>0</v>
      </c>
      <c r="H16" s="11">
        <f t="shared" si="0"/>
        <v>0.1111111111111111</v>
      </c>
      <c r="I16" s="63">
        <f>D16-C16</f>
        <v>1</v>
      </c>
      <c r="J16" s="62" t="e">
        <f t="shared" si="1"/>
        <v>#DIV/0!</v>
      </c>
      <c r="K16" s="64">
        <f>G16-F16</f>
        <v>0</v>
      </c>
      <c r="L16" s="19"/>
    </row>
    <row r="17" spans="1:12" ht="7.5" customHeight="1" x14ac:dyDescent="0.2">
      <c r="A17" s="25"/>
      <c r="B17" s="87"/>
      <c r="C17" s="76"/>
      <c r="D17" s="77"/>
      <c r="E17" s="76"/>
      <c r="F17" s="76"/>
      <c r="G17" s="78"/>
      <c r="H17" s="22"/>
      <c r="I17" s="23"/>
      <c r="J17" s="22"/>
      <c r="K17" s="24"/>
    </row>
    <row r="18" spans="1:12" x14ac:dyDescent="0.2">
      <c r="A18" s="25" t="s">
        <v>141</v>
      </c>
      <c r="B18" s="87">
        <f>'All Programs'!B54</f>
        <v>3</v>
      </c>
      <c r="C18" s="87">
        <f>'All Programs'!C54</f>
        <v>1</v>
      </c>
      <c r="D18" s="77">
        <f>'All Programs'!D54</f>
        <v>0</v>
      </c>
      <c r="E18" s="79">
        <f>'All Programs'!E54</f>
        <v>0</v>
      </c>
      <c r="F18" s="87">
        <f>'All Programs'!F54</f>
        <v>0</v>
      </c>
      <c r="G18" s="77">
        <f>'All Programs'!G54</f>
        <v>0</v>
      </c>
      <c r="H18" s="86" t="s">
        <v>174</v>
      </c>
      <c r="I18" s="23">
        <f>D18-C18</f>
        <v>-1</v>
      </c>
      <c r="J18" s="22" t="e">
        <f t="shared" si="1"/>
        <v>#DIV/0!</v>
      </c>
      <c r="K18" s="24">
        <f>G18-F18</f>
        <v>0</v>
      </c>
    </row>
    <row r="19" spans="1:12" x14ac:dyDescent="0.2">
      <c r="A19" s="73" t="s">
        <v>149</v>
      </c>
      <c r="B19" s="79">
        <f>'All Programs'!B55</f>
        <v>9</v>
      </c>
      <c r="C19" s="79">
        <f>'All Programs'!C55</f>
        <v>3</v>
      </c>
      <c r="D19" s="88">
        <f>'All Programs'!D55</f>
        <v>0</v>
      </c>
      <c r="E19" s="79">
        <f>'All Programs'!E55</f>
        <v>0</v>
      </c>
      <c r="F19" s="79">
        <f>'All Programs'!F55</f>
        <v>0</v>
      </c>
      <c r="G19" s="88">
        <f>'All Programs'!G55</f>
        <v>0</v>
      </c>
      <c r="H19" s="86" t="s">
        <v>174</v>
      </c>
      <c r="I19" s="23">
        <f>D19-C19</f>
        <v>-3</v>
      </c>
      <c r="J19" s="22" t="e">
        <f t="shared" ref="J19" si="8">(G19-F19)/F19</f>
        <v>#DIV/0!</v>
      </c>
      <c r="K19" s="10">
        <f>G19-F19</f>
        <v>0</v>
      </c>
    </row>
    <row r="20" spans="1:12" x14ac:dyDescent="0.2">
      <c r="A20" s="65" t="s">
        <v>150</v>
      </c>
      <c r="B20" s="75">
        <f t="shared" ref="B20:G20" si="9">SUM(B18:B19)</f>
        <v>12</v>
      </c>
      <c r="C20" s="75">
        <f t="shared" si="9"/>
        <v>4</v>
      </c>
      <c r="D20" s="83">
        <f t="shared" si="9"/>
        <v>0</v>
      </c>
      <c r="E20" s="75">
        <f t="shared" si="9"/>
        <v>0</v>
      </c>
      <c r="F20" s="75">
        <f t="shared" si="9"/>
        <v>0</v>
      </c>
      <c r="G20" s="83">
        <f t="shared" si="9"/>
        <v>0</v>
      </c>
      <c r="H20" s="151" t="s">
        <v>174</v>
      </c>
      <c r="I20" s="150">
        <f>D20-C20</f>
        <v>-4</v>
      </c>
      <c r="J20" s="67" t="e">
        <f t="shared" si="1"/>
        <v>#DIV/0!</v>
      </c>
      <c r="K20" s="68">
        <f>G20-F20</f>
        <v>0</v>
      </c>
      <c r="L20" s="19"/>
    </row>
    <row r="21" spans="1:12" ht="7.5" customHeight="1" x14ac:dyDescent="0.2">
      <c r="A21" s="25"/>
      <c r="B21" s="87"/>
      <c r="C21" s="76"/>
      <c r="D21" s="77"/>
      <c r="E21" s="76"/>
      <c r="F21" s="76"/>
      <c r="G21" s="78"/>
      <c r="H21" s="22"/>
      <c r="I21" s="23"/>
      <c r="J21" s="22"/>
      <c r="K21" s="10"/>
    </row>
    <row r="22" spans="1:12" x14ac:dyDescent="0.2">
      <c r="A22" s="25" t="s">
        <v>43</v>
      </c>
      <c r="B22" s="87">
        <f>'All Programs'!B86</f>
        <v>0</v>
      </c>
      <c r="C22" s="87">
        <f>'All Programs'!C86</f>
        <v>3</v>
      </c>
      <c r="D22" s="77">
        <f>'All Programs'!D86</f>
        <v>1</v>
      </c>
      <c r="E22" s="79">
        <f>'All Programs'!E86</f>
        <v>0</v>
      </c>
      <c r="F22" s="87">
        <f>'All Programs'!F86</f>
        <v>0</v>
      </c>
      <c r="G22" s="77">
        <f>'All Programs'!G86</f>
        <v>0</v>
      </c>
      <c r="H22" s="22">
        <f t="shared" ref="H22" si="10">(D22-C22)/C22</f>
        <v>-0.66666666666666663</v>
      </c>
      <c r="I22" s="23">
        <f t="shared" ref="I22" si="11">D22-C22</f>
        <v>-2</v>
      </c>
      <c r="J22" s="22" t="e">
        <f t="shared" si="1"/>
        <v>#DIV/0!</v>
      </c>
      <c r="K22" s="24">
        <f t="shared" ref="K22:K39" si="12">G22-F22</f>
        <v>0</v>
      </c>
    </row>
    <row r="23" spans="1:12" ht="7.5" customHeight="1" x14ac:dyDescent="0.2">
      <c r="A23" s="25"/>
      <c r="B23" s="87"/>
      <c r="C23" s="76"/>
      <c r="D23" s="77"/>
      <c r="E23" s="76"/>
      <c r="F23" s="76"/>
      <c r="G23" s="78"/>
      <c r="H23" s="22"/>
      <c r="I23" s="23"/>
      <c r="J23" s="22"/>
      <c r="K23" s="24"/>
    </row>
    <row r="24" spans="1:12" x14ac:dyDescent="0.2">
      <c r="A24" s="25" t="s">
        <v>37</v>
      </c>
      <c r="B24" s="87">
        <f>'All Programs'!B88</f>
        <v>512</v>
      </c>
      <c r="C24" s="87">
        <f>'All Programs'!C88</f>
        <v>254</v>
      </c>
      <c r="D24" s="77">
        <f>'All Programs'!D88</f>
        <v>99</v>
      </c>
      <c r="E24" s="79">
        <f>'All Programs'!E88</f>
        <v>0</v>
      </c>
      <c r="F24" s="87">
        <f>'All Programs'!F88</f>
        <v>0</v>
      </c>
      <c r="G24" s="77">
        <f>'All Programs'!G88</f>
        <v>0</v>
      </c>
      <c r="H24" s="22">
        <f t="shared" si="0"/>
        <v>-0.61023622047244097</v>
      </c>
      <c r="I24" s="23">
        <f t="shared" ref="I24:I39" si="13">D24-C24</f>
        <v>-155</v>
      </c>
      <c r="J24" s="22" t="e">
        <f t="shared" si="1"/>
        <v>#DIV/0!</v>
      </c>
      <c r="K24" s="90">
        <f t="shared" si="12"/>
        <v>0</v>
      </c>
    </row>
    <row r="25" spans="1:12" x14ac:dyDescent="0.2">
      <c r="A25" s="25" t="s">
        <v>38</v>
      </c>
      <c r="B25" s="79">
        <f>'All Programs'!B89</f>
        <v>100</v>
      </c>
      <c r="C25" s="79">
        <f>'All Programs'!C89</f>
        <v>84</v>
      </c>
      <c r="D25" s="77">
        <f>'All Programs'!D89</f>
        <v>90</v>
      </c>
      <c r="E25" s="79">
        <f>'All Programs'!E89</f>
        <v>0</v>
      </c>
      <c r="F25" s="79">
        <f>'All Programs'!F89</f>
        <v>0</v>
      </c>
      <c r="G25" s="77">
        <f>'All Programs'!G89</f>
        <v>0</v>
      </c>
      <c r="H25" s="22">
        <f t="shared" si="0"/>
        <v>7.1428571428571425E-2</v>
      </c>
      <c r="I25" s="23">
        <f t="shared" si="13"/>
        <v>6</v>
      </c>
      <c r="J25" s="22" t="e">
        <f t="shared" si="1"/>
        <v>#DIV/0!</v>
      </c>
      <c r="K25" s="76">
        <f t="shared" si="12"/>
        <v>0</v>
      </c>
    </row>
    <row r="26" spans="1:12" x14ac:dyDescent="0.2">
      <c r="A26" s="61" t="s">
        <v>116</v>
      </c>
      <c r="B26" s="80">
        <f t="shared" ref="B26:G26" si="14">SUM(B24:B25)</f>
        <v>612</v>
      </c>
      <c r="C26" s="80">
        <f t="shared" si="14"/>
        <v>338</v>
      </c>
      <c r="D26" s="81">
        <f t="shared" si="14"/>
        <v>189</v>
      </c>
      <c r="E26" s="80">
        <f t="shared" si="14"/>
        <v>0</v>
      </c>
      <c r="F26" s="80">
        <f t="shared" si="14"/>
        <v>0</v>
      </c>
      <c r="G26" s="81">
        <f t="shared" si="14"/>
        <v>0</v>
      </c>
      <c r="H26" s="62">
        <f t="shared" si="0"/>
        <v>-0.44082840236686388</v>
      </c>
      <c r="I26" s="63">
        <f t="shared" si="13"/>
        <v>-149</v>
      </c>
      <c r="J26" s="62" t="e">
        <f t="shared" si="1"/>
        <v>#DIV/0!</v>
      </c>
      <c r="K26" s="113">
        <f t="shared" si="12"/>
        <v>0</v>
      </c>
      <c r="L26" s="19"/>
    </row>
    <row r="27" spans="1:12" ht="7.5" customHeight="1" x14ac:dyDescent="0.2">
      <c r="A27" s="61"/>
      <c r="B27" s="79"/>
      <c r="C27" s="79"/>
      <c r="D27" s="88"/>
      <c r="E27" s="79"/>
      <c r="F27" s="79"/>
      <c r="G27" s="79"/>
      <c r="H27" s="22"/>
      <c r="I27" s="23"/>
      <c r="J27" s="22"/>
      <c r="K27" s="76"/>
      <c r="L27" s="19"/>
    </row>
    <row r="28" spans="1:12" x14ac:dyDescent="0.2">
      <c r="A28" s="99" t="s">
        <v>250</v>
      </c>
      <c r="B28" s="87">
        <f>'All Programs'!B101</f>
        <v>0</v>
      </c>
      <c r="C28" s="87">
        <f>'All Programs'!C101</f>
        <v>0</v>
      </c>
      <c r="D28" s="77">
        <f>'All Programs'!D101</f>
        <v>4</v>
      </c>
      <c r="E28" s="79"/>
      <c r="F28" s="79"/>
      <c r="G28" s="79"/>
      <c r="H28" s="86" t="s">
        <v>174</v>
      </c>
      <c r="I28" s="23">
        <f t="shared" ref="I28:I30" si="15">D28-C28</f>
        <v>4</v>
      </c>
      <c r="J28" s="22"/>
      <c r="K28" s="76"/>
      <c r="L28" s="19"/>
    </row>
    <row r="29" spans="1:12" x14ac:dyDescent="0.2">
      <c r="A29" s="99" t="s">
        <v>251</v>
      </c>
      <c r="B29" s="87">
        <f>'All Programs'!B102</f>
        <v>0</v>
      </c>
      <c r="C29" s="87">
        <f>'All Programs'!C102</f>
        <v>0</v>
      </c>
      <c r="D29" s="77">
        <f>'All Programs'!D102</f>
        <v>5</v>
      </c>
      <c r="E29" s="79"/>
      <c r="F29" s="79"/>
      <c r="G29" s="79"/>
      <c r="H29" s="86" t="s">
        <v>174</v>
      </c>
      <c r="I29" s="23">
        <f t="shared" si="15"/>
        <v>5</v>
      </c>
      <c r="J29" s="22"/>
      <c r="K29" s="76"/>
      <c r="L29" s="19"/>
    </row>
    <row r="30" spans="1:12" x14ac:dyDescent="0.2">
      <c r="A30" s="106" t="s">
        <v>120</v>
      </c>
      <c r="B30" s="147">
        <f>'All Programs'!B103</f>
        <v>0</v>
      </c>
      <c r="C30" s="147">
        <f>'All Programs'!C103</f>
        <v>0</v>
      </c>
      <c r="D30" s="148">
        <f>'All Programs'!D103</f>
        <v>9</v>
      </c>
      <c r="E30" s="147"/>
      <c r="F30" s="147"/>
      <c r="G30" s="147"/>
      <c r="H30" s="149" t="s">
        <v>174</v>
      </c>
      <c r="I30" s="150">
        <f t="shared" si="15"/>
        <v>9</v>
      </c>
      <c r="J30" s="22"/>
      <c r="K30" s="76"/>
      <c r="L30" s="19"/>
    </row>
    <row r="31" spans="1:12" ht="7.5" customHeight="1" x14ac:dyDescent="0.2">
      <c r="A31" s="61"/>
      <c r="B31" s="79"/>
      <c r="C31" s="79"/>
      <c r="D31" s="88"/>
      <c r="E31" s="79"/>
      <c r="F31" s="79"/>
      <c r="G31" s="94"/>
      <c r="H31" s="22"/>
      <c r="I31" s="93"/>
      <c r="J31" s="22"/>
      <c r="K31" s="10"/>
      <c r="L31" s="19"/>
    </row>
    <row r="32" spans="1:12" x14ac:dyDescent="0.2">
      <c r="A32" s="95" t="s">
        <v>168</v>
      </c>
      <c r="B32" s="87">
        <f>'All Programs'!B120</f>
        <v>0</v>
      </c>
      <c r="C32" s="87">
        <f>'All Programs'!C120</f>
        <v>0</v>
      </c>
      <c r="D32" s="88">
        <f>'All Programs'!D120</f>
        <v>0</v>
      </c>
      <c r="E32" s="79">
        <f>'All Programs'!E120</f>
        <v>0</v>
      </c>
      <c r="F32" s="87">
        <f>'All Programs'!F120</f>
        <v>0</v>
      </c>
      <c r="G32" s="77">
        <f>'All Programs'!G120</f>
        <v>0</v>
      </c>
      <c r="H32" s="86" t="s">
        <v>174</v>
      </c>
      <c r="I32" s="23">
        <f>D32-C32</f>
        <v>0</v>
      </c>
      <c r="J32" s="71" t="e">
        <f t="shared" ref="J32" si="16">(G32-F32)/F32</f>
        <v>#DIV/0!</v>
      </c>
      <c r="K32" s="30">
        <f t="shared" ref="K32" si="17">G32-F32</f>
        <v>0</v>
      </c>
      <c r="L32" s="19"/>
    </row>
    <row r="33" spans="1:12" ht="7.5" hidden="1" customHeight="1" x14ac:dyDescent="0.2">
      <c r="A33" s="25"/>
      <c r="B33" s="87"/>
      <c r="C33" s="76"/>
      <c r="D33" s="88"/>
      <c r="E33" s="76"/>
      <c r="F33" s="76"/>
      <c r="G33" s="78"/>
      <c r="H33" s="22"/>
      <c r="I33" s="23"/>
      <c r="J33" s="22"/>
      <c r="K33" s="24"/>
    </row>
    <row r="34" spans="1:12" hidden="1" x14ac:dyDescent="0.2">
      <c r="A34" s="25" t="s">
        <v>67</v>
      </c>
      <c r="B34" s="87">
        <f>'All Programs'!B143</f>
        <v>0</v>
      </c>
      <c r="C34" s="87">
        <f>'All Programs'!C143</f>
        <v>0</v>
      </c>
      <c r="D34" s="88">
        <f>'All Programs'!D143</f>
        <v>0</v>
      </c>
      <c r="E34" s="79">
        <f>'All Programs'!E143</f>
        <v>0</v>
      </c>
      <c r="F34" s="87">
        <f>'All Programs'!F143</f>
        <v>0</v>
      </c>
      <c r="G34" s="77">
        <f>'All Programs'!G143</f>
        <v>0</v>
      </c>
      <c r="H34" s="71" t="e">
        <f t="shared" ref="H34" si="18">(D34-C34)/C34</f>
        <v>#DIV/0!</v>
      </c>
      <c r="I34" s="59">
        <f t="shared" ref="I34" si="19">D34-C34</f>
        <v>0</v>
      </c>
      <c r="J34" s="71" t="e">
        <f t="shared" ref="J34" si="20">(G34-F34)/F34</f>
        <v>#DIV/0!</v>
      </c>
      <c r="K34" s="30">
        <f t="shared" ref="K34" si="21">G34-F34</f>
        <v>0</v>
      </c>
      <c r="L34" s="19"/>
    </row>
    <row r="35" spans="1:12" hidden="1" x14ac:dyDescent="0.2">
      <c r="A35" s="25" t="s">
        <v>66</v>
      </c>
      <c r="B35" s="79">
        <f>'All Programs'!B144</f>
        <v>0</v>
      </c>
      <c r="C35" s="79">
        <f>'All Programs'!C144</f>
        <v>0</v>
      </c>
      <c r="D35" s="88">
        <f>'All Programs'!D144</f>
        <v>0</v>
      </c>
      <c r="E35" s="79">
        <f>'All Programs'!E144</f>
        <v>0</v>
      </c>
      <c r="F35" s="79">
        <f>'All Programs'!F144</f>
        <v>0</v>
      </c>
      <c r="G35" s="77">
        <f>'All Programs'!G144</f>
        <v>0</v>
      </c>
      <c r="H35" s="86" t="s">
        <v>174</v>
      </c>
      <c r="I35" s="23">
        <f t="shared" si="13"/>
        <v>0</v>
      </c>
      <c r="J35" s="86" t="s">
        <v>174</v>
      </c>
      <c r="K35" s="10">
        <f t="shared" si="12"/>
        <v>0</v>
      </c>
    </row>
    <row r="36" spans="1:12" hidden="1" x14ac:dyDescent="0.2">
      <c r="A36" s="25" t="s">
        <v>171</v>
      </c>
      <c r="B36" s="79">
        <f>'All Programs'!B147</f>
        <v>0</v>
      </c>
      <c r="C36" s="79">
        <f>'All Programs'!C147</f>
        <v>0</v>
      </c>
      <c r="D36" s="88">
        <f>'All Programs'!D147</f>
        <v>0</v>
      </c>
      <c r="E36" s="79">
        <f>'All Programs'!E147</f>
        <v>0</v>
      </c>
      <c r="F36" s="79">
        <f>'All Programs'!F147</f>
        <v>0</v>
      </c>
      <c r="G36" s="77">
        <f>'All Programs'!G147</f>
        <v>0</v>
      </c>
      <c r="H36" s="22" t="e">
        <f t="shared" ref="H36:H37" si="22">(D36-C36)/C36</f>
        <v>#DIV/0!</v>
      </c>
      <c r="I36" s="23">
        <f t="shared" ref="I36:I37" si="23">D36-C36</f>
        <v>0</v>
      </c>
      <c r="J36" s="22" t="e">
        <f t="shared" ref="J36:J37" si="24">(G36-F36)/F36</f>
        <v>#DIV/0!</v>
      </c>
      <c r="K36" s="10">
        <f t="shared" ref="K36:K37" si="25">G36-F36</f>
        <v>0</v>
      </c>
    </row>
    <row r="37" spans="1:12" hidden="1" x14ac:dyDescent="0.2">
      <c r="A37" s="65" t="s">
        <v>109</v>
      </c>
      <c r="B37" s="75">
        <f>SUM(B34:B36)</f>
        <v>0</v>
      </c>
      <c r="C37" s="75">
        <f t="shared" ref="C37:G37" si="26">SUM(C34:C36)</f>
        <v>0</v>
      </c>
      <c r="D37" s="82">
        <f t="shared" si="26"/>
        <v>0</v>
      </c>
      <c r="E37" s="75">
        <f t="shared" si="26"/>
        <v>0</v>
      </c>
      <c r="F37" s="75">
        <f t="shared" si="26"/>
        <v>0</v>
      </c>
      <c r="G37" s="75">
        <f t="shared" si="26"/>
        <v>0</v>
      </c>
      <c r="H37" s="102" t="e">
        <f t="shared" si="22"/>
        <v>#DIV/0!</v>
      </c>
      <c r="I37" s="126">
        <f t="shared" si="23"/>
        <v>0</v>
      </c>
      <c r="J37" s="101" t="e">
        <f t="shared" si="24"/>
        <v>#DIV/0!</v>
      </c>
      <c r="K37" s="66">
        <f t="shared" si="25"/>
        <v>0</v>
      </c>
      <c r="L37" s="19"/>
    </row>
    <row r="38" spans="1:12" ht="7.5" customHeight="1" x14ac:dyDescent="0.2">
      <c r="A38" s="65"/>
      <c r="B38" s="108"/>
      <c r="C38" s="108"/>
      <c r="D38" s="116"/>
      <c r="E38" s="136"/>
      <c r="F38" s="108"/>
      <c r="G38" s="108"/>
      <c r="H38" s="127"/>
      <c r="I38" s="128"/>
      <c r="J38" s="127"/>
      <c r="K38" s="129"/>
      <c r="L38" s="19"/>
    </row>
    <row r="39" spans="1:12" x14ac:dyDescent="0.2">
      <c r="A39" s="2" t="s">
        <v>0</v>
      </c>
      <c r="B39" s="38">
        <f>B5+B10+B20+B22+B26+B37+B16+B32+B30</f>
        <v>642</v>
      </c>
      <c r="C39" s="38">
        <f>C5+C10+C20+C22+C26+C37+C16+C32+C30</f>
        <v>366</v>
      </c>
      <c r="D39" s="69">
        <f>D5+D10+D20+D22+D26+D37+D16+D32+D30</f>
        <v>219</v>
      </c>
      <c r="E39" s="38">
        <f t="shared" ref="E39:G39" si="27">E5+E7+E20+E22+E26+E37+E16+E32</f>
        <v>0</v>
      </c>
      <c r="F39" s="38">
        <f t="shared" si="27"/>
        <v>0</v>
      </c>
      <c r="G39" s="100">
        <f t="shared" si="27"/>
        <v>0</v>
      </c>
      <c r="H39" s="41">
        <f t="shared" si="0"/>
        <v>-0.40163934426229508</v>
      </c>
      <c r="I39" s="42">
        <f t="shared" si="13"/>
        <v>-147</v>
      </c>
      <c r="J39" s="41" t="e">
        <f t="shared" si="1"/>
        <v>#DIV/0!</v>
      </c>
      <c r="K39" s="39">
        <f t="shared" si="12"/>
        <v>0</v>
      </c>
    </row>
    <row r="40" spans="1:12" x14ac:dyDescent="0.2">
      <c r="A40" s="25"/>
      <c r="B40" s="87"/>
      <c r="C40" s="76"/>
      <c r="D40" s="84"/>
      <c r="E40" s="76"/>
      <c r="F40" s="76"/>
      <c r="G40" s="84"/>
      <c r="H40" s="6"/>
      <c r="I40" s="9"/>
      <c r="J40" s="22"/>
      <c r="K40" s="7"/>
    </row>
    <row r="41" spans="1:12" x14ac:dyDescent="0.2">
      <c r="A41" s="98" t="s">
        <v>64</v>
      </c>
      <c r="B41" s="87">
        <f>'All Programs'!B156</f>
        <v>48</v>
      </c>
      <c r="C41" s="87">
        <f>'All Programs'!C156</f>
        <v>44</v>
      </c>
      <c r="D41" s="77">
        <f>'All Programs'!D156</f>
        <v>49</v>
      </c>
      <c r="E41" s="79">
        <f>'All Programs'!E156</f>
        <v>0</v>
      </c>
      <c r="F41" s="87">
        <f>'All Programs'!F156</f>
        <v>0</v>
      </c>
      <c r="G41" s="77">
        <f>'All Programs'!G156</f>
        <v>0</v>
      </c>
      <c r="H41" s="22">
        <f t="shared" ref="H41" si="28">(D41-C41)/C41</f>
        <v>0.11363636363636363</v>
      </c>
      <c r="I41" s="23">
        <f t="shared" ref="I41:I42" si="29">D41-C41</f>
        <v>5</v>
      </c>
      <c r="J41" s="22"/>
      <c r="K41" s="7"/>
    </row>
    <row r="42" spans="1:12" x14ac:dyDescent="0.2">
      <c r="A42" s="98" t="s">
        <v>241</v>
      </c>
      <c r="B42" s="87">
        <f>'All Programs'!B157</f>
        <v>0</v>
      </c>
      <c r="C42" s="87">
        <f>'All Programs'!C157</f>
        <v>0</v>
      </c>
      <c r="D42" s="77">
        <f>'All Programs'!D157</f>
        <v>1</v>
      </c>
      <c r="E42" s="79">
        <f>'All Programs'!E157</f>
        <v>0</v>
      </c>
      <c r="F42" s="87">
        <f>'All Programs'!F157</f>
        <v>0</v>
      </c>
      <c r="G42" s="77">
        <f>'All Programs'!G157</f>
        <v>0</v>
      </c>
      <c r="H42" s="86" t="s">
        <v>174</v>
      </c>
      <c r="I42" s="23">
        <f t="shared" si="29"/>
        <v>1</v>
      </c>
      <c r="J42" s="22"/>
      <c r="K42" s="7"/>
    </row>
    <row r="43" spans="1:12" x14ac:dyDescent="0.2">
      <c r="A43" s="106" t="s">
        <v>242</v>
      </c>
      <c r="B43" s="147">
        <f>'All Programs'!B158</f>
        <v>48</v>
      </c>
      <c r="C43" s="147">
        <f>'All Programs'!C158</f>
        <v>44</v>
      </c>
      <c r="D43" s="148">
        <f>'All Programs'!D158</f>
        <v>50</v>
      </c>
      <c r="E43" s="147">
        <f>'All Programs'!E158</f>
        <v>0</v>
      </c>
      <c r="F43" s="147">
        <f>'All Programs'!F158</f>
        <v>0</v>
      </c>
      <c r="G43" s="148">
        <f>'All Programs'!G158</f>
        <v>0</v>
      </c>
      <c r="H43" s="159">
        <f t="shared" ref="H43:H103" si="30">(D43-C43)/C43</f>
        <v>0.13636363636363635</v>
      </c>
      <c r="I43" s="150">
        <f t="shared" ref="I43:I101" si="31">D43-C43</f>
        <v>6</v>
      </c>
      <c r="J43" s="22" t="e">
        <f t="shared" ref="J43:J101" si="32">(G43-F43)/F43</f>
        <v>#DIV/0!</v>
      </c>
      <c r="K43" s="24">
        <f t="shared" ref="K43:K101" si="33">G43-F43</f>
        <v>0</v>
      </c>
    </row>
    <row r="44" spans="1:12" ht="7.5" customHeight="1" x14ac:dyDescent="0.2">
      <c r="A44" s="25"/>
      <c r="B44" s="87"/>
      <c r="C44" s="76"/>
      <c r="D44" s="77"/>
      <c r="E44" s="76"/>
      <c r="F44" s="76"/>
      <c r="G44" s="78"/>
      <c r="H44" s="22"/>
      <c r="I44" s="23"/>
      <c r="J44" s="22"/>
      <c r="K44" s="24"/>
    </row>
    <row r="45" spans="1:12" x14ac:dyDescent="0.2">
      <c r="A45" s="25" t="s">
        <v>39</v>
      </c>
      <c r="B45" s="87">
        <f>'All Programs'!B170</f>
        <v>12</v>
      </c>
      <c r="C45" s="87">
        <f>'All Programs'!C170</f>
        <v>6</v>
      </c>
      <c r="D45" s="77">
        <f>'All Programs'!D170</f>
        <v>2</v>
      </c>
      <c r="E45" s="79">
        <f>'All Programs'!E170</f>
        <v>0</v>
      </c>
      <c r="F45" s="87">
        <f>'All Programs'!F170</f>
        <v>0</v>
      </c>
      <c r="G45" s="77">
        <f>'All Programs'!G170</f>
        <v>0</v>
      </c>
      <c r="H45" s="22">
        <f t="shared" si="30"/>
        <v>-0.66666666666666663</v>
      </c>
      <c r="I45" s="23">
        <f t="shared" si="31"/>
        <v>-4</v>
      </c>
      <c r="J45" s="22" t="e">
        <f t="shared" si="32"/>
        <v>#DIV/0!</v>
      </c>
      <c r="K45" s="24">
        <f t="shared" si="33"/>
        <v>0</v>
      </c>
    </row>
    <row r="46" spans="1:12" x14ac:dyDescent="0.2">
      <c r="A46" s="25" t="s">
        <v>164</v>
      </c>
      <c r="B46" s="87">
        <f>'All Programs'!B171</f>
        <v>2</v>
      </c>
      <c r="C46" s="87">
        <f>'All Programs'!C171</f>
        <v>0</v>
      </c>
      <c r="D46" s="77">
        <f>'All Programs'!D171</f>
        <v>2</v>
      </c>
      <c r="E46" s="79">
        <f>'All Programs'!E171</f>
        <v>0</v>
      </c>
      <c r="F46" s="87">
        <f>'All Programs'!F171</f>
        <v>0</v>
      </c>
      <c r="G46" s="77">
        <f>'All Programs'!G171</f>
        <v>0</v>
      </c>
      <c r="H46" s="86" t="s">
        <v>174</v>
      </c>
      <c r="I46" s="23">
        <f t="shared" ref="I46:I47" si="34">D46-C46</f>
        <v>2</v>
      </c>
      <c r="J46" s="22" t="e">
        <f t="shared" ref="J46" si="35">(G46-F46)/F46</f>
        <v>#DIV/0!</v>
      </c>
      <c r="K46" s="24">
        <f t="shared" ref="K46:K47" si="36">G46-F46</f>
        <v>0</v>
      </c>
    </row>
    <row r="47" spans="1:12" x14ac:dyDescent="0.2">
      <c r="A47" s="25" t="s">
        <v>172</v>
      </c>
      <c r="B47" s="87">
        <f>'All Programs'!B172</f>
        <v>0</v>
      </c>
      <c r="C47" s="87">
        <f>'All Programs'!C172</f>
        <v>2</v>
      </c>
      <c r="D47" s="77">
        <f>'All Programs'!D172</f>
        <v>0</v>
      </c>
      <c r="E47" s="79">
        <f>'All Programs'!E172</f>
        <v>0</v>
      </c>
      <c r="F47" s="87">
        <f>'All Programs'!F172</f>
        <v>0</v>
      </c>
      <c r="G47" s="77">
        <f>'All Programs'!G172</f>
        <v>0</v>
      </c>
      <c r="H47" s="86" t="s">
        <v>174</v>
      </c>
      <c r="I47" s="23">
        <f t="shared" si="34"/>
        <v>-2</v>
      </c>
      <c r="J47" s="86" t="s">
        <v>174</v>
      </c>
      <c r="K47" s="10">
        <f t="shared" si="36"/>
        <v>0</v>
      </c>
    </row>
    <row r="48" spans="1:12" x14ac:dyDescent="0.2">
      <c r="A48" s="25" t="s">
        <v>173</v>
      </c>
      <c r="B48" s="87">
        <f>'All Programs'!B173</f>
        <v>3</v>
      </c>
      <c r="C48" s="87">
        <f>'All Programs'!C173</f>
        <v>4</v>
      </c>
      <c r="D48" s="77">
        <f>'All Programs'!D173</f>
        <v>4</v>
      </c>
      <c r="E48" s="79">
        <f>'All Programs'!E173</f>
        <v>0</v>
      </c>
      <c r="F48" s="87">
        <f>'All Programs'!F173</f>
        <v>0</v>
      </c>
      <c r="G48" s="77">
        <f>'All Programs'!G173</f>
        <v>0</v>
      </c>
      <c r="H48" s="22">
        <f t="shared" ref="H48" si="37">(D48-C48)/C48</f>
        <v>0</v>
      </c>
      <c r="I48" s="23">
        <f t="shared" ref="I48" si="38">D48-C48</f>
        <v>0</v>
      </c>
      <c r="J48" s="22" t="e">
        <f t="shared" ref="J48" si="39">(G48-F48)/F48</f>
        <v>#DIV/0!</v>
      </c>
      <c r="K48" s="24">
        <f t="shared" ref="K48" si="40">G48-F48</f>
        <v>0</v>
      </c>
    </row>
    <row r="49" spans="1:12" x14ac:dyDescent="0.2">
      <c r="A49" s="25" t="s">
        <v>40</v>
      </c>
      <c r="B49" s="79">
        <f>'All Programs'!B174</f>
        <v>14</v>
      </c>
      <c r="C49" s="79">
        <f>'All Programs'!C174</f>
        <v>12</v>
      </c>
      <c r="D49" s="77">
        <f>'All Programs'!D174</f>
        <v>13</v>
      </c>
      <c r="E49" s="79">
        <f>'All Programs'!E174</f>
        <v>0</v>
      </c>
      <c r="F49" s="79">
        <f>'All Programs'!F174</f>
        <v>0</v>
      </c>
      <c r="G49" s="77">
        <f>'All Programs'!G174</f>
        <v>0</v>
      </c>
      <c r="H49" s="22">
        <f t="shared" si="30"/>
        <v>8.3333333333333329E-2</v>
      </c>
      <c r="I49" s="23">
        <f t="shared" si="31"/>
        <v>1</v>
      </c>
      <c r="J49" s="22" t="e">
        <f t="shared" si="32"/>
        <v>#DIV/0!</v>
      </c>
      <c r="K49" s="10">
        <f t="shared" si="33"/>
        <v>0</v>
      </c>
    </row>
    <row r="50" spans="1:12" x14ac:dyDescent="0.2">
      <c r="A50" s="61" t="s">
        <v>117</v>
      </c>
      <c r="B50" s="80">
        <f t="shared" ref="B50:G50" si="41">SUM(B45:B49)</f>
        <v>31</v>
      </c>
      <c r="C50" s="80">
        <f t="shared" si="41"/>
        <v>24</v>
      </c>
      <c r="D50" s="81">
        <f t="shared" si="41"/>
        <v>21</v>
      </c>
      <c r="E50" s="80">
        <f t="shared" si="41"/>
        <v>0</v>
      </c>
      <c r="F50" s="80">
        <f t="shared" si="41"/>
        <v>0</v>
      </c>
      <c r="G50" s="81">
        <f t="shared" si="41"/>
        <v>0</v>
      </c>
      <c r="H50" s="62">
        <f t="shared" si="30"/>
        <v>-0.125</v>
      </c>
      <c r="I50" s="63">
        <f t="shared" si="31"/>
        <v>-3</v>
      </c>
      <c r="J50" s="62" t="e">
        <f t="shared" si="32"/>
        <v>#DIV/0!</v>
      </c>
      <c r="K50" s="64">
        <f t="shared" si="33"/>
        <v>0</v>
      </c>
      <c r="L50" s="19"/>
    </row>
    <row r="51" spans="1:12" ht="7.5" customHeight="1" x14ac:dyDescent="0.2">
      <c r="A51" s="25"/>
      <c r="B51" s="87"/>
      <c r="C51" s="76"/>
      <c r="D51" s="77"/>
      <c r="E51" s="76"/>
      <c r="F51" s="76"/>
      <c r="G51" s="78"/>
      <c r="H51" s="22"/>
      <c r="I51" s="23"/>
      <c r="J51" s="22"/>
      <c r="K51" s="24"/>
    </row>
    <row r="52" spans="1:12" x14ac:dyDescent="0.2">
      <c r="A52" s="25" t="s">
        <v>47</v>
      </c>
      <c r="B52" s="87">
        <f>'All Programs'!B177</f>
        <v>7</v>
      </c>
      <c r="C52" s="87">
        <f>'All Programs'!C177</f>
        <v>11</v>
      </c>
      <c r="D52" s="77">
        <f>'All Programs'!D177</f>
        <v>11</v>
      </c>
      <c r="E52" s="79">
        <f>'All Programs'!E177</f>
        <v>0</v>
      </c>
      <c r="F52" s="87">
        <f>'All Programs'!F177</f>
        <v>0</v>
      </c>
      <c r="G52" s="77">
        <f>'All Programs'!G177</f>
        <v>0</v>
      </c>
      <c r="H52" s="22">
        <f t="shared" si="30"/>
        <v>0</v>
      </c>
      <c r="I52" s="23">
        <f t="shared" si="31"/>
        <v>0</v>
      </c>
      <c r="J52" s="22" t="e">
        <f t="shared" si="32"/>
        <v>#DIV/0!</v>
      </c>
      <c r="K52" s="24">
        <f t="shared" si="33"/>
        <v>0</v>
      </c>
    </row>
    <row r="53" spans="1:12" x14ac:dyDescent="0.2">
      <c r="A53" s="25" t="s">
        <v>48</v>
      </c>
      <c r="B53" s="79">
        <f>'All Programs'!B178</f>
        <v>7</v>
      </c>
      <c r="C53" s="79">
        <f>'All Programs'!C178</f>
        <v>7</v>
      </c>
      <c r="D53" s="77">
        <f>'All Programs'!D178</f>
        <v>12</v>
      </c>
      <c r="E53" s="79">
        <f>'All Programs'!E178</f>
        <v>0</v>
      </c>
      <c r="F53" s="79">
        <f>'All Programs'!F178</f>
        <v>0</v>
      </c>
      <c r="G53" s="77">
        <f>'All Programs'!G178</f>
        <v>0</v>
      </c>
      <c r="H53" s="22">
        <f t="shared" si="30"/>
        <v>0.7142857142857143</v>
      </c>
      <c r="I53" s="23">
        <f t="shared" si="31"/>
        <v>5</v>
      </c>
      <c r="J53" s="22" t="e">
        <f t="shared" si="32"/>
        <v>#DIV/0!</v>
      </c>
      <c r="K53" s="10">
        <f t="shared" si="33"/>
        <v>0</v>
      </c>
    </row>
    <row r="54" spans="1:12" x14ac:dyDescent="0.2">
      <c r="A54" s="65" t="s">
        <v>118</v>
      </c>
      <c r="B54" s="75">
        <f t="shared" ref="B54:G54" si="42">SUM(B52:B53)</f>
        <v>14</v>
      </c>
      <c r="C54" s="75">
        <f t="shared" si="42"/>
        <v>18</v>
      </c>
      <c r="D54" s="82">
        <f t="shared" si="42"/>
        <v>23</v>
      </c>
      <c r="E54" s="75">
        <f t="shared" si="42"/>
        <v>0</v>
      </c>
      <c r="F54" s="75">
        <f t="shared" si="42"/>
        <v>0</v>
      </c>
      <c r="G54" s="82">
        <f t="shared" si="42"/>
        <v>0</v>
      </c>
      <c r="H54" s="67">
        <f t="shared" si="30"/>
        <v>0.27777777777777779</v>
      </c>
      <c r="I54" s="60">
        <f t="shared" si="31"/>
        <v>5</v>
      </c>
      <c r="J54" s="67" t="e">
        <f t="shared" si="32"/>
        <v>#DIV/0!</v>
      </c>
      <c r="K54" s="68">
        <f t="shared" si="33"/>
        <v>0</v>
      </c>
      <c r="L54" s="19"/>
    </row>
    <row r="55" spans="1:12" ht="7.5" customHeight="1" x14ac:dyDescent="0.2">
      <c r="A55" s="25"/>
      <c r="B55" s="87"/>
      <c r="C55" s="76"/>
      <c r="D55" s="77"/>
      <c r="E55" s="76"/>
      <c r="F55" s="76"/>
      <c r="G55" s="78"/>
      <c r="H55" s="22"/>
      <c r="I55" s="23"/>
      <c r="J55" s="22"/>
      <c r="K55" s="24"/>
    </row>
    <row r="56" spans="1:12" x14ac:dyDescent="0.2">
      <c r="A56" s="25" t="s">
        <v>50</v>
      </c>
      <c r="B56" s="87">
        <f>'All Programs'!B186</f>
        <v>9</v>
      </c>
      <c r="C56" s="87">
        <f>'All Programs'!C186</f>
        <v>10</v>
      </c>
      <c r="D56" s="77">
        <f>'All Programs'!D186</f>
        <v>7</v>
      </c>
      <c r="E56" s="79">
        <f>'All Programs'!E186</f>
        <v>0</v>
      </c>
      <c r="F56" s="87">
        <f>'All Programs'!F186</f>
        <v>0</v>
      </c>
      <c r="G56" s="77">
        <f>'All Programs'!G186</f>
        <v>0</v>
      </c>
      <c r="H56" s="22">
        <f t="shared" si="30"/>
        <v>-0.3</v>
      </c>
      <c r="I56" s="23">
        <f t="shared" si="31"/>
        <v>-3</v>
      </c>
      <c r="J56" s="22" t="e">
        <f t="shared" si="32"/>
        <v>#DIV/0!</v>
      </c>
      <c r="K56" s="24">
        <f t="shared" si="33"/>
        <v>0</v>
      </c>
    </row>
    <row r="57" spans="1:12" x14ac:dyDescent="0.2">
      <c r="A57" s="25" t="s">
        <v>51</v>
      </c>
      <c r="B57" s="79">
        <f>'All Programs'!B187</f>
        <v>12</v>
      </c>
      <c r="C57" s="79">
        <f>'All Programs'!C187</f>
        <v>13</v>
      </c>
      <c r="D57" s="77">
        <f>'All Programs'!D187</f>
        <v>13</v>
      </c>
      <c r="E57" s="79">
        <f>'All Programs'!E187</f>
        <v>0</v>
      </c>
      <c r="F57" s="79">
        <f>'All Programs'!F187</f>
        <v>0</v>
      </c>
      <c r="G57" s="77">
        <f>'All Programs'!G187</f>
        <v>0</v>
      </c>
      <c r="H57" s="22">
        <f t="shared" si="30"/>
        <v>0</v>
      </c>
      <c r="I57" s="23">
        <f t="shared" si="31"/>
        <v>0</v>
      </c>
      <c r="J57" s="22" t="e">
        <f t="shared" si="32"/>
        <v>#DIV/0!</v>
      </c>
      <c r="K57" s="10">
        <f t="shared" si="33"/>
        <v>0</v>
      </c>
    </row>
    <row r="58" spans="1:12" x14ac:dyDescent="0.2">
      <c r="A58" s="65" t="s">
        <v>119</v>
      </c>
      <c r="B58" s="75">
        <f t="shared" ref="B58:G58" si="43">SUM(B56:B57)</f>
        <v>21</v>
      </c>
      <c r="C58" s="75">
        <f t="shared" si="43"/>
        <v>23</v>
      </c>
      <c r="D58" s="82">
        <f t="shared" si="43"/>
        <v>20</v>
      </c>
      <c r="E58" s="75">
        <f t="shared" si="43"/>
        <v>0</v>
      </c>
      <c r="F58" s="75">
        <f t="shared" si="43"/>
        <v>0</v>
      </c>
      <c r="G58" s="82">
        <f t="shared" si="43"/>
        <v>0</v>
      </c>
      <c r="H58" s="67">
        <f t="shared" si="30"/>
        <v>-0.13043478260869565</v>
      </c>
      <c r="I58" s="60">
        <f t="shared" si="31"/>
        <v>-3</v>
      </c>
      <c r="J58" s="67" t="e">
        <f t="shared" si="32"/>
        <v>#DIV/0!</v>
      </c>
      <c r="K58" s="68">
        <f t="shared" si="33"/>
        <v>0</v>
      </c>
      <c r="L58" s="19"/>
    </row>
    <row r="59" spans="1:12" ht="7.5" customHeight="1" x14ac:dyDescent="0.2">
      <c r="A59" s="25"/>
      <c r="B59" s="87"/>
      <c r="C59" s="76"/>
      <c r="D59" s="77"/>
      <c r="E59" s="76"/>
      <c r="F59" s="76"/>
      <c r="G59" s="78"/>
      <c r="H59" s="22"/>
      <c r="I59" s="23"/>
      <c r="J59" s="22"/>
      <c r="K59" s="24"/>
    </row>
    <row r="60" spans="1:12" x14ac:dyDescent="0.2">
      <c r="A60" s="25" t="s">
        <v>59</v>
      </c>
      <c r="B60" s="87">
        <f>'All Programs'!B192</f>
        <v>11</v>
      </c>
      <c r="C60" s="87">
        <f>'All Programs'!C192</f>
        <v>4</v>
      </c>
      <c r="D60" s="77">
        <f>'All Programs'!D192</f>
        <v>5</v>
      </c>
      <c r="E60" s="79">
        <f>'All Programs'!E192</f>
        <v>0</v>
      </c>
      <c r="F60" s="87">
        <f>'All Programs'!F192</f>
        <v>0</v>
      </c>
      <c r="G60" s="77">
        <f>'All Programs'!G192</f>
        <v>0</v>
      </c>
      <c r="H60" s="22">
        <f t="shared" si="30"/>
        <v>0.25</v>
      </c>
      <c r="I60" s="23">
        <f t="shared" si="31"/>
        <v>1</v>
      </c>
      <c r="J60" s="22" t="e">
        <f t="shared" si="32"/>
        <v>#DIV/0!</v>
      </c>
      <c r="K60" s="24">
        <f t="shared" si="33"/>
        <v>0</v>
      </c>
    </row>
    <row r="61" spans="1:12" x14ac:dyDescent="0.2">
      <c r="A61" s="25" t="s">
        <v>60</v>
      </c>
      <c r="B61" s="79">
        <f>'All Programs'!B193</f>
        <v>16</v>
      </c>
      <c r="C61" s="79">
        <f>'All Programs'!C193</f>
        <v>20</v>
      </c>
      <c r="D61" s="77">
        <f>'All Programs'!D193</f>
        <v>14</v>
      </c>
      <c r="E61" s="79">
        <f>'All Programs'!E193</f>
        <v>0</v>
      </c>
      <c r="F61" s="79">
        <f>'All Programs'!F193</f>
        <v>0</v>
      </c>
      <c r="G61" s="77">
        <f>'All Programs'!G193</f>
        <v>0</v>
      </c>
      <c r="H61" s="22">
        <f t="shared" si="30"/>
        <v>-0.3</v>
      </c>
      <c r="I61" s="23">
        <f t="shared" si="31"/>
        <v>-6</v>
      </c>
      <c r="J61" s="22" t="e">
        <f t="shared" si="32"/>
        <v>#DIV/0!</v>
      </c>
      <c r="K61" s="10">
        <f t="shared" si="33"/>
        <v>0</v>
      </c>
    </row>
    <row r="62" spans="1:12" x14ac:dyDescent="0.2">
      <c r="A62" s="65" t="s">
        <v>120</v>
      </c>
      <c r="B62" s="75">
        <f t="shared" ref="B62:G62" si="44">SUM(B60:B61)</f>
        <v>27</v>
      </c>
      <c r="C62" s="75">
        <f t="shared" si="44"/>
        <v>24</v>
      </c>
      <c r="D62" s="82">
        <f t="shared" si="44"/>
        <v>19</v>
      </c>
      <c r="E62" s="75">
        <f t="shared" si="44"/>
        <v>0</v>
      </c>
      <c r="F62" s="75">
        <f t="shared" si="44"/>
        <v>0</v>
      </c>
      <c r="G62" s="82">
        <f t="shared" si="44"/>
        <v>0</v>
      </c>
      <c r="H62" s="67">
        <f t="shared" si="30"/>
        <v>-0.20833333333333334</v>
      </c>
      <c r="I62" s="60">
        <f t="shared" si="31"/>
        <v>-5</v>
      </c>
      <c r="J62" s="67" t="e">
        <f t="shared" si="32"/>
        <v>#DIV/0!</v>
      </c>
      <c r="K62" s="68">
        <f t="shared" si="33"/>
        <v>0</v>
      </c>
      <c r="L62" s="19"/>
    </row>
    <row r="63" spans="1:12" ht="7.5" customHeight="1" x14ac:dyDescent="0.2">
      <c r="A63" s="25"/>
      <c r="B63" s="87"/>
      <c r="C63" s="76"/>
      <c r="D63" s="77"/>
      <c r="E63" s="76"/>
      <c r="F63" s="76"/>
      <c r="G63" s="78"/>
      <c r="H63" s="22"/>
      <c r="I63" s="23"/>
      <c r="J63" s="22"/>
      <c r="K63" s="24"/>
    </row>
    <row r="64" spans="1:12" x14ac:dyDescent="0.2">
      <c r="A64" s="25" t="s">
        <v>44</v>
      </c>
      <c r="B64" s="87">
        <f>'All Programs'!B196</f>
        <v>0</v>
      </c>
      <c r="C64" s="87">
        <f>'All Programs'!C196</f>
        <v>0</v>
      </c>
      <c r="D64" s="77">
        <f>'All Programs'!D196</f>
        <v>1</v>
      </c>
      <c r="E64" s="79">
        <f>'All Programs'!E196</f>
        <v>0</v>
      </c>
      <c r="F64" s="87">
        <f>'All Programs'!F196</f>
        <v>0</v>
      </c>
      <c r="G64" s="77">
        <f>'All Programs'!G196</f>
        <v>0</v>
      </c>
      <c r="H64" s="135" t="s">
        <v>174</v>
      </c>
      <c r="I64" s="23">
        <f t="shared" ref="I64" si="45">D64-C64</f>
        <v>1</v>
      </c>
      <c r="J64" s="22" t="e">
        <f t="shared" si="32"/>
        <v>#DIV/0!</v>
      </c>
      <c r="K64" s="24">
        <f t="shared" si="33"/>
        <v>0</v>
      </c>
    </row>
    <row r="65" spans="1:12" x14ac:dyDescent="0.2">
      <c r="A65" s="25" t="s">
        <v>45</v>
      </c>
      <c r="B65" s="79">
        <f>'All Programs'!B197</f>
        <v>5</v>
      </c>
      <c r="C65" s="79">
        <f>'All Programs'!C197</f>
        <v>4</v>
      </c>
      <c r="D65" s="77">
        <f>'All Programs'!D197</f>
        <v>4</v>
      </c>
      <c r="E65" s="79">
        <f>'All Programs'!E197</f>
        <v>0</v>
      </c>
      <c r="F65" s="79">
        <f>'All Programs'!F197</f>
        <v>0</v>
      </c>
      <c r="G65" s="77">
        <f>'All Programs'!G197</f>
        <v>0</v>
      </c>
      <c r="H65" s="22">
        <f t="shared" si="30"/>
        <v>0</v>
      </c>
      <c r="I65" s="23">
        <f t="shared" si="31"/>
        <v>0</v>
      </c>
      <c r="J65" s="22" t="e">
        <f t="shared" si="32"/>
        <v>#DIV/0!</v>
      </c>
      <c r="K65" s="10">
        <f t="shared" si="33"/>
        <v>0</v>
      </c>
    </row>
    <row r="66" spans="1:12" x14ac:dyDescent="0.2">
      <c r="A66" s="65" t="s">
        <v>121</v>
      </c>
      <c r="B66" s="75">
        <f t="shared" ref="B66:G66" si="46">SUM(B64:B65)</f>
        <v>5</v>
      </c>
      <c r="C66" s="75">
        <f t="shared" si="46"/>
        <v>4</v>
      </c>
      <c r="D66" s="82">
        <f t="shared" si="46"/>
        <v>5</v>
      </c>
      <c r="E66" s="75">
        <f t="shared" si="46"/>
        <v>0</v>
      </c>
      <c r="F66" s="75">
        <f t="shared" si="46"/>
        <v>0</v>
      </c>
      <c r="G66" s="82">
        <f t="shared" si="46"/>
        <v>0</v>
      </c>
      <c r="H66" s="67">
        <f t="shared" si="30"/>
        <v>0.25</v>
      </c>
      <c r="I66" s="60">
        <f t="shared" si="31"/>
        <v>1</v>
      </c>
      <c r="J66" s="67" t="e">
        <f t="shared" si="32"/>
        <v>#DIV/0!</v>
      </c>
      <c r="K66" s="68">
        <f t="shared" si="33"/>
        <v>0</v>
      </c>
      <c r="L66" s="19"/>
    </row>
    <row r="67" spans="1:12" ht="7.5" customHeight="1" x14ac:dyDescent="0.2">
      <c r="A67" s="25"/>
      <c r="B67" s="87"/>
      <c r="C67" s="76"/>
      <c r="D67" s="77"/>
      <c r="E67" s="76"/>
      <c r="F67" s="76"/>
      <c r="G67" s="78"/>
      <c r="H67" s="22"/>
      <c r="I67" s="23"/>
      <c r="J67" s="22"/>
      <c r="K67" s="24"/>
    </row>
    <row r="68" spans="1:12" x14ac:dyDescent="0.2">
      <c r="A68" s="25" t="s">
        <v>52</v>
      </c>
      <c r="B68" s="87">
        <f>'All Programs'!B211</f>
        <v>1</v>
      </c>
      <c r="C68" s="87">
        <f>'All Programs'!C211</f>
        <v>0</v>
      </c>
      <c r="D68" s="77">
        <f>'All Programs'!D211</f>
        <v>0</v>
      </c>
      <c r="E68" s="79">
        <f>'All Programs'!E211</f>
        <v>0</v>
      </c>
      <c r="F68" s="87">
        <f>'All Programs'!F211</f>
        <v>0</v>
      </c>
      <c r="G68" s="77">
        <f>'All Programs'!G211</f>
        <v>0</v>
      </c>
      <c r="H68" s="135" t="s">
        <v>174</v>
      </c>
      <c r="I68" s="23">
        <f t="shared" ref="I68" si="47">D68-C68</f>
        <v>0</v>
      </c>
      <c r="J68" s="22" t="e">
        <f t="shared" si="32"/>
        <v>#DIV/0!</v>
      </c>
      <c r="K68" s="24">
        <f t="shared" si="33"/>
        <v>0</v>
      </c>
    </row>
    <row r="69" spans="1:12" x14ac:dyDescent="0.2">
      <c r="A69" s="20" t="s">
        <v>53</v>
      </c>
      <c r="B69" s="79">
        <f>'All Programs'!B212</f>
        <v>24</v>
      </c>
      <c r="C69" s="79">
        <f>'All Programs'!C212</f>
        <v>20</v>
      </c>
      <c r="D69" s="77">
        <f>'All Programs'!D212</f>
        <v>19</v>
      </c>
      <c r="E69" s="79">
        <f>'All Programs'!E212</f>
        <v>0</v>
      </c>
      <c r="F69" s="79">
        <f>'All Programs'!F212</f>
        <v>0</v>
      </c>
      <c r="G69" s="77">
        <f>'All Programs'!G212</f>
        <v>0</v>
      </c>
      <c r="H69" s="22">
        <f t="shared" si="30"/>
        <v>-0.05</v>
      </c>
      <c r="I69" s="23">
        <f t="shared" si="31"/>
        <v>-1</v>
      </c>
      <c r="J69" s="22" t="e">
        <f t="shared" si="32"/>
        <v>#DIV/0!</v>
      </c>
      <c r="K69" s="24">
        <f t="shared" si="33"/>
        <v>0</v>
      </c>
    </row>
    <row r="70" spans="1:12" x14ac:dyDescent="0.2">
      <c r="A70" s="20" t="s">
        <v>54</v>
      </c>
      <c r="B70" s="79">
        <f>'All Programs'!B213</f>
        <v>8</v>
      </c>
      <c r="C70" s="79">
        <f>'All Programs'!C213</f>
        <v>6</v>
      </c>
      <c r="D70" s="77">
        <f>'All Programs'!D213</f>
        <v>4</v>
      </c>
      <c r="E70" s="79">
        <f>'All Programs'!E213</f>
        <v>0</v>
      </c>
      <c r="F70" s="79">
        <f>'All Programs'!F213</f>
        <v>0</v>
      </c>
      <c r="G70" s="77">
        <f>'All Programs'!G213</f>
        <v>0</v>
      </c>
      <c r="H70" s="22">
        <f t="shared" si="30"/>
        <v>-0.33333333333333331</v>
      </c>
      <c r="I70" s="23">
        <f t="shared" si="31"/>
        <v>-2</v>
      </c>
      <c r="J70" s="22" t="e">
        <f t="shared" si="32"/>
        <v>#DIV/0!</v>
      </c>
      <c r="K70" s="24">
        <f t="shared" si="33"/>
        <v>0</v>
      </c>
    </row>
    <row r="71" spans="1:12" x14ac:dyDescent="0.2">
      <c r="A71" s="20" t="s">
        <v>55</v>
      </c>
      <c r="B71" s="79">
        <f>'All Programs'!B214</f>
        <v>5</v>
      </c>
      <c r="C71" s="79">
        <f>'All Programs'!C214</f>
        <v>5</v>
      </c>
      <c r="D71" s="77">
        <f>'All Programs'!D214</f>
        <v>1</v>
      </c>
      <c r="E71" s="79">
        <f>'All Programs'!E214</f>
        <v>0</v>
      </c>
      <c r="F71" s="79">
        <f>'All Programs'!F214</f>
        <v>0</v>
      </c>
      <c r="G71" s="77">
        <f>'All Programs'!G214</f>
        <v>0</v>
      </c>
      <c r="H71" s="22">
        <f t="shared" si="30"/>
        <v>-0.8</v>
      </c>
      <c r="I71" s="23">
        <f t="shared" si="31"/>
        <v>-4</v>
      </c>
      <c r="J71" s="22" t="e">
        <f t="shared" si="32"/>
        <v>#DIV/0!</v>
      </c>
      <c r="K71" s="24">
        <f t="shared" si="33"/>
        <v>0</v>
      </c>
    </row>
    <row r="72" spans="1:12" x14ac:dyDescent="0.2">
      <c r="A72" s="20" t="s">
        <v>56</v>
      </c>
      <c r="B72" s="79">
        <f>'All Programs'!B215</f>
        <v>2</v>
      </c>
      <c r="C72" s="79">
        <f>'All Programs'!C215</f>
        <v>0</v>
      </c>
      <c r="D72" s="77">
        <f>'All Programs'!D215</f>
        <v>0</v>
      </c>
      <c r="E72" s="79">
        <f>'All Programs'!E215</f>
        <v>0</v>
      </c>
      <c r="F72" s="79">
        <f>'All Programs'!F215</f>
        <v>0</v>
      </c>
      <c r="G72" s="77">
        <f>'All Programs'!G215</f>
        <v>0</v>
      </c>
      <c r="H72" s="135" t="s">
        <v>174</v>
      </c>
      <c r="I72" s="23">
        <f t="shared" si="31"/>
        <v>0</v>
      </c>
      <c r="J72" s="22" t="e">
        <f t="shared" si="32"/>
        <v>#DIV/0!</v>
      </c>
      <c r="K72" s="24">
        <f t="shared" si="33"/>
        <v>0</v>
      </c>
    </row>
    <row r="73" spans="1:12" x14ac:dyDescent="0.2">
      <c r="A73" s="73" t="s">
        <v>57</v>
      </c>
      <c r="B73" s="79">
        <f>'All Programs'!B216</f>
        <v>29</v>
      </c>
      <c r="C73" s="79">
        <f>'All Programs'!C216</f>
        <v>29</v>
      </c>
      <c r="D73" s="77">
        <f>'All Programs'!D216</f>
        <v>32</v>
      </c>
      <c r="E73" s="79">
        <f>'All Programs'!E216</f>
        <v>0</v>
      </c>
      <c r="F73" s="79">
        <f>'All Programs'!F216</f>
        <v>0</v>
      </c>
      <c r="G73" s="77">
        <f>'All Programs'!G216</f>
        <v>0</v>
      </c>
      <c r="H73" s="22">
        <f t="shared" ref="H73" si="48">(D73-C73)/C73</f>
        <v>0.10344827586206896</v>
      </c>
      <c r="I73" s="23">
        <f t="shared" ref="I73:I74" si="49">D73-C73</f>
        <v>3</v>
      </c>
      <c r="J73" s="22" t="e">
        <f t="shared" si="32"/>
        <v>#DIV/0!</v>
      </c>
      <c r="K73" s="24">
        <f t="shared" si="33"/>
        <v>0</v>
      </c>
    </row>
    <row r="74" spans="1:12" x14ac:dyDescent="0.2">
      <c r="A74" s="97" t="s">
        <v>218</v>
      </c>
      <c r="B74" s="79">
        <f>'All Programs'!B217</f>
        <v>2</v>
      </c>
      <c r="C74" s="79">
        <f>'All Programs'!C217</f>
        <v>2</v>
      </c>
      <c r="D74" s="77">
        <f>'All Programs'!D217</f>
        <v>9</v>
      </c>
      <c r="E74" s="79">
        <f>'All Programs'!E217</f>
        <v>0</v>
      </c>
      <c r="F74" s="79">
        <f>'All Programs'!F217</f>
        <v>0</v>
      </c>
      <c r="G74" s="77">
        <f>'All Programs'!G217</f>
        <v>0</v>
      </c>
      <c r="H74" s="22">
        <f t="shared" si="30"/>
        <v>3.5</v>
      </c>
      <c r="I74" s="59">
        <f t="shared" si="49"/>
        <v>7</v>
      </c>
      <c r="J74" s="86" t="s">
        <v>174</v>
      </c>
      <c r="K74" s="10">
        <f t="shared" si="33"/>
        <v>0</v>
      </c>
    </row>
    <row r="75" spans="1:12" x14ac:dyDescent="0.2">
      <c r="A75" s="65" t="s">
        <v>122</v>
      </c>
      <c r="B75" s="75">
        <f t="shared" ref="B75:G75" si="50">SUM(B68:B74)</f>
        <v>71</v>
      </c>
      <c r="C75" s="75">
        <f t="shared" si="50"/>
        <v>62</v>
      </c>
      <c r="D75" s="82">
        <f t="shared" si="50"/>
        <v>65</v>
      </c>
      <c r="E75" s="75">
        <f t="shared" si="50"/>
        <v>0</v>
      </c>
      <c r="F75" s="75">
        <f t="shared" si="50"/>
        <v>0</v>
      </c>
      <c r="G75" s="82">
        <f t="shared" si="50"/>
        <v>0</v>
      </c>
      <c r="H75" s="67">
        <f t="shared" si="30"/>
        <v>4.8387096774193547E-2</v>
      </c>
      <c r="I75" s="60">
        <f t="shared" si="31"/>
        <v>3</v>
      </c>
      <c r="J75" s="67" t="e">
        <f t="shared" si="32"/>
        <v>#DIV/0!</v>
      </c>
      <c r="K75" s="68">
        <f t="shared" si="33"/>
        <v>0</v>
      </c>
      <c r="L75" s="19"/>
    </row>
    <row r="76" spans="1:12" ht="7.5" customHeight="1" x14ac:dyDescent="0.2">
      <c r="A76" s="25"/>
      <c r="B76" s="87"/>
      <c r="C76" s="76"/>
      <c r="D76" s="77"/>
      <c r="E76" s="76"/>
      <c r="F76" s="76"/>
      <c r="G76" s="78"/>
      <c r="H76" s="35"/>
      <c r="I76" s="23"/>
      <c r="J76" s="35"/>
      <c r="K76" s="24"/>
    </row>
    <row r="77" spans="1:12" x14ac:dyDescent="0.2">
      <c r="A77" s="25" t="s">
        <v>61</v>
      </c>
      <c r="B77" s="87">
        <f>'All Programs'!B221</f>
        <v>14</v>
      </c>
      <c r="C77" s="87">
        <f>'All Programs'!C221</f>
        <v>11</v>
      </c>
      <c r="D77" s="77">
        <f>'All Programs'!D221</f>
        <v>9</v>
      </c>
      <c r="E77" s="79">
        <f>'All Programs'!E221</f>
        <v>0</v>
      </c>
      <c r="F77" s="87">
        <f>'All Programs'!F221</f>
        <v>0</v>
      </c>
      <c r="G77" s="77">
        <f>'All Programs'!G221</f>
        <v>0</v>
      </c>
      <c r="H77" s="22">
        <f t="shared" si="30"/>
        <v>-0.18181818181818182</v>
      </c>
      <c r="I77" s="23">
        <f t="shared" si="31"/>
        <v>-2</v>
      </c>
      <c r="J77" s="22" t="e">
        <f t="shared" si="32"/>
        <v>#DIV/0!</v>
      </c>
      <c r="K77" s="24">
        <f t="shared" si="33"/>
        <v>0</v>
      </c>
    </row>
    <row r="78" spans="1:12" ht="7.5" customHeight="1" x14ac:dyDescent="0.2">
      <c r="A78" s="25"/>
      <c r="B78" s="87"/>
      <c r="C78" s="76"/>
      <c r="D78" s="77"/>
      <c r="E78" s="76"/>
      <c r="F78" s="76"/>
      <c r="G78" s="78"/>
      <c r="H78" s="22"/>
      <c r="I78" s="23"/>
      <c r="J78" s="22"/>
      <c r="K78" s="24"/>
    </row>
    <row r="79" spans="1:12" ht="12.75" customHeight="1" x14ac:dyDescent="0.2">
      <c r="A79" s="99" t="s">
        <v>246</v>
      </c>
      <c r="B79" s="87">
        <f>'All Programs'!B223</f>
        <v>0</v>
      </c>
      <c r="C79" s="87">
        <f>'All Programs'!C223</f>
        <v>0</v>
      </c>
      <c r="D79" s="77">
        <f>'All Programs'!D223</f>
        <v>2</v>
      </c>
      <c r="E79" s="79">
        <f>'All Programs'!E223</f>
        <v>0</v>
      </c>
      <c r="F79" s="87">
        <f>'All Programs'!F223</f>
        <v>0</v>
      </c>
      <c r="G79" s="77">
        <f>'All Programs'!G223</f>
        <v>0</v>
      </c>
      <c r="H79" s="135" t="s">
        <v>174</v>
      </c>
      <c r="I79" s="23">
        <f t="shared" ref="I79" si="51">D79-C79</f>
        <v>2</v>
      </c>
      <c r="J79" s="22"/>
      <c r="K79" s="24"/>
    </row>
    <row r="80" spans="1:12" ht="12.75" customHeight="1" x14ac:dyDescent="0.2">
      <c r="A80" s="99" t="s">
        <v>62</v>
      </c>
      <c r="B80" s="87">
        <f>'All Programs'!B224</f>
        <v>5</v>
      </c>
      <c r="C80" s="87">
        <f>'All Programs'!C224</f>
        <v>9</v>
      </c>
      <c r="D80" s="77">
        <f>'All Programs'!D224</f>
        <v>3</v>
      </c>
      <c r="E80" s="79">
        <f>'All Programs'!E224</f>
        <v>0</v>
      </c>
      <c r="F80" s="87">
        <f>'All Programs'!F224</f>
        <v>0</v>
      </c>
      <c r="G80" s="77">
        <f>'All Programs'!G224</f>
        <v>0</v>
      </c>
      <c r="H80" s="22">
        <f t="shared" ref="H80" si="52">(D80-C80)/C80</f>
        <v>-0.66666666666666663</v>
      </c>
      <c r="I80" s="23">
        <f t="shared" ref="I80" si="53">D80-C80</f>
        <v>-6</v>
      </c>
      <c r="J80" s="22"/>
      <c r="K80" s="24"/>
    </row>
    <row r="81" spans="1:12" x14ac:dyDescent="0.2">
      <c r="A81" s="106" t="s">
        <v>247</v>
      </c>
      <c r="B81" s="147">
        <f>'All Programs'!B225</f>
        <v>5</v>
      </c>
      <c r="C81" s="147">
        <f>'All Programs'!C225</f>
        <v>9</v>
      </c>
      <c r="D81" s="148">
        <f>'All Programs'!D225</f>
        <v>5</v>
      </c>
      <c r="E81" s="147">
        <f>'All Programs'!E225</f>
        <v>0</v>
      </c>
      <c r="F81" s="147">
        <f>'All Programs'!F225</f>
        <v>0</v>
      </c>
      <c r="G81" s="148">
        <f>'All Programs'!G225</f>
        <v>0</v>
      </c>
      <c r="H81" s="159">
        <f t="shared" si="30"/>
        <v>-0.44444444444444442</v>
      </c>
      <c r="I81" s="150">
        <f t="shared" si="31"/>
        <v>-4</v>
      </c>
      <c r="J81" s="22" t="e">
        <f t="shared" si="32"/>
        <v>#DIV/0!</v>
      </c>
      <c r="K81" s="24">
        <f t="shared" si="33"/>
        <v>0</v>
      </c>
    </row>
    <row r="82" spans="1:12" ht="7.5" customHeight="1" x14ac:dyDescent="0.2">
      <c r="A82" s="25"/>
      <c r="B82" s="87"/>
      <c r="C82" s="76"/>
      <c r="D82" s="77"/>
      <c r="E82" s="76"/>
      <c r="F82" s="76"/>
      <c r="G82" s="78"/>
      <c r="H82" s="22"/>
      <c r="I82" s="23"/>
      <c r="J82" s="22"/>
      <c r="K82" s="24"/>
    </row>
    <row r="83" spans="1:12" x14ac:dyDescent="0.2">
      <c r="A83" s="25" t="s">
        <v>42</v>
      </c>
      <c r="B83" s="87">
        <f>'All Programs'!B236</f>
        <v>34</v>
      </c>
      <c r="C83" s="87">
        <f>'All Programs'!C236</f>
        <v>36</v>
      </c>
      <c r="D83" s="77">
        <f>'All Programs'!D236</f>
        <v>31</v>
      </c>
      <c r="E83" s="79">
        <f>'All Programs'!E236</f>
        <v>0</v>
      </c>
      <c r="F83" s="87">
        <f>'All Programs'!F236</f>
        <v>0</v>
      </c>
      <c r="G83" s="77">
        <f>'All Programs'!G236</f>
        <v>0</v>
      </c>
      <c r="H83" s="22">
        <f t="shared" si="30"/>
        <v>-0.1388888888888889</v>
      </c>
      <c r="I83" s="23">
        <f t="shared" si="31"/>
        <v>-5</v>
      </c>
      <c r="J83" s="22" t="e">
        <f t="shared" si="32"/>
        <v>#DIV/0!</v>
      </c>
      <c r="K83" s="24">
        <f t="shared" si="33"/>
        <v>0</v>
      </c>
    </row>
    <row r="84" spans="1:12" ht="7.5" customHeight="1" x14ac:dyDescent="0.2">
      <c r="A84" s="25"/>
      <c r="B84" s="87"/>
      <c r="C84" s="76"/>
      <c r="D84" s="77"/>
      <c r="E84" s="76"/>
      <c r="F84" s="76"/>
      <c r="G84" s="78"/>
      <c r="H84" s="22"/>
      <c r="I84" s="23"/>
      <c r="J84" s="22"/>
      <c r="K84" s="24"/>
    </row>
    <row r="85" spans="1:12" x14ac:dyDescent="0.2">
      <c r="A85" s="25" t="s">
        <v>46</v>
      </c>
      <c r="B85" s="87">
        <f>'All Programs'!B238</f>
        <v>4</v>
      </c>
      <c r="C85" s="87">
        <f>'All Programs'!C238</f>
        <v>5</v>
      </c>
      <c r="D85" s="77">
        <f>'All Programs'!D238</f>
        <v>2</v>
      </c>
      <c r="E85" s="79">
        <f>'All Programs'!E238</f>
        <v>0</v>
      </c>
      <c r="F85" s="87">
        <f>'All Programs'!F238</f>
        <v>0</v>
      </c>
      <c r="G85" s="77">
        <f>'All Programs'!G238</f>
        <v>0</v>
      </c>
      <c r="H85" s="22">
        <f t="shared" si="30"/>
        <v>-0.6</v>
      </c>
      <c r="I85" s="23">
        <f t="shared" si="31"/>
        <v>-3</v>
      </c>
      <c r="J85" s="22" t="e">
        <f t="shared" si="32"/>
        <v>#DIV/0!</v>
      </c>
      <c r="K85" s="24">
        <f t="shared" si="33"/>
        <v>0</v>
      </c>
    </row>
    <row r="86" spans="1:12" x14ac:dyDescent="0.2">
      <c r="A86" s="99" t="s">
        <v>220</v>
      </c>
      <c r="B86" s="87">
        <f>'All Programs'!B239</f>
        <v>2</v>
      </c>
      <c r="C86" s="87">
        <f>'All Programs'!C239</f>
        <v>4</v>
      </c>
      <c r="D86" s="77">
        <f>'All Programs'!D239</f>
        <v>7</v>
      </c>
      <c r="E86" s="79">
        <f>'All Programs'!E239</f>
        <v>0</v>
      </c>
      <c r="F86" s="87">
        <f>'All Programs'!F239</f>
        <v>0</v>
      </c>
      <c r="G86" s="77">
        <f>'All Programs'!G239</f>
        <v>0</v>
      </c>
      <c r="H86" s="22">
        <f t="shared" si="30"/>
        <v>0.75</v>
      </c>
      <c r="I86" s="23">
        <f t="shared" si="31"/>
        <v>3</v>
      </c>
      <c r="J86" s="22"/>
      <c r="K86" s="24"/>
    </row>
    <row r="87" spans="1:12" x14ac:dyDescent="0.2">
      <c r="A87" s="34" t="s">
        <v>134</v>
      </c>
      <c r="B87" s="79">
        <f>'All Programs'!B240</f>
        <v>2</v>
      </c>
      <c r="C87" s="79">
        <f>'All Programs'!C240</f>
        <v>1</v>
      </c>
      <c r="D87" s="88">
        <f>'All Programs'!D240</f>
        <v>0</v>
      </c>
      <c r="E87" s="79">
        <f>'All Programs'!E240</f>
        <v>0</v>
      </c>
      <c r="F87" s="79">
        <f>'All Programs'!F240</f>
        <v>0</v>
      </c>
      <c r="G87" s="88">
        <f>'All Programs'!G240</f>
        <v>0</v>
      </c>
      <c r="H87" s="135" t="s">
        <v>174</v>
      </c>
      <c r="I87" s="23">
        <f t="shared" si="31"/>
        <v>-1</v>
      </c>
      <c r="J87" s="22" t="e">
        <f t="shared" si="32"/>
        <v>#DIV/0!</v>
      </c>
      <c r="K87" s="10">
        <f t="shared" si="33"/>
        <v>0</v>
      </c>
    </row>
    <row r="88" spans="1:12" x14ac:dyDescent="0.2">
      <c r="A88" s="61" t="s">
        <v>136</v>
      </c>
      <c r="B88" s="80">
        <f t="shared" ref="B88:G88" si="54">SUM(B85:B87)</f>
        <v>8</v>
      </c>
      <c r="C88" s="80">
        <f t="shared" si="54"/>
        <v>10</v>
      </c>
      <c r="D88" s="81">
        <f t="shared" si="54"/>
        <v>9</v>
      </c>
      <c r="E88" s="80">
        <f t="shared" si="54"/>
        <v>0</v>
      </c>
      <c r="F88" s="80">
        <f t="shared" si="54"/>
        <v>0</v>
      </c>
      <c r="G88" s="81">
        <f t="shared" si="54"/>
        <v>0</v>
      </c>
      <c r="H88" s="62">
        <f t="shared" si="30"/>
        <v>-0.1</v>
      </c>
      <c r="I88" s="63">
        <f t="shared" si="31"/>
        <v>-1</v>
      </c>
      <c r="J88" s="62" t="e">
        <f t="shared" si="32"/>
        <v>#DIV/0!</v>
      </c>
      <c r="K88" s="64">
        <f t="shared" si="33"/>
        <v>0</v>
      </c>
      <c r="L88" s="19"/>
    </row>
    <row r="89" spans="1:12" ht="7.5" customHeight="1" x14ac:dyDescent="0.2">
      <c r="A89" s="25"/>
      <c r="B89" s="87"/>
      <c r="C89" s="76"/>
      <c r="D89" s="77"/>
      <c r="E89" s="76"/>
      <c r="F89" s="76"/>
      <c r="G89" s="78"/>
      <c r="H89" s="22"/>
      <c r="I89" s="23"/>
      <c r="J89" s="22"/>
      <c r="K89" s="24"/>
    </row>
    <row r="90" spans="1:12" ht="12.75" customHeight="1" x14ac:dyDescent="0.2">
      <c r="A90" s="98" t="s">
        <v>63</v>
      </c>
      <c r="B90" s="87">
        <f>'All Programs'!B243</f>
        <v>10</v>
      </c>
      <c r="C90" s="87">
        <f>'All Programs'!C243</f>
        <v>18</v>
      </c>
      <c r="D90" s="77">
        <f>'All Programs'!D243</f>
        <v>7</v>
      </c>
      <c r="E90" s="79">
        <f>'All Programs'!E243</f>
        <v>0</v>
      </c>
      <c r="F90" s="87">
        <f>'All Programs'!F243</f>
        <v>0</v>
      </c>
      <c r="G90" s="77">
        <f>'All Programs'!G243</f>
        <v>0</v>
      </c>
      <c r="H90" s="22">
        <f t="shared" ref="H90" si="55">(D90-C90)/C90</f>
        <v>-0.61111111111111116</v>
      </c>
      <c r="I90" s="23">
        <f t="shared" ref="I90:I92" si="56">D90-C90</f>
        <v>-11</v>
      </c>
      <c r="J90" s="22"/>
      <c r="K90" s="24"/>
    </row>
    <row r="91" spans="1:12" ht="12.75" customHeight="1" x14ac:dyDescent="0.2">
      <c r="A91" s="98" t="s">
        <v>254</v>
      </c>
      <c r="B91" s="87">
        <f>'All Programs'!B244</f>
        <v>0</v>
      </c>
      <c r="C91" s="87">
        <f>'All Programs'!C244</f>
        <v>0</v>
      </c>
      <c r="D91" s="77">
        <f>'All Programs'!D244</f>
        <v>0</v>
      </c>
      <c r="E91" s="79">
        <f>'All Programs'!E244</f>
        <v>0</v>
      </c>
      <c r="F91" s="87">
        <f>'All Programs'!F244</f>
        <v>0</v>
      </c>
      <c r="G91" s="77">
        <f>'All Programs'!G244</f>
        <v>0</v>
      </c>
      <c r="H91" s="135" t="s">
        <v>174</v>
      </c>
      <c r="I91" s="23">
        <f t="shared" si="56"/>
        <v>0</v>
      </c>
      <c r="J91" s="22"/>
      <c r="K91" s="24"/>
    </row>
    <row r="92" spans="1:12" ht="12.75" customHeight="1" x14ac:dyDescent="0.2">
      <c r="A92" s="99" t="s">
        <v>248</v>
      </c>
      <c r="B92" s="87">
        <f>'All Programs'!B245</f>
        <v>0</v>
      </c>
      <c r="C92" s="87">
        <f>'All Programs'!C245</f>
        <v>0</v>
      </c>
      <c r="D92" s="77">
        <f>'All Programs'!D245</f>
        <v>12</v>
      </c>
      <c r="E92" s="79">
        <f>'All Programs'!E245</f>
        <v>0</v>
      </c>
      <c r="F92" s="87">
        <f>'All Programs'!F245</f>
        <v>0</v>
      </c>
      <c r="G92" s="77">
        <f>'All Programs'!G245</f>
        <v>0</v>
      </c>
      <c r="H92" s="135" t="s">
        <v>174</v>
      </c>
      <c r="I92" s="23">
        <f t="shared" si="56"/>
        <v>12</v>
      </c>
      <c r="J92" s="22"/>
      <c r="K92" s="24"/>
    </row>
    <row r="93" spans="1:12" x14ac:dyDescent="0.2">
      <c r="A93" s="106" t="s">
        <v>249</v>
      </c>
      <c r="B93" s="147">
        <f>'All Programs'!B246</f>
        <v>10</v>
      </c>
      <c r="C93" s="147">
        <f>'All Programs'!C246</f>
        <v>18</v>
      </c>
      <c r="D93" s="148">
        <f>'All Programs'!D246</f>
        <v>19</v>
      </c>
      <c r="E93" s="147">
        <f>'All Programs'!E246</f>
        <v>0</v>
      </c>
      <c r="F93" s="147">
        <f>'All Programs'!F246</f>
        <v>0</v>
      </c>
      <c r="G93" s="148">
        <f>'All Programs'!G246</f>
        <v>0</v>
      </c>
      <c r="H93" s="159">
        <f t="shared" si="30"/>
        <v>5.5555555555555552E-2</v>
      </c>
      <c r="I93" s="150">
        <f t="shared" si="31"/>
        <v>1</v>
      </c>
      <c r="J93" s="22" t="e">
        <f t="shared" si="32"/>
        <v>#DIV/0!</v>
      </c>
      <c r="K93" s="24">
        <f t="shared" si="33"/>
        <v>0</v>
      </c>
    </row>
    <row r="94" spans="1:12" ht="7.5" customHeight="1" x14ac:dyDescent="0.2">
      <c r="A94" s="25"/>
      <c r="B94" s="87"/>
      <c r="C94" s="76"/>
      <c r="D94" s="77"/>
      <c r="E94" s="76"/>
      <c r="F94" s="76"/>
      <c r="G94" s="78"/>
      <c r="H94" s="22"/>
      <c r="I94" s="23"/>
      <c r="J94" s="22"/>
      <c r="K94" s="24"/>
    </row>
    <row r="95" spans="1:12" x14ac:dyDescent="0.2">
      <c r="A95" s="25" t="s">
        <v>35</v>
      </c>
      <c r="B95" s="87">
        <f>'All Programs'!B248</f>
        <v>29</v>
      </c>
      <c r="C95" s="87">
        <f>'All Programs'!C248</f>
        <v>40</v>
      </c>
      <c r="D95" s="77">
        <f>'All Programs'!D248</f>
        <v>12</v>
      </c>
      <c r="E95" s="79">
        <f>'All Programs'!E248</f>
        <v>0</v>
      </c>
      <c r="F95" s="87">
        <f>'All Programs'!F248</f>
        <v>0</v>
      </c>
      <c r="G95" s="77">
        <f>'All Programs'!G248</f>
        <v>0</v>
      </c>
      <c r="H95" s="22">
        <f t="shared" si="30"/>
        <v>-0.7</v>
      </c>
      <c r="I95" s="23">
        <f t="shared" si="31"/>
        <v>-28</v>
      </c>
      <c r="J95" s="22" t="e">
        <f t="shared" si="32"/>
        <v>#DIV/0!</v>
      </c>
      <c r="K95" s="24">
        <f t="shared" si="33"/>
        <v>0</v>
      </c>
      <c r="L95" s="19"/>
    </row>
    <row r="96" spans="1:12" x14ac:dyDescent="0.2">
      <c r="A96" s="98" t="s">
        <v>204</v>
      </c>
      <c r="B96" s="87">
        <f>'All Programs'!B249</f>
        <v>7</v>
      </c>
      <c r="C96" s="87">
        <f>'All Programs'!C249</f>
        <v>3</v>
      </c>
      <c r="D96" s="77">
        <f>'All Programs'!D249</f>
        <v>9</v>
      </c>
      <c r="E96" s="79">
        <f>'All Programs'!E249</f>
        <v>0</v>
      </c>
      <c r="F96" s="87">
        <f>'All Programs'!F249</f>
        <v>0</v>
      </c>
      <c r="G96" s="77">
        <f>'All Programs'!G249</f>
        <v>0</v>
      </c>
      <c r="H96" s="22">
        <f t="shared" ref="H96:H98" si="57">(D96-C96)/C96</f>
        <v>2</v>
      </c>
      <c r="I96" s="23">
        <f t="shared" ref="I96:I98" si="58">D96-C96</f>
        <v>6</v>
      </c>
      <c r="J96" s="22"/>
      <c r="K96" s="24"/>
      <c r="L96" s="19"/>
    </row>
    <row r="97" spans="1:12" x14ac:dyDescent="0.2">
      <c r="A97" s="34" t="s">
        <v>36</v>
      </c>
      <c r="B97" s="87">
        <f>'All Programs'!B250</f>
        <v>67</v>
      </c>
      <c r="C97" s="87">
        <f>'All Programs'!C250</f>
        <v>91</v>
      </c>
      <c r="D97" s="77">
        <f>'All Programs'!D250</f>
        <v>71</v>
      </c>
      <c r="E97" s="79">
        <f>'All Programs'!E250</f>
        <v>0</v>
      </c>
      <c r="F97" s="87">
        <f>'All Programs'!F250</f>
        <v>0</v>
      </c>
      <c r="G97" s="77">
        <f>'All Programs'!G250</f>
        <v>0</v>
      </c>
      <c r="H97" s="22">
        <f t="shared" si="57"/>
        <v>-0.21978021978021978</v>
      </c>
      <c r="I97" s="23">
        <f t="shared" si="58"/>
        <v>-20</v>
      </c>
      <c r="J97" s="22"/>
      <c r="K97" s="24"/>
      <c r="L97" s="19"/>
    </row>
    <row r="98" spans="1:12" x14ac:dyDescent="0.2">
      <c r="A98" s="98" t="s">
        <v>207</v>
      </c>
      <c r="B98" s="79">
        <f>'All Programs'!B251</f>
        <v>5</v>
      </c>
      <c r="C98" s="79">
        <f>'All Programs'!C251</f>
        <v>6</v>
      </c>
      <c r="D98" s="77">
        <f>'All Programs'!D251</f>
        <v>9</v>
      </c>
      <c r="E98" s="79">
        <f>'All Programs'!E251</f>
        <v>0</v>
      </c>
      <c r="F98" s="79">
        <f>'All Programs'!F251</f>
        <v>0</v>
      </c>
      <c r="G98" s="77">
        <f>'All Programs'!G251</f>
        <v>0</v>
      </c>
      <c r="H98" s="22">
        <f t="shared" si="57"/>
        <v>0.5</v>
      </c>
      <c r="I98" s="23">
        <f t="shared" si="58"/>
        <v>3</v>
      </c>
      <c r="J98" s="22" t="e">
        <f t="shared" si="32"/>
        <v>#DIV/0!</v>
      </c>
      <c r="K98" s="10">
        <f t="shared" si="33"/>
        <v>0</v>
      </c>
      <c r="L98" s="19"/>
    </row>
    <row r="99" spans="1:12" x14ac:dyDescent="0.2">
      <c r="A99" s="61" t="s">
        <v>116</v>
      </c>
      <c r="B99" s="80">
        <f t="shared" ref="B99:G99" si="59">SUM(B95:B98)</f>
        <v>108</v>
      </c>
      <c r="C99" s="80">
        <f t="shared" si="59"/>
        <v>140</v>
      </c>
      <c r="D99" s="81">
        <f t="shared" si="59"/>
        <v>101</v>
      </c>
      <c r="E99" s="80">
        <f t="shared" si="59"/>
        <v>0</v>
      </c>
      <c r="F99" s="80">
        <f t="shared" si="59"/>
        <v>0</v>
      </c>
      <c r="G99" s="81">
        <f t="shared" si="59"/>
        <v>0</v>
      </c>
      <c r="H99" s="62">
        <f t="shared" si="30"/>
        <v>-0.27857142857142858</v>
      </c>
      <c r="I99" s="63">
        <f t="shared" si="31"/>
        <v>-39</v>
      </c>
      <c r="J99" s="62" t="e">
        <f t="shared" si="32"/>
        <v>#DIV/0!</v>
      </c>
      <c r="K99" s="64">
        <f t="shared" si="33"/>
        <v>0</v>
      </c>
      <c r="L99" s="19"/>
    </row>
    <row r="100" spans="1:12" ht="7.5" customHeight="1" x14ac:dyDescent="0.2">
      <c r="A100" s="61"/>
      <c r="B100" s="108"/>
      <c r="C100" s="108"/>
      <c r="D100" s="124"/>
      <c r="E100" s="108"/>
      <c r="F100" s="108"/>
      <c r="G100" s="124"/>
      <c r="H100" s="117"/>
      <c r="I100" s="125"/>
      <c r="J100" s="117"/>
      <c r="K100" s="112"/>
      <c r="L100" s="19"/>
    </row>
    <row r="101" spans="1:12" x14ac:dyDescent="0.2">
      <c r="A101" s="44" t="s">
        <v>1</v>
      </c>
      <c r="B101" s="52">
        <f t="shared" ref="B101:G101" si="60">B50+B54+B58+B62+B66+B75+B77+B81+B83+B88+B93+B99+B43</f>
        <v>396</v>
      </c>
      <c r="C101" s="52">
        <f t="shared" si="60"/>
        <v>423</v>
      </c>
      <c r="D101" s="53">
        <f t="shared" si="60"/>
        <v>377</v>
      </c>
      <c r="E101" s="52">
        <f t="shared" si="60"/>
        <v>0</v>
      </c>
      <c r="F101" s="52">
        <f t="shared" si="60"/>
        <v>0</v>
      </c>
      <c r="G101" s="53">
        <f t="shared" si="60"/>
        <v>0</v>
      </c>
      <c r="H101" s="6">
        <f t="shared" si="30"/>
        <v>-0.10874704491725769</v>
      </c>
      <c r="I101" s="9">
        <f t="shared" si="31"/>
        <v>-46</v>
      </c>
      <c r="J101" s="6" t="e">
        <f t="shared" si="32"/>
        <v>#DIV/0!</v>
      </c>
      <c r="K101" s="36">
        <f t="shared" si="33"/>
        <v>0</v>
      </c>
    </row>
    <row r="102" spans="1:12" x14ac:dyDescent="0.2">
      <c r="A102" s="4"/>
      <c r="B102" s="29"/>
      <c r="C102" s="14"/>
      <c r="D102" s="32"/>
      <c r="E102" s="14"/>
      <c r="F102" s="14"/>
      <c r="G102" s="32"/>
      <c r="H102" s="6"/>
      <c r="I102" s="9"/>
      <c r="J102" s="6"/>
      <c r="K102" s="36"/>
    </row>
    <row r="103" spans="1:12" x14ac:dyDescent="0.2">
      <c r="A103" s="2" t="s">
        <v>103</v>
      </c>
      <c r="B103" s="29">
        <f t="shared" ref="B103:G103" si="61">B101+B39</f>
        <v>1038</v>
      </c>
      <c r="C103" s="29">
        <f t="shared" si="61"/>
        <v>789</v>
      </c>
      <c r="D103" s="13">
        <f t="shared" si="61"/>
        <v>596</v>
      </c>
      <c r="E103" s="52">
        <f t="shared" si="61"/>
        <v>0</v>
      </c>
      <c r="F103" s="29">
        <f t="shared" si="61"/>
        <v>0</v>
      </c>
      <c r="G103" s="13">
        <f t="shared" si="61"/>
        <v>0</v>
      </c>
      <c r="H103" s="6">
        <f t="shared" si="30"/>
        <v>-0.24461343472750316</v>
      </c>
      <c r="I103" s="32">
        <f>D103-C103</f>
        <v>-193</v>
      </c>
      <c r="J103" s="6" t="e">
        <f>(G103-F103)/F103</f>
        <v>#DIV/0!</v>
      </c>
      <c r="K103" s="56">
        <f>G103-F103</f>
        <v>0</v>
      </c>
    </row>
    <row r="104" spans="1:12" x14ac:dyDescent="0.2">
      <c r="D104" s="18"/>
      <c r="G104" s="18"/>
      <c r="H104" s="19"/>
      <c r="I104" s="19"/>
    </row>
  </sheetData>
  <mergeCells count="3">
    <mergeCell ref="A3:K3"/>
    <mergeCell ref="A1:K1"/>
    <mergeCell ref="A2:K2"/>
  </mergeCells>
  <phoneticPr fontId="0" type="noConversion"/>
  <printOptions horizontalCentered="1"/>
  <pageMargins left="0" right="0" top="0.5" bottom="0.25" header="0" footer="0"/>
  <pageSetup scale="79" firstPageNumber="0" orientation="portrait" r:id="rId1"/>
  <headerFooter alignWithMargins="0">
    <oddFooter>&amp;R&amp;"Arial,Italic"&amp;8Office of Institutional Research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L94"/>
  <sheetViews>
    <sheetView zoomScaleNormal="100" workbookViewId="0">
      <selection activeCell="A2" sqref="A2:K2"/>
    </sheetView>
  </sheetViews>
  <sheetFormatPr defaultRowHeight="12.75" x14ac:dyDescent="0.2"/>
  <cols>
    <col min="1" max="1" width="31.28515625" style="16" customWidth="1"/>
    <col min="2" max="2" width="8.28515625" style="26" customWidth="1"/>
    <col min="3" max="4" width="8.28515625" style="17" customWidth="1"/>
    <col min="5" max="7" width="8.28515625" style="17" hidden="1" customWidth="1"/>
    <col min="8" max="9" width="8.7109375" style="16" customWidth="1"/>
    <col min="10" max="10" width="9.28515625" style="16" hidden="1" customWidth="1"/>
    <col min="11" max="11" width="8.7109375" style="16" hidden="1" customWidth="1"/>
    <col min="12" max="16384" width="9.140625" style="16"/>
  </cols>
  <sheetData>
    <row r="1" spans="1:12" ht="15.75" x14ac:dyDescent="0.25">
      <c r="A1" s="230" t="s">
        <v>232</v>
      </c>
      <c r="B1" s="230"/>
      <c r="C1" s="230"/>
      <c r="D1" s="230"/>
      <c r="E1" s="230"/>
      <c r="F1" s="230"/>
      <c r="G1" s="230"/>
      <c r="H1" s="230"/>
      <c r="I1" s="230"/>
      <c r="J1" s="230"/>
      <c r="K1" s="230"/>
    </row>
    <row r="2" spans="1:12" ht="15.75" x14ac:dyDescent="0.25">
      <c r="A2" s="230" t="s">
        <v>99</v>
      </c>
      <c r="B2" s="230"/>
      <c r="C2" s="230"/>
      <c r="D2" s="230"/>
      <c r="E2" s="230"/>
      <c r="F2" s="230"/>
      <c r="G2" s="230"/>
      <c r="H2" s="230"/>
      <c r="I2" s="230"/>
      <c r="J2" s="230"/>
      <c r="K2" s="230"/>
    </row>
    <row r="3" spans="1:12" ht="15" x14ac:dyDescent="0.25">
      <c r="A3" s="228"/>
      <c r="B3" s="228"/>
      <c r="C3" s="228"/>
      <c r="D3" s="228"/>
      <c r="E3" s="228"/>
      <c r="F3" s="228"/>
      <c r="G3" s="228"/>
      <c r="H3" s="231"/>
      <c r="I3" s="231"/>
      <c r="J3" s="231"/>
      <c r="K3" s="231"/>
    </row>
    <row r="4" spans="1:12" ht="34.5" x14ac:dyDescent="0.25">
      <c r="A4" s="1" t="s">
        <v>137</v>
      </c>
      <c r="B4" s="27" t="s">
        <v>213</v>
      </c>
      <c r="C4" s="15" t="s">
        <v>226</v>
      </c>
      <c r="D4" s="85" t="s">
        <v>233</v>
      </c>
      <c r="E4" s="15" t="s">
        <v>161</v>
      </c>
      <c r="F4" s="15" t="s">
        <v>175</v>
      </c>
      <c r="G4" s="31" t="s">
        <v>183</v>
      </c>
      <c r="H4" s="5" t="s">
        <v>234</v>
      </c>
      <c r="I4" s="8" t="s">
        <v>235</v>
      </c>
      <c r="J4" s="5" t="s">
        <v>184</v>
      </c>
      <c r="K4" s="5" t="s">
        <v>185</v>
      </c>
    </row>
    <row r="5" spans="1:12" x14ac:dyDescent="0.2">
      <c r="A5" s="25" t="s">
        <v>68</v>
      </c>
      <c r="B5" s="87">
        <f>'All Programs'!B5</f>
        <v>0</v>
      </c>
      <c r="C5" s="87">
        <f>'All Programs'!C5</f>
        <v>2</v>
      </c>
      <c r="D5" s="83">
        <f>'All Programs'!D5</f>
        <v>6</v>
      </c>
      <c r="E5" s="79">
        <f>'All Programs'!E5</f>
        <v>0</v>
      </c>
      <c r="F5" s="87">
        <f>'All Programs'!F5</f>
        <v>0</v>
      </c>
      <c r="G5" s="83">
        <f>'All Programs'!G5</f>
        <v>0</v>
      </c>
      <c r="H5" s="22">
        <f t="shared" ref="H5" si="0">(D5-C5)/C5</f>
        <v>2</v>
      </c>
      <c r="I5" s="23">
        <f t="shared" ref="I5" si="1">D5-C5</f>
        <v>4</v>
      </c>
      <c r="J5" s="22" t="e">
        <f>(G5-F5)/F5</f>
        <v>#DIV/0!</v>
      </c>
      <c r="K5" s="24">
        <f t="shared" ref="K5:K32" si="2">G5-F5</f>
        <v>0</v>
      </c>
    </row>
    <row r="6" spans="1:12" ht="7.5" customHeight="1" x14ac:dyDescent="0.2">
      <c r="A6" s="25"/>
      <c r="B6" s="87"/>
      <c r="C6" s="76"/>
      <c r="D6" s="77"/>
      <c r="E6" s="76"/>
      <c r="F6" s="76"/>
      <c r="G6" s="78"/>
      <c r="H6" s="22"/>
      <c r="I6" s="23"/>
      <c r="J6" s="22"/>
      <c r="K6" s="24"/>
    </row>
    <row r="7" spans="1:12" hidden="1" x14ac:dyDescent="0.2">
      <c r="A7" s="25" t="s">
        <v>86</v>
      </c>
      <c r="B7" s="87">
        <f>'All Programs'!B23</f>
        <v>0</v>
      </c>
      <c r="C7" s="87">
        <f>'All Programs'!C23</f>
        <v>0</v>
      </c>
      <c r="D7" s="77">
        <f>'All Programs'!D23</f>
        <v>0</v>
      </c>
      <c r="E7" s="79">
        <f>'All Programs'!E23</f>
        <v>0</v>
      </c>
      <c r="F7" s="87">
        <f>'All Programs'!F23</f>
        <v>0</v>
      </c>
      <c r="G7" s="77">
        <f>'All Programs'!G23</f>
        <v>0</v>
      </c>
      <c r="H7" s="86" t="s">
        <v>174</v>
      </c>
      <c r="I7" s="23">
        <f t="shared" ref="I7" si="3">D7-C7</f>
        <v>0</v>
      </c>
      <c r="J7" s="86" t="s">
        <v>174</v>
      </c>
      <c r="K7" s="24">
        <f t="shared" ref="K7" si="4">G7-F7</f>
        <v>0</v>
      </c>
      <c r="L7" s="16" t="s">
        <v>94</v>
      </c>
    </row>
    <row r="8" spans="1:12" x14ac:dyDescent="0.2">
      <c r="A8" s="25" t="s">
        <v>106</v>
      </c>
      <c r="B8" s="87">
        <f>'All Programs'!B25</f>
        <v>0</v>
      </c>
      <c r="C8" s="87">
        <f>'All Programs'!C25</f>
        <v>2</v>
      </c>
      <c r="D8" s="77">
        <f>'All Programs'!D25</f>
        <v>0</v>
      </c>
      <c r="E8" s="79">
        <f>'All Programs'!E25</f>
        <v>0</v>
      </c>
      <c r="F8" s="87">
        <f>'All Programs'!F25</f>
        <v>0</v>
      </c>
      <c r="G8" s="77">
        <f>'All Programs'!G25</f>
        <v>0</v>
      </c>
      <c r="H8" s="86" t="s">
        <v>174</v>
      </c>
      <c r="I8" s="23">
        <f t="shared" ref="I8:I32" si="5">D8-C8</f>
        <v>-2</v>
      </c>
      <c r="J8" s="86" t="s">
        <v>174</v>
      </c>
      <c r="K8" s="24">
        <f t="shared" si="2"/>
        <v>0</v>
      </c>
    </row>
    <row r="9" spans="1:12" x14ac:dyDescent="0.2">
      <c r="A9" s="25" t="s">
        <v>139</v>
      </c>
      <c r="B9" s="87">
        <f>'All Programs'!B26</f>
        <v>2</v>
      </c>
      <c r="C9" s="79">
        <f>'All Programs'!C26</f>
        <v>6</v>
      </c>
      <c r="D9" s="88">
        <f>'All Programs'!D26</f>
        <v>4</v>
      </c>
      <c r="E9" s="79">
        <f>'All Programs'!E26</f>
        <v>0</v>
      </c>
      <c r="F9" s="79">
        <f>'All Programs'!F26</f>
        <v>0</v>
      </c>
      <c r="G9" s="88">
        <f>'All Programs'!G26</f>
        <v>0</v>
      </c>
      <c r="H9" s="22">
        <f t="shared" ref="H9" si="6">(D9-C9)/C9</f>
        <v>-0.33333333333333331</v>
      </c>
      <c r="I9" s="23">
        <f t="shared" ref="I9:I11" si="7">D9-C9</f>
        <v>-2</v>
      </c>
      <c r="J9" s="22" t="e">
        <f t="shared" ref="J9" si="8">(G9-F9)/F9</f>
        <v>#DIV/0!</v>
      </c>
      <c r="K9" s="24">
        <f t="shared" ref="K9:K11" si="9">G9-F9</f>
        <v>0</v>
      </c>
    </row>
    <row r="10" spans="1:12" x14ac:dyDescent="0.2">
      <c r="A10" s="99" t="s">
        <v>188</v>
      </c>
      <c r="B10" s="87">
        <f>'All Programs'!B27</f>
        <v>2</v>
      </c>
      <c r="C10" s="79">
        <f>'All Programs'!C27</f>
        <v>7</v>
      </c>
      <c r="D10" s="88">
        <f>'All Programs'!D27</f>
        <v>5</v>
      </c>
      <c r="E10" s="79">
        <f>'All Programs'!E27</f>
        <v>0</v>
      </c>
      <c r="F10" s="79">
        <f>'All Programs'!F27</f>
        <v>0</v>
      </c>
      <c r="G10" s="88">
        <f>'All Programs'!G27</f>
        <v>0</v>
      </c>
      <c r="H10" s="22">
        <f t="shared" ref="H10" si="10">(D10-C10)/C10</f>
        <v>-0.2857142857142857</v>
      </c>
      <c r="I10" s="23">
        <f t="shared" ref="I10" si="11">D10-C10</f>
        <v>-2</v>
      </c>
      <c r="J10" s="86" t="s">
        <v>174</v>
      </c>
      <c r="K10" s="10">
        <f t="shared" si="9"/>
        <v>0</v>
      </c>
    </row>
    <row r="11" spans="1:12" hidden="1" x14ac:dyDescent="0.2">
      <c r="A11" s="25" t="s">
        <v>85</v>
      </c>
      <c r="B11" s="87">
        <f>'All Programs'!B24</f>
        <v>0</v>
      </c>
      <c r="C11" s="87">
        <f>'All Programs'!C24</f>
        <v>0</v>
      </c>
      <c r="D11" s="77">
        <f>'All Programs'!D24</f>
        <v>0</v>
      </c>
      <c r="E11" s="79">
        <f>'All Programs'!E24</f>
        <v>0</v>
      </c>
      <c r="F11" s="87">
        <f>'All Programs'!F24</f>
        <v>0</v>
      </c>
      <c r="G11" s="77">
        <f>'All Programs'!G24</f>
        <v>0</v>
      </c>
      <c r="H11" s="135" t="s">
        <v>174</v>
      </c>
      <c r="I11" s="23">
        <f t="shared" si="7"/>
        <v>0</v>
      </c>
      <c r="J11" s="86" t="s">
        <v>174</v>
      </c>
      <c r="K11" s="10">
        <f t="shared" si="9"/>
        <v>0</v>
      </c>
    </row>
    <row r="12" spans="1:12" hidden="1" x14ac:dyDescent="0.2">
      <c r="A12" s="25" t="s">
        <v>83</v>
      </c>
      <c r="B12" s="87">
        <f>'All Programs'!B28</f>
        <v>0</v>
      </c>
      <c r="C12" s="87">
        <f>'All Programs'!C28</f>
        <v>0</v>
      </c>
      <c r="D12" s="77">
        <f>'All Programs'!D28</f>
        <v>0</v>
      </c>
      <c r="E12" s="79">
        <f>'All Programs'!E28</f>
        <v>0</v>
      </c>
      <c r="F12" s="87">
        <f>'All Programs'!F28</f>
        <v>0</v>
      </c>
      <c r="G12" s="77">
        <f>'All Programs'!G28</f>
        <v>0</v>
      </c>
      <c r="H12" s="86" t="s">
        <v>174</v>
      </c>
      <c r="I12" s="23">
        <f t="shared" si="5"/>
        <v>0</v>
      </c>
      <c r="J12" s="86" t="s">
        <v>174</v>
      </c>
      <c r="K12" s="24">
        <f t="shared" si="2"/>
        <v>0</v>
      </c>
    </row>
    <row r="13" spans="1:12" x14ac:dyDescent="0.2">
      <c r="A13" s="25" t="s">
        <v>142</v>
      </c>
      <c r="B13" s="87">
        <f>'All Programs'!B29</f>
        <v>1</v>
      </c>
      <c r="C13" s="79">
        <f>'All Programs'!C29</f>
        <v>7</v>
      </c>
      <c r="D13" s="88">
        <f>'All Programs'!D29</f>
        <v>3</v>
      </c>
      <c r="E13" s="79">
        <f>'All Programs'!E29</f>
        <v>0</v>
      </c>
      <c r="F13" s="79">
        <f>'All Programs'!F29</f>
        <v>0</v>
      </c>
      <c r="G13" s="88">
        <f>'All Programs'!G29</f>
        <v>0</v>
      </c>
      <c r="H13" s="22">
        <f t="shared" ref="H13" si="12">(D13-C13)/C13</f>
        <v>-0.5714285714285714</v>
      </c>
      <c r="I13" s="23">
        <f t="shared" ref="I13" si="13">D13-C13</f>
        <v>-4</v>
      </c>
      <c r="J13" s="22" t="e">
        <f t="shared" ref="J13" si="14">(G13-F13)/F13</f>
        <v>#DIV/0!</v>
      </c>
      <c r="K13" s="24">
        <f t="shared" ref="K13" si="15">G13-F13</f>
        <v>0</v>
      </c>
    </row>
    <row r="14" spans="1:12" x14ac:dyDescent="0.2">
      <c r="A14" s="34" t="s">
        <v>130</v>
      </c>
      <c r="B14" s="87">
        <f>'All Programs'!B31</f>
        <v>7</v>
      </c>
      <c r="C14" s="79">
        <f>'All Programs'!C31</f>
        <v>6</v>
      </c>
      <c r="D14" s="88">
        <f>'All Programs'!D31</f>
        <v>5</v>
      </c>
      <c r="E14" s="79">
        <f>'All Programs'!E31</f>
        <v>0</v>
      </c>
      <c r="F14" s="79">
        <f>'All Programs'!F31</f>
        <v>0</v>
      </c>
      <c r="G14" s="88">
        <f>'All Programs'!G31</f>
        <v>0</v>
      </c>
      <c r="H14" s="22">
        <f t="shared" ref="H14:H16" si="16">(D14-C14)/C14</f>
        <v>-0.16666666666666666</v>
      </c>
      <c r="I14" s="23">
        <f t="shared" si="5"/>
        <v>-1</v>
      </c>
      <c r="J14" s="22" t="e">
        <f t="shared" ref="J14:J16" si="17">(G14-F14)/F14</f>
        <v>#DIV/0!</v>
      </c>
      <c r="K14" s="24">
        <f t="shared" si="2"/>
        <v>0</v>
      </c>
    </row>
    <row r="15" spans="1:12" hidden="1" x14ac:dyDescent="0.2">
      <c r="A15" s="25" t="s">
        <v>84</v>
      </c>
      <c r="B15" s="79">
        <f>'All Programs'!B30</f>
        <v>0</v>
      </c>
      <c r="C15" s="79">
        <f>'All Programs'!C30</f>
        <v>0</v>
      </c>
      <c r="D15" s="77">
        <f>'All Programs'!D30</f>
        <v>0</v>
      </c>
      <c r="E15" s="79">
        <f>'All Programs'!E30</f>
        <v>0</v>
      </c>
      <c r="F15" s="79">
        <f>'All Programs'!F30</f>
        <v>0</v>
      </c>
      <c r="G15" s="77">
        <f>'All Programs'!G30</f>
        <v>0</v>
      </c>
      <c r="H15" s="22" t="s">
        <v>174</v>
      </c>
      <c r="I15" s="23">
        <f t="shared" si="5"/>
        <v>0</v>
      </c>
      <c r="J15" s="22" t="s">
        <v>174</v>
      </c>
      <c r="K15" s="10">
        <f t="shared" si="2"/>
        <v>0</v>
      </c>
      <c r="L15" s="16" t="s">
        <v>94</v>
      </c>
    </row>
    <row r="16" spans="1:12" x14ac:dyDescent="0.2">
      <c r="A16" s="61" t="s">
        <v>123</v>
      </c>
      <c r="B16" s="80">
        <f t="shared" ref="B16:G16" si="18">SUM(B7:B15)</f>
        <v>12</v>
      </c>
      <c r="C16" s="80">
        <f t="shared" si="18"/>
        <v>28</v>
      </c>
      <c r="D16" s="81">
        <f t="shared" si="18"/>
        <v>17</v>
      </c>
      <c r="E16" s="80">
        <f t="shared" si="18"/>
        <v>0</v>
      </c>
      <c r="F16" s="80">
        <f t="shared" si="18"/>
        <v>0</v>
      </c>
      <c r="G16" s="81">
        <f t="shared" si="18"/>
        <v>0</v>
      </c>
      <c r="H16" s="62">
        <f t="shared" si="16"/>
        <v>-0.39285714285714285</v>
      </c>
      <c r="I16" s="63">
        <f t="shared" si="5"/>
        <v>-11</v>
      </c>
      <c r="J16" s="62" t="e">
        <f t="shared" si="17"/>
        <v>#DIV/0!</v>
      </c>
      <c r="K16" s="64">
        <f t="shared" si="2"/>
        <v>0</v>
      </c>
      <c r="L16" s="19"/>
    </row>
    <row r="17" spans="1:12" ht="7.5" customHeight="1" x14ac:dyDescent="0.2">
      <c r="A17" s="25"/>
      <c r="B17" s="87"/>
      <c r="C17" s="76"/>
      <c r="D17" s="77"/>
      <c r="E17" s="76"/>
      <c r="F17" s="76"/>
      <c r="G17" s="78"/>
      <c r="H17" s="22"/>
      <c r="I17" s="23"/>
      <c r="J17" s="22"/>
      <c r="K17" s="24"/>
    </row>
    <row r="18" spans="1:12" x14ac:dyDescent="0.2">
      <c r="A18" s="25" t="s">
        <v>75</v>
      </c>
      <c r="B18" s="87">
        <f>'All Programs'!B58</f>
        <v>5</v>
      </c>
      <c r="C18" s="87">
        <f>'All Programs'!C58</f>
        <v>3</v>
      </c>
      <c r="D18" s="77">
        <f>'All Programs'!D58</f>
        <v>1</v>
      </c>
      <c r="E18" s="79">
        <f>'All Programs'!E58</f>
        <v>0</v>
      </c>
      <c r="F18" s="87">
        <f>'All Programs'!F58</f>
        <v>0</v>
      </c>
      <c r="G18" s="77">
        <f>'All Programs'!G58</f>
        <v>0</v>
      </c>
      <c r="H18" s="22">
        <f t="shared" ref="H18" si="19">(D18-C18)/C18</f>
        <v>-0.66666666666666663</v>
      </c>
      <c r="I18" s="23">
        <f t="shared" ref="I18" si="20">D18-C18</f>
        <v>-2</v>
      </c>
      <c r="J18" s="22" t="e">
        <f t="shared" ref="J18:J34" si="21">(G18-F18)/F18</f>
        <v>#DIV/0!</v>
      </c>
      <c r="K18" s="24">
        <f t="shared" si="2"/>
        <v>0</v>
      </c>
    </row>
    <row r="19" spans="1:12" x14ac:dyDescent="0.2">
      <c r="A19" s="25" t="s">
        <v>76</v>
      </c>
      <c r="B19" s="79">
        <f>'All Programs'!B59</f>
        <v>6</v>
      </c>
      <c r="C19" s="79">
        <f>'All Programs'!C59</f>
        <v>14</v>
      </c>
      <c r="D19" s="77">
        <f>'All Programs'!D59</f>
        <v>14</v>
      </c>
      <c r="E19" s="79">
        <f>'All Programs'!E59</f>
        <v>0</v>
      </c>
      <c r="F19" s="79">
        <f>'All Programs'!F59</f>
        <v>0</v>
      </c>
      <c r="G19" s="77">
        <f>'All Programs'!G59</f>
        <v>0</v>
      </c>
      <c r="H19" s="22">
        <f t="shared" ref="H19:H34" si="22">(D19-C19)/C19</f>
        <v>0</v>
      </c>
      <c r="I19" s="23">
        <f t="shared" si="5"/>
        <v>0</v>
      </c>
      <c r="J19" s="22" t="e">
        <f t="shared" si="21"/>
        <v>#DIV/0!</v>
      </c>
      <c r="K19" s="10">
        <f t="shared" si="2"/>
        <v>0</v>
      </c>
    </row>
    <row r="20" spans="1:12" x14ac:dyDescent="0.2">
      <c r="A20" s="65" t="s">
        <v>124</v>
      </c>
      <c r="B20" s="75">
        <f t="shared" ref="B20:G20" si="23">SUM(B18:B19)</f>
        <v>11</v>
      </c>
      <c r="C20" s="75">
        <f t="shared" si="23"/>
        <v>17</v>
      </c>
      <c r="D20" s="82">
        <f t="shared" si="23"/>
        <v>15</v>
      </c>
      <c r="E20" s="75">
        <f t="shared" si="23"/>
        <v>0</v>
      </c>
      <c r="F20" s="75">
        <f t="shared" si="23"/>
        <v>0</v>
      </c>
      <c r="G20" s="82">
        <f t="shared" si="23"/>
        <v>0</v>
      </c>
      <c r="H20" s="67">
        <f t="shared" si="22"/>
        <v>-0.11764705882352941</v>
      </c>
      <c r="I20" s="60">
        <f t="shared" si="5"/>
        <v>-2</v>
      </c>
      <c r="J20" s="67" t="e">
        <f t="shared" si="21"/>
        <v>#DIV/0!</v>
      </c>
      <c r="K20" s="68">
        <f t="shared" si="2"/>
        <v>0</v>
      </c>
      <c r="L20" s="19"/>
    </row>
    <row r="21" spans="1:12" ht="7.5" customHeight="1" x14ac:dyDescent="0.2">
      <c r="A21" s="25"/>
      <c r="B21" s="87"/>
      <c r="C21" s="76"/>
      <c r="D21" s="77"/>
      <c r="E21" s="76"/>
      <c r="F21" s="76"/>
      <c r="G21" s="78"/>
      <c r="H21" s="22"/>
      <c r="I21" s="23"/>
      <c r="J21" s="22"/>
      <c r="K21" s="24"/>
    </row>
    <row r="22" spans="1:12" x14ac:dyDescent="0.2">
      <c r="A22" s="25" t="s">
        <v>151</v>
      </c>
      <c r="B22" s="87">
        <f>'All Programs'!B62</f>
        <v>3</v>
      </c>
      <c r="C22" s="87">
        <f>'All Programs'!C62</f>
        <v>9</v>
      </c>
      <c r="D22" s="77">
        <f>'All Programs'!D62</f>
        <v>4</v>
      </c>
      <c r="E22" s="79">
        <f>'All Programs'!E62</f>
        <v>0</v>
      </c>
      <c r="F22" s="87">
        <f>'All Programs'!F62</f>
        <v>0</v>
      </c>
      <c r="G22" s="77">
        <f>'All Programs'!G62</f>
        <v>0</v>
      </c>
      <c r="H22" s="22">
        <f t="shared" si="22"/>
        <v>-0.55555555555555558</v>
      </c>
      <c r="I22" s="23">
        <f t="shared" si="5"/>
        <v>-5</v>
      </c>
      <c r="J22" s="22" t="e">
        <f t="shared" si="21"/>
        <v>#DIV/0!</v>
      </c>
      <c r="K22" s="24">
        <f t="shared" si="2"/>
        <v>0</v>
      </c>
    </row>
    <row r="23" spans="1:12" x14ac:dyDescent="0.2">
      <c r="A23" s="99" t="s">
        <v>209</v>
      </c>
      <c r="B23" s="87">
        <f>'All Programs'!B63</f>
        <v>3</v>
      </c>
      <c r="C23" s="87">
        <f>'All Programs'!C63</f>
        <v>11</v>
      </c>
      <c r="D23" s="77">
        <f>'All Programs'!D63</f>
        <v>17</v>
      </c>
      <c r="E23" s="79">
        <f>'All Programs'!E63</f>
        <v>0</v>
      </c>
      <c r="F23" s="87">
        <f>'All Programs'!F63</f>
        <v>0</v>
      </c>
      <c r="G23" s="77">
        <f>'All Programs'!G63</f>
        <v>0</v>
      </c>
      <c r="H23" s="22">
        <f t="shared" ref="H23" si="24">(D23-C23)/C23</f>
        <v>0.54545454545454541</v>
      </c>
      <c r="I23" s="23">
        <f t="shared" ref="I23" si="25">D23-C23</f>
        <v>6</v>
      </c>
      <c r="J23" s="22"/>
      <c r="K23" s="24"/>
    </row>
    <row r="24" spans="1:12" x14ac:dyDescent="0.2">
      <c r="A24" s="73" t="s">
        <v>155</v>
      </c>
      <c r="B24" s="87">
        <f>'All Programs'!B64</f>
        <v>1</v>
      </c>
      <c r="C24" s="79">
        <f>'All Programs'!C64</f>
        <v>0</v>
      </c>
      <c r="D24" s="88">
        <f>'All Programs'!D64</f>
        <v>0</v>
      </c>
      <c r="E24" s="79">
        <f>'All Programs'!E64</f>
        <v>0</v>
      </c>
      <c r="F24" s="79">
        <f>'All Programs'!F64</f>
        <v>0</v>
      </c>
      <c r="G24" s="88">
        <f>'All Programs'!G64</f>
        <v>0</v>
      </c>
      <c r="H24" s="86" t="s">
        <v>174</v>
      </c>
      <c r="I24" s="23">
        <f t="shared" ref="I24:I25" si="26">D24-C24</f>
        <v>0</v>
      </c>
      <c r="J24" s="22" t="e">
        <f t="shared" ref="J24:J25" si="27">(G24-F24)/F24</f>
        <v>#DIV/0!</v>
      </c>
      <c r="K24" s="24">
        <f t="shared" ref="K24:K25" si="28">G24-F24</f>
        <v>0</v>
      </c>
    </row>
    <row r="25" spans="1:12" hidden="1" x14ac:dyDescent="0.2">
      <c r="A25" s="73" t="s">
        <v>152</v>
      </c>
      <c r="B25" s="79">
        <f>'All Programs'!B65</f>
        <v>0</v>
      </c>
      <c r="C25" s="79">
        <f>'All Programs'!C65</f>
        <v>0</v>
      </c>
      <c r="D25" s="88">
        <f>'All Programs'!D65</f>
        <v>0</v>
      </c>
      <c r="E25" s="79">
        <f>'All Programs'!E65</f>
        <v>0</v>
      </c>
      <c r="F25" s="79">
        <f>'All Programs'!F65</f>
        <v>0</v>
      </c>
      <c r="G25" s="88">
        <f>'All Programs'!G65</f>
        <v>0</v>
      </c>
      <c r="H25" s="86" t="s">
        <v>174</v>
      </c>
      <c r="I25" s="23">
        <f t="shared" si="26"/>
        <v>0</v>
      </c>
      <c r="J25" s="22" t="e">
        <f t="shared" si="27"/>
        <v>#DIV/0!</v>
      </c>
      <c r="K25" s="24">
        <f t="shared" si="28"/>
        <v>0</v>
      </c>
    </row>
    <row r="26" spans="1:12" x14ac:dyDescent="0.2">
      <c r="A26" s="65" t="s">
        <v>153</v>
      </c>
      <c r="B26" s="75">
        <f t="shared" ref="B26:G26" si="29">SUM(B22:B25)</f>
        <v>7</v>
      </c>
      <c r="C26" s="75">
        <f t="shared" si="29"/>
        <v>20</v>
      </c>
      <c r="D26" s="83">
        <f t="shared" si="29"/>
        <v>21</v>
      </c>
      <c r="E26" s="75">
        <f t="shared" si="29"/>
        <v>0</v>
      </c>
      <c r="F26" s="75">
        <f t="shared" si="29"/>
        <v>0</v>
      </c>
      <c r="G26" s="83">
        <f t="shared" si="29"/>
        <v>0</v>
      </c>
      <c r="H26" s="67">
        <f t="shared" si="22"/>
        <v>0.05</v>
      </c>
      <c r="I26" s="60">
        <f t="shared" si="5"/>
        <v>1</v>
      </c>
      <c r="J26" s="67" t="e">
        <f t="shared" si="21"/>
        <v>#DIV/0!</v>
      </c>
      <c r="K26" s="68">
        <f t="shared" si="2"/>
        <v>0</v>
      </c>
      <c r="L26" s="19"/>
    </row>
    <row r="27" spans="1:12" ht="7.5" customHeight="1" x14ac:dyDescent="0.2">
      <c r="A27" s="25"/>
      <c r="B27" s="87"/>
      <c r="C27" s="76"/>
      <c r="D27" s="77"/>
      <c r="E27" s="76"/>
      <c r="F27" s="76"/>
      <c r="G27" s="78"/>
      <c r="H27" s="22"/>
      <c r="I27" s="23"/>
      <c r="J27" s="22"/>
      <c r="K27" s="24"/>
    </row>
    <row r="28" spans="1:12" x14ac:dyDescent="0.2">
      <c r="A28" s="25" t="s">
        <v>77</v>
      </c>
      <c r="B28" s="87">
        <f>'All Programs'!B68</f>
        <v>10</v>
      </c>
      <c r="C28" s="87">
        <f>'All Programs'!C68</f>
        <v>12</v>
      </c>
      <c r="D28" s="77">
        <f>'All Programs'!D68</f>
        <v>10</v>
      </c>
      <c r="E28" s="79">
        <f>'All Programs'!E68</f>
        <v>0</v>
      </c>
      <c r="F28" s="87">
        <f>'All Programs'!F68</f>
        <v>0</v>
      </c>
      <c r="G28" s="77">
        <f>'All Programs'!G68</f>
        <v>0</v>
      </c>
      <c r="H28" s="22">
        <f t="shared" si="22"/>
        <v>-0.16666666666666666</v>
      </c>
      <c r="I28" s="23">
        <f t="shared" si="5"/>
        <v>-2</v>
      </c>
      <c r="J28" s="22" t="e">
        <f t="shared" si="21"/>
        <v>#DIV/0!</v>
      </c>
      <c r="K28" s="24">
        <f t="shared" si="2"/>
        <v>0</v>
      </c>
    </row>
    <row r="29" spans="1:12" ht="7.5" customHeight="1" x14ac:dyDescent="0.2">
      <c r="A29" s="25"/>
      <c r="B29" s="87"/>
      <c r="C29" s="76"/>
      <c r="D29" s="77"/>
      <c r="E29" s="76"/>
      <c r="F29" s="76"/>
      <c r="G29" s="78"/>
      <c r="H29" s="22"/>
      <c r="I29" s="23"/>
      <c r="J29" s="22"/>
      <c r="K29" s="24"/>
    </row>
    <row r="30" spans="1:12" x14ac:dyDescent="0.2">
      <c r="A30" s="25" t="s">
        <v>71</v>
      </c>
      <c r="B30" s="87">
        <f>'All Programs'!B74</f>
        <v>31</v>
      </c>
      <c r="C30" s="87">
        <f>'All Programs'!C74</f>
        <v>15</v>
      </c>
      <c r="D30" s="77">
        <f>'All Programs'!D74</f>
        <v>28</v>
      </c>
      <c r="E30" s="79">
        <f>'All Programs'!E74</f>
        <v>0</v>
      </c>
      <c r="F30" s="87">
        <f>'All Programs'!F74</f>
        <v>0</v>
      </c>
      <c r="G30" s="77">
        <f>'All Programs'!G74</f>
        <v>0</v>
      </c>
      <c r="H30" s="22">
        <f t="shared" si="22"/>
        <v>0.8666666666666667</v>
      </c>
      <c r="I30" s="23">
        <f t="shared" si="5"/>
        <v>13</v>
      </c>
      <c r="J30" s="22" t="e">
        <f t="shared" si="21"/>
        <v>#DIV/0!</v>
      </c>
      <c r="K30" s="24">
        <f t="shared" si="2"/>
        <v>0</v>
      </c>
    </row>
    <row r="31" spans="1:12" x14ac:dyDescent="0.2">
      <c r="A31" s="25" t="s">
        <v>72</v>
      </c>
      <c r="B31" s="87">
        <f>'All Programs'!B75</f>
        <v>31</v>
      </c>
      <c r="C31" s="87">
        <f>'All Programs'!C75</f>
        <v>32</v>
      </c>
      <c r="D31" s="77">
        <f>'All Programs'!D75</f>
        <v>43</v>
      </c>
      <c r="E31" s="79">
        <f>'All Programs'!E75</f>
        <v>0</v>
      </c>
      <c r="F31" s="87">
        <f>'All Programs'!F75</f>
        <v>0</v>
      </c>
      <c r="G31" s="77">
        <f>'All Programs'!G75</f>
        <v>0</v>
      </c>
      <c r="H31" s="22">
        <f t="shared" si="22"/>
        <v>0.34375</v>
      </c>
      <c r="I31" s="23">
        <f t="shared" si="5"/>
        <v>11</v>
      </c>
      <c r="J31" s="22" t="e">
        <f t="shared" si="21"/>
        <v>#DIV/0!</v>
      </c>
      <c r="K31" s="24">
        <f t="shared" si="2"/>
        <v>0</v>
      </c>
    </row>
    <row r="32" spans="1:12" hidden="1" x14ac:dyDescent="0.2">
      <c r="A32" s="25" t="s">
        <v>69</v>
      </c>
      <c r="B32" s="87">
        <f>'All Programs'!B76</f>
        <v>0</v>
      </c>
      <c r="C32" s="87">
        <f>'All Programs'!C76</f>
        <v>0</v>
      </c>
      <c r="D32" s="77">
        <f>'All Programs'!D76</f>
        <v>0</v>
      </c>
      <c r="E32" s="79">
        <f>'All Programs'!E76</f>
        <v>0</v>
      </c>
      <c r="F32" s="87">
        <f>'All Programs'!F76</f>
        <v>0</v>
      </c>
      <c r="G32" s="77">
        <f>'All Programs'!G76</f>
        <v>0</v>
      </c>
      <c r="H32" s="86" t="s">
        <v>174</v>
      </c>
      <c r="I32" s="23">
        <f t="shared" si="5"/>
        <v>0</v>
      </c>
      <c r="J32" s="86" t="s">
        <v>174</v>
      </c>
      <c r="K32" s="24">
        <f t="shared" si="2"/>
        <v>0</v>
      </c>
    </row>
    <row r="33" spans="1:12" hidden="1" x14ac:dyDescent="0.2">
      <c r="A33" s="25" t="s">
        <v>70</v>
      </c>
      <c r="B33" s="79">
        <f>'All Programs'!B77</f>
        <v>0</v>
      </c>
      <c r="C33" s="79">
        <f>'All Programs'!C77</f>
        <v>0</v>
      </c>
      <c r="D33" s="77">
        <f>'All Programs'!D77</f>
        <v>0</v>
      </c>
      <c r="E33" s="79">
        <f>'All Programs'!E77</f>
        <v>0</v>
      </c>
      <c r="F33" s="79">
        <f>'All Programs'!F77</f>
        <v>0</v>
      </c>
      <c r="G33" s="77">
        <f>'All Programs'!G77</f>
        <v>0</v>
      </c>
      <c r="H33" s="86" t="s">
        <v>174</v>
      </c>
      <c r="I33" s="23">
        <f t="shared" ref="I33:I69" si="30">D33-C33</f>
        <v>0</v>
      </c>
      <c r="J33" s="86" t="s">
        <v>174</v>
      </c>
      <c r="K33" s="10">
        <f t="shared" ref="K33:K69" si="31">G33-F33</f>
        <v>0</v>
      </c>
    </row>
    <row r="34" spans="1:12" x14ac:dyDescent="0.2">
      <c r="A34" s="61" t="s">
        <v>125</v>
      </c>
      <c r="B34" s="80">
        <f t="shared" ref="B34:G34" si="32">SUM(B30:B33)</f>
        <v>62</v>
      </c>
      <c r="C34" s="80">
        <f t="shared" si="32"/>
        <v>47</v>
      </c>
      <c r="D34" s="81">
        <f t="shared" si="32"/>
        <v>71</v>
      </c>
      <c r="E34" s="80">
        <f t="shared" si="32"/>
        <v>0</v>
      </c>
      <c r="F34" s="80">
        <f t="shared" si="32"/>
        <v>0</v>
      </c>
      <c r="G34" s="81">
        <f t="shared" si="32"/>
        <v>0</v>
      </c>
      <c r="H34" s="62">
        <f t="shared" si="22"/>
        <v>0.51063829787234039</v>
      </c>
      <c r="I34" s="63">
        <f t="shared" si="30"/>
        <v>24</v>
      </c>
      <c r="J34" s="62" t="e">
        <f t="shared" si="21"/>
        <v>#DIV/0!</v>
      </c>
      <c r="K34" s="64">
        <f t="shared" si="31"/>
        <v>0</v>
      </c>
      <c r="L34" s="19"/>
    </row>
    <row r="35" spans="1:12" ht="7.5" customHeight="1" x14ac:dyDescent="0.2">
      <c r="A35" s="25"/>
      <c r="B35" s="87"/>
      <c r="C35" s="76"/>
      <c r="D35" s="77"/>
      <c r="E35" s="76"/>
      <c r="F35" s="76"/>
      <c r="G35" s="78"/>
      <c r="H35" s="35"/>
      <c r="I35" s="23"/>
      <c r="J35" s="35"/>
      <c r="K35" s="24"/>
    </row>
    <row r="36" spans="1:12" x14ac:dyDescent="0.2">
      <c r="A36" s="25" t="s">
        <v>78</v>
      </c>
      <c r="B36" s="87">
        <f>'All Programs'!B80</f>
        <v>9</v>
      </c>
      <c r="C36" s="87">
        <f>'All Programs'!C80</f>
        <v>9</v>
      </c>
      <c r="D36" s="77">
        <f>'All Programs'!D80</f>
        <v>5</v>
      </c>
      <c r="E36" s="79">
        <f>'All Programs'!E80</f>
        <v>0</v>
      </c>
      <c r="F36" s="87">
        <f>'All Programs'!F80</f>
        <v>0</v>
      </c>
      <c r="G36" s="77">
        <f>'All Programs'!G80</f>
        <v>0</v>
      </c>
      <c r="H36" s="22">
        <f>(D36-C36)/C36</f>
        <v>-0.44444444444444442</v>
      </c>
      <c r="I36" s="23">
        <f t="shared" si="30"/>
        <v>-4</v>
      </c>
      <c r="J36" s="22" t="e">
        <f>(G36-F36)/F36</f>
        <v>#DIV/0!</v>
      </c>
      <c r="K36" s="24">
        <f t="shared" si="31"/>
        <v>0</v>
      </c>
    </row>
    <row r="37" spans="1:12" x14ac:dyDescent="0.2">
      <c r="A37" s="25" t="s">
        <v>79</v>
      </c>
      <c r="B37" s="87">
        <f>'All Programs'!B81</f>
        <v>4</v>
      </c>
      <c r="C37" s="87">
        <f>'All Programs'!C81</f>
        <v>4</v>
      </c>
      <c r="D37" s="77">
        <f>'All Programs'!D81</f>
        <v>1</v>
      </c>
      <c r="E37" s="79">
        <f>'All Programs'!E81</f>
        <v>0</v>
      </c>
      <c r="F37" s="87">
        <f>'All Programs'!F81</f>
        <v>0</v>
      </c>
      <c r="G37" s="77">
        <f>'All Programs'!G81</f>
        <v>0</v>
      </c>
      <c r="H37" s="22">
        <f>(D37-C37)/C37</f>
        <v>-0.75</v>
      </c>
      <c r="I37" s="23">
        <f t="shared" si="30"/>
        <v>-3</v>
      </c>
      <c r="J37" s="22" t="e">
        <f>(G37-F37)/F37</f>
        <v>#DIV/0!</v>
      </c>
      <c r="K37" s="24">
        <f t="shared" si="31"/>
        <v>0</v>
      </c>
    </row>
    <row r="38" spans="1:12" x14ac:dyDescent="0.2">
      <c r="A38" s="25" t="s">
        <v>166</v>
      </c>
      <c r="B38" s="87">
        <f>'All Programs'!B82</f>
        <v>12</v>
      </c>
      <c r="C38" s="87">
        <f>'All Programs'!C82</f>
        <v>8</v>
      </c>
      <c r="D38" s="77">
        <f>'All Programs'!D82</f>
        <v>6</v>
      </c>
      <c r="E38" s="79">
        <f>'All Programs'!E82</f>
        <v>0</v>
      </c>
      <c r="F38" s="87">
        <f>'All Programs'!F82</f>
        <v>0</v>
      </c>
      <c r="G38" s="77">
        <f>'All Programs'!G82</f>
        <v>0</v>
      </c>
      <c r="H38" s="22">
        <f>(D38-C38)/C38</f>
        <v>-0.25</v>
      </c>
      <c r="I38" s="23">
        <f t="shared" ref="I38" si="33">D38-C38</f>
        <v>-2</v>
      </c>
      <c r="J38" s="22" t="e">
        <f>(G38-F38)/F38</f>
        <v>#DIV/0!</v>
      </c>
      <c r="K38" s="24">
        <f t="shared" ref="K38" si="34">G38-F38</f>
        <v>0</v>
      </c>
    </row>
    <row r="39" spans="1:12" x14ac:dyDescent="0.2">
      <c r="A39" s="25" t="s">
        <v>80</v>
      </c>
      <c r="B39" s="79">
        <f>'All Programs'!B83</f>
        <v>3</v>
      </c>
      <c r="C39" s="79">
        <f>'All Programs'!C83</f>
        <v>8</v>
      </c>
      <c r="D39" s="77">
        <f>'All Programs'!D83</f>
        <v>1</v>
      </c>
      <c r="E39" s="79">
        <f>'All Programs'!E83</f>
        <v>0</v>
      </c>
      <c r="F39" s="79">
        <f>'All Programs'!F83</f>
        <v>0</v>
      </c>
      <c r="G39" s="77">
        <f>'All Programs'!G83</f>
        <v>0</v>
      </c>
      <c r="H39" s="22">
        <f>(D39-C39)/C39</f>
        <v>-0.875</v>
      </c>
      <c r="I39" s="23">
        <f t="shared" si="30"/>
        <v>-7</v>
      </c>
      <c r="J39" s="22" t="e">
        <f>(G39-F39)/F39</f>
        <v>#DIV/0!</v>
      </c>
      <c r="K39" s="10">
        <f t="shared" si="31"/>
        <v>0</v>
      </c>
    </row>
    <row r="40" spans="1:12" x14ac:dyDescent="0.2">
      <c r="A40" s="65" t="s">
        <v>126</v>
      </c>
      <c r="B40" s="75">
        <f t="shared" ref="B40:G40" si="35">SUM(B36:B39)</f>
        <v>28</v>
      </c>
      <c r="C40" s="75">
        <f t="shared" si="35"/>
        <v>29</v>
      </c>
      <c r="D40" s="82">
        <f t="shared" si="35"/>
        <v>13</v>
      </c>
      <c r="E40" s="75">
        <f t="shared" si="35"/>
        <v>0</v>
      </c>
      <c r="F40" s="75">
        <f t="shared" si="35"/>
        <v>0</v>
      </c>
      <c r="G40" s="82">
        <f t="shared" si="35"/>
        <v>0</v>
      </c>
      <c r="H40" s="67">
        <f>(D40-C40)/C40</f>
        <v>-0.55172413793103448</v>
      </c>
      <c r="I40" s="60">
        <f t="shared" si="30"/>
        <v>-16</v>
      </c>
      <c r="J40" s="67" t="e">
        <f>(G40-F40)/F40</f>
        <v>#DIV/0!</v>
      </c>
      <c r="K40" s="68">
        <f t="shared" si="31"/>
        <v>0</v>
      </c>
      <c r="L40" s="19"/>
    </row>
    <row r="41" spans="1:12" ht="7.5" customHeight="1" x14ac:dyDescent="0.2">
      <c r="A41" s="25"/>
      <c r="B41" s="87"/>
      <c r="C41" s="76"/>
      <c r="D41" s="77"/>
      <c r="E41" s="76"/>
      <c r="F41" s="76"/>
      <c r="G41" s="78"/>
      <c r="H41" s="35"/>
      <c r="I41" s="23"/>
      <c r="J41" s="35"/>
      <c r="K41" s="24"/>
    </row>
    <row r="42" spans="1:12" x14ac:dyDescent="0.2">
      <c r="A42" s="25" t="s">
        <v>81</v>
      </c>
      <c r="B42" s="87">
        <f>'All Programs'!B92</f>
        <v>1</v>
      </c>
      <c r="C42" s="87">
        <f>'All Programs'!C92</f>
        <v>5</v>
      </c>
      <c r="D42" s="77">
        <f>'All Programs'!D92</f>
        <v>1</v>
      </c>
      <c r="E42" s="79">
        <f>'All Programs'!E92</f>
        <v>0</v>
      </c>
      <c r="F42" s="87">
        <f>'All Programs'!F92</f>
        <v>0</v>
      </c>
      <c r="G42" s="77">
        <f>'All Programs'!G92</f>
        <v>0</v>
      </c>
      <c r="H42" s="22">
        <f t="shared" ref="H42:H69" si="36">(D42-C42)/C42</f>
        <v>-0.8</v>
      </c>
      <c r="I42" s="23">
        <f t="shared" si="30"/>
        <v>-4</v>
      </c>
      <c r="J42" s="22" t="e">
        <f t="shared" ref="J42:J69" si="37">(G42-F42)/F42</f>
        <v>#DIV/0!</v>
      </c>
      <c r="K42" s="24">
        <f t="shared" si="31"/>
        <v>0</v>
      </c>
    </row>
    <row r="43" spans="1:12" x14ac:dyDescent="0.2">
      <c r="A43" s="99" t="s">
        <v>189</v>
      </c>
      <c r="B43" s="87">
        <f>'All Programs'!B93</f>
        <v>0</v>
      </c>
      <c r="C43" s="87">
        <f>'All Programs'!C93</f>
        <v>0</v>
      </c>
      <c r="D43" s="77">
        <f>'All Programs'!D93</f>
        <v>1</v>
      </c>
      <c r="E43" s="79">
        <f>'All Programs'!E93</f>
        <v>0</v>
      </c>
      <c r="F43" s="87">
        <f>'All Programs'!F93</f>
        <v>0</v>
      </c>
      <c r="G43" s="77">
        <f>'All Programs'!G93</f>
        <v>0</v>
      </c>
      <c r="H43" s="86" t="s">
        <v>174</v>
      </c>
      <c r="I43" s="23">
        <f t="shared" si="30"/>
        <v>1</v>
      </c>
      <c r="J43" s="86" t="s">
        <v>174</v>
      </c>
      <c r="K43" s="10">
        <f t="shared" si="31"/>
        <v>0</v>
      </c>
    </row>
    <row r="44" spans="1:12" hidden="1" x14ac:dyDescent="0.2">
      <c r="A44" s="25" t="s">
        <v>82</v>
      </c>
      <c r="B44" s="79">
        <f>'All Programs'!B94</f>
        <v>0</v>
      </c>
      <c r="C44" s="79">
        <f>'All Programs'!C94</f>
        <v>0</v>
      </c>
      <c r="D44" s="77">
        <f>'All Programs'!D94</f>
        <v>0</v>
      </c>
      <c r="E44" s="79">
        <f>'All Programs'!E94</f>
        <v>0</v>
      </c>
      <c r="F44" s="79">
        <f>'All Programs'!F94</f>
        <v>0</v>
      </c>
      <c r="G44" s="77">
        <f>'All Programs'!G94</f>
        <v>0</v>
      </c>
      <c r="H44" s="86" t="s">
        <v>174</v>
      </c>
      <c r="I44" s="23">
        <f t="shared" ref="I44" si="38">D44-C44</f>
        <v>0</v>
      </c>
      <c r="J44" s="86" t="s">
        <v>174</v>
      </c>
      <c r="K44" s="10">
        <f t="shared" ref="K44" si="39">G44-F44</f>
        <v>0</v>
      </c>
    </row>
    <row r="45" spans="1:12" x14ac:dyDescent="0.2">
      <c r="A45" s="65" t="s">
        <v>127</v>
      </c>
      <c r="B45" s="75">
        <f t="shared" ref="B45:G45" si="40">SUM(B42:B44)</f>
        <v>1</v>
      </c>
      <c r="C45" s="75">
        <f t="shared" si="40"/>
        <v>5</v>
      </c>
      <c r="D45" s="82">
        <f t="shared" si="40"/>
        <v>2</v>
      </c>
      <c r="E45" s="75">
        <f t="shared" si="40"/>
        <v>0</v>
      </c>
      <c r="F45" s="75">
        <f t="shared" si="40"/>
        <v>0</v>
      </c>
      <c r="G45" s="82">
        <f t="shared" si="40"/>
        <v>0</v>
      </c>
      <c r="H45" s="67">
        <f t="shared" si="36"/>
        <v>-0.6</v>
      </c>
      <c r="I45" s="60">
        <f t="shared" si="30"/>
        <v>-3</v>
      </c>
      <c r="J45" s="67" t="e">
        <f t="shared" si="37"/>
        <v>#DIV/0!</v>
      </c>
      <c r="K45" s="68">
        <f t="shared" si="31"/>
        <v>0</v>
      </c>
      <c r="L45" s="19"/>
    </row>
    <row r="46" spans="1:12" ht="7.5" customHeight="1" x14ac:dyDescent="0.2">
      <c r="A46" s="25"/>
      <c r="B46" s="87"/>
      <c r="C46" s="76"/>
      <c r="D46" s="77"/>
      <c r="E46" s="76"/>
      <c r="F46" s="76"/>
      <c r="G46" s="78"/>
      <c r="H46" s="22"/>
      <c r="I46" s="23"/>
      <c r="J46" s="22"/>
      <c r="K46" s="24"/>
    </row>
    <row r="47" spans="1:12" x14ac:dyDescent="0.2">
      <c r="A47" s="34" t="s">
        <v>135</v>
      </c>
      <c r="B47" s="87">
        <f>'All Programs'!B111</f>
        <v>2</v>
      </c>
      <c r="C47" s="79">
        <f>'All Programs'!C111</f>
        <v>2</v>
      </c>
      <c r="D47" s="88">
        <f>'All Programs'!D111</f>
        <v>0</v>
      </c>
      <c r="E47" s="79">
        <f>'All Programs'!E111</f>
        <v>0</v>
      </c>
      <c r="F47" s="79">
        <f>'All Programs'!F111</f>
        <v>0</v>
      </c>
      <c r="G47" s="88">
        <f>'All Programs'!G111</f>
        <v>0</v>
      </c>
      <c r="H47" s="86" t="s">
        <v>174</v>
      </c>
      <c r="I47" s="59">
        <f t="shared" ref="I47" si="41">D47-C47</f>
        <v>-2</v>
      </c>
      <c r="J47" s="71" t="e">
        <f t="shared" ref="J47" si="42">(G47-F47)/F47</f>
        <v>#DIV/0!</v>
      </c>
      <c r="K47" s="30">
        <f t="shared" ref="K47" si="43">G47-F47</f>
        <v>0</v>
      </c>
    </row>
    <row r="48" spans="1:12" x14ac:dyDescent="0.2">
      <c r="A48" s="98" t="s">
        <v>187</v>
      </c>
      <c r="B48" s="87">
        <f>'All Programs'!B112</f>
        <v>3</v>
      </c>
      <c r="C48" s="79">
        <f>'All Programs'!C112</f>
        <v>1</v>
      </c>
      <c r="D48" s="88">
        <f>'All Programs'!D112</f>
        <v>1</v>
      </c>
      <c r="E48" s="79">
        <f>'All Programs'!E112</f>
        <v>0</v>
      </c>
      <c r="F48" s="79">
        <f>'All Programs'!F112</f>
        <v>0</v>
      </c>
      <c r="G48" s="88">
        <f>'All Programs'!G112</f>
        <v>0</v>
      </c>
      <c r="H48" s="71">
        <f t="shared" ref="H48:H49" si="44">(D48-C48)/C48</f>
        <v>0</v>
      </c>
      <c r="I48" s="59">
        <f t="shared" ref="I48:I50" si="45">D48-C48</f>
        <v>0</v>
      </c>
      <c r="J48" s="86" t="s">
        <v>174</v>
      </c>
      <c r="K48" s="24">
        <f t="shared" ref="K48" si="46">G48-F48</f>
        <v>0</v>
      </c>
    </row>
    <row r="49" spans="1:12" x14ac:dyDescent="0.2">
      <c r="A49" s="98" t="s">
        <v>205</v>
      </c>
      <c r="B49" s="87">
        <f>'All Programs'!B113</f>
        <v>1</v>
      </c>
      <c r="C49" s="79">
        <f>'All Programs'!C113</f>
        <v>1</v>
      </c>
      <c r="D49" s="88">
        <f>'All Programs'!D113</f>
        <v>1</v>
      </c>
      <c r="E49" s="79">
        <f>'All Programs'!E113</f>
        <v>0</v>
      </c>
      <c r="F49" s="79">
        <f>'All Programs'!F113</f>
        <v>0</v>
      </c>
      <c r="G49" s="88">
        <f>'All Programs'!G113</f>
        <v>0</v>
      </c>
      <c r="H49" s="71">
        <f t="shared" si="44"/>
        <v>0</v>
      </c>
      <c r="I49" s="59">
        <f t="shared" si="45"/>
        <v>0</v>
      </c>
      <c r="J49" s="86"/>
      <c r="K49" s="24"/>
    </row>
    <row r="50" spans="1:12" x14ac:dyDescent="0.2">
      <c r="A50" s="98" t="s">
        <v>237</v>
      </c>
      <c r="B50" s="87">
        <f>'All Programs'!B114</f>
        <v>0</v>
      </c>
      <c r="C50" s="79">
        <f>'All Programs'!C114</f>
        <v>0</v>
      </c>
      <c r="D50" s="88">
        <f>'All Programs'!D114</f>
        <v>2</v>
      </c>
      <c r="E50" s="79">
        <f>'All Programs'!E114</f>
        <v>0</v>
      </c>
      <c r="F50" s="79">
        <f>'All Programs'!F114</f>
        <v>0</v>
      </c>
      <c r="G50" s="88">
        <f>'All Programs'!G114</f>
        <v>0</v>
      </c>
      <c r="H50" s="86" t="s">
        <v>174</v>
      </c>
      <c r="I50" s="59">
        <f t="shared" si="45"/>
        <v>2</v>
      </c>
      <c r="J50" s="86"/>
      <c r="K50" s="24"/>
    </row>
    <row r="51" spans="1:12" x14ac:dyDescent="0.2">
      <c r="A51" s="25" t="s">
        <v>89</v>
      </c>
      <c r="B51" s="87">
        <f>'All Programs'!B115</f>
        <v>1</v>
      </c>
      <c r="C51" s="87">
        <f>'All Programs'!C115</f>
        <v>1</v>
      </c>
      <c r="D51" s="77">
        <f>'All Programs'!D115</f>
        <v>0</v>
      </c>
      <c r="E51" s="79">
        <f>'All Programs'!E115</f>
        <v>0</v>
      </c>
      <c r="F51" s="87">
        <f>'All Programs'!F115</f>
        <v>0</v>
      </c>
      <c r="G51" s="77">
        <f>'All Programs'!G115</f>
        <v>0</v>
      </c>
      <c r="H51" s="86" t="s">
        <v>174</v>
      </c>
      <c r="I51" s="59">
        <f t="shared" ref="I51" si="47">D51-C51</f>
        <v>-1</v>
      </c>
      <c r="J51" s="86" t="s">
        <v>174</v>
      </c>
      <c r="K51" s="10">
        <f t="shared" ref="K51:K52" si="48">G51-F51</f>
        <v>0</v>
      </c>
    </row>
    <row r="52" spans="1:12" x14ac:dyDescent="0.2">
      <c r="A52" s="25" t="s">
        <v>167</v>
      </c>
      <c r="B52" s="87">
        <f>'All Programs'!B118</f>
        <v>2</v>
      </c>
      <c r="C52" s="87">
        <f>'All Programs'!C118</f>
        <v>2</v>
      </c>
      <c r="D52" s="77">
        <f>'All Programs'!D118</f>
        <v>4</v>
      </c>
      <c r="E52" s="79">
        <f>'All Programs'!E118</f>
        <v>0</v>
      </c>
      <c r="F52" s="87">
        <f>'All Programs'!F118</f>
        <v>0</v>
      </c>
      <c r="G52" s="77">
        <f>'All Programs'!G118</f>
        <v>0</v>
      </c>
      <c r="H52" s="71">
        <f t="shared" ref="H52" si="49">(D52-C52)/C52</f>
        <v>1</v>
      </c>
      <c r="I52" s="59">
        <f t="shared" ref="I52" si="50">D52-C52</f>
        <v>2</v>
      </c>
      <c r="J52" s="86" t="s">
        <v>174</v>
      </c>
      <c r="K52" s="10">
        <f t="shared" si="48"/>
        <v>0</v>
      </c>
    </row>
    <row r="53" spans="1:12" x14ac:dyDescent="0.2">
      <c r="A53" s="99" t="s">
        <v>203</v>
      </c>
      <c r="B53" s="87">
        <f>'All Programs'!B119</f>
        <v>4</v>
      </c>
      <c r="C53" s="87">
        <f>'All Programs'!C119</f>
        <v>0</v>
      </c>
      <c r="D53" s="77">
        <f>'All Programs'!D119</f>
        <v>3</v>
      </c>
      <c r="E53" s="79">
        <f>'All Programs'!E119</f>
        <v>0</v>
      </c>
      <c r="F53" s="87">
        <f>'All Programs'!F119</f>
        <v>0</v>
      </c>
      <c r="G53" s="77">
        <f>'All Programs'!G119</f>
        <v>0</v>
      </c>
      <c r="H53" s="86" t="s">
        <v>174</v>
      </c>
      <c r="I53" s="59">
        <f t="shared" ref="I53" si="51">D53-C53</f>
        <v>3</v>
      </c>
      <c r="J53" s="86"/>
      <c r="K53" s="10"/>
    </row>
    <row r="54" spans="1:12" x14ac:dyDescent="0.2">
      <c r="A54" s="34" t="s">
        <v>128</v>
      </c>
      <c r="B54" s="87">
        <f>'All Programs'!B123</f>
        <v>5</v>
      </c>
      <c r="C54" s="79">
        <f>'All Programs'!C123</f>
        <v>4</v>
      </c>
      <c r="D54" s="88">
        <f>'All Programs'!D123</f>
        <v>2</v>
      </c>
      <c r="E54" s="79">
        <f>'All Programs'!E123</f>
        <v>0</v>
      </c>
      <c r="F54" s="79">
        <f>'All Programs'!F123</f>
        <v>0</v>
      </c>
      <c r="G54" s="88">
        <f>'All Programs'!G123</f>
        <v>0</v>
      </c>
      <c r="H54" s="22">
        <f t="shared" si="36"/>
        <v>-0.5</v>
      </c>
      <c r="I54" s="23">
        <f t="shared" si="30"/>
        <v>-2</v>
      </c>
      <c r="J54" s="22" t="e">
        <f t="shared" si="37"/>
        <v>#DIV/0!</v>
      </c>
      <c r="K54" s="24">
        <f t="shared" si="31"/>
        <v>0</v>
      </c>
    </row>
    <row r="55" spans="1:12" x14ac:dyDescent="0.2">
      <c r="A55" s="98" t="s">
        <v>208</v>
      </c>
      <c r="B55" s="87">
        <f>'All Programs'!B124</f>
        <v>0</v>
      </c>
      <c r="C55" s="79">
        <f>'All Programs'!C124</f>
        <v>0</v>
      </c>
      <c r="D55" s="88">
        <f>'All Programs'!D124</f>
        <v>0</v>
      </c>
      <c r="E55" s="79">
        <f>'All Programs'!E124</f>
        <v>0</v>
      </c>
      <c r="F55" s="79">
        <f>'All Programs'!F124</f>
        <v>0</v>
      </c>
      <c r="G55" s="88">
        <f>'All Programs'!G124</f>
        <v>0</v>
      </c>
      <c r="H55" s="86" t="s">
        <v>174</v>
      </c>
      <c r="I55" s="23">
        <f t="shared" ref="I55" si="52">D55-C55</f>
        <v>0</v>
      </c>
      <c r="J55" s="22"/>
      <c r="K55" s="24"/>
    </row>
    <row r="56" spans="1:12" x14ac:dyDescent="0.2">
      <c r="A56" s="25" t="s">
        <v>87</v>
      </c>
      <c r="B56" s="79">
        <f>'All Programs'!B116</f>
        <v>3</v>
      </c>
      <c r="C56" s="79">
        <f>'All Programs'!C116</f>
        <v>5</v>
      </c>
      <c r="D56" s="77">
        <f>'All Programs'!D116</f>
        <v>3</v>
      </c>
      <c r="E56" s="79">
        <f>'All Programs'!E116</f>
        <v>0</v>
      </c>
      <c r="F56" s="79">
        <f>'All Programs'!F116</f>
        <v>0</v>
      </c>
      <c r="G56" s="77">
        <f>'All Programs'!G116</f>
        <v>0</v>
      </c>
      <c r="H56" s="22">
        <f t="shared" ref="H56:H57" si="53">(D56-C56)/C56</f>
        <v>-0.4</v>
      </c>
      <c r="I56" s="23">
        <f t="shared" ref="I56:I57" si="54">D56-C56</f>
        <v>-2</v>
      </c>
      <c r="J56" s="22" t="e">
        <f t="shared" ref="J56" si="55">(G56-F56)/F56</f>
        <v>#DIV/0!</v>
      </c>
      <c r="K56" s="10">
        <f t="shared" ref="K56:K57" si="56">G56-F56</f>
        <v>0</v>
      </c>
    </row>
    <row r="57" spans="1:12" x14ac:dyDescent="0.2">
      <c r="A57" s="98" t="s">
        <v>177</v>
      </c>
      <c r="B57" s="79">
        <f>'All Programs'!B117</f>
        <v>2</v>
      </c>
      <c r="C57" s="79">
        <f>'All Programs'!C117</f>
        <v>5</v>
      </c>
      <c r="D57" s="77">
        <f>'All Programs'!D117</f>
        <v>7</v>
      </c>
      <c r="E57" s="79">
        <f>'All Programs'!E117</f>
        <v>0</v>
      </c>
      <c r="F57" s="79">
        <f>'All Programs'!F117</f>
        <v>0</v>
      </c>
      <c r="G57" s="77">
        <f>'All Programs'!G117</f>
        <v>0</v>
      </c>
      <c r="H57" s="22">
        <f t="shared" si="53"/>
        <v>0.4</v>
      </c>
      <c r="I57" s="23">
        <f t="shared" si="54"/>
        <v>2</v>
      </c>
      <c r="J57" s="22" t="e">
        <f>(G57-F57)/F57</f>
        <v>#DIV/0!</v>
      </c>
      <c r="K57" s="10">
        <f t="shared" si="56"/>
        <v>0</v>
      </c>
    </row>
    <row r="58" spans="1:12" x14ac:dyDescent="0.2">
      <c r="A58" s="65" t="s">
        <v>115</v>
      </c>
      <c r="B58" s="75">
        <f t="shared" ref="B58:G58" si="57">SUM(B47:B57)</f>
        <v>23</v>
      </c>
      <c r="C58" s="75">
        <f t="shared" si="57"/>
        <v>21</v>
      </c>
      <c r="D58" s="82">
        <f t="shared" si="57"/>
        <v>23</v>
      </c>
      <c r="E58" s="75">
        <f t="shared" si="57"/>
        <v>0</v>
      </c>
      <c r="F58" s="75">
        <f t="shared" si="57"/>
        <v>0</v>
      </c>
      <c r="G58" s="82">
        <f t="shared" si="57"/>
        <v>0</v>
      </c>
      <c r="H58" s="67">
        <f t="shared" si="36"/>
        <v>9.5238095238095233E-2</v>
      </c>
      <c r="I58" s="60">
        <f t="shared" si="30"/>
        <v>2</v>
      </c>
      <c r="J58" s="74" t="e">
        <f t="shared" si="37"/>
        <v>#DIV/0!</v>
      </c>
      <c r="K58" s="68">
        <f t="shared" si="31"/>
        <v>0</v>
      </c>
      <c r="L58" s="19"/>
    </row>
    <row r="59" spans="1:12" ht="7.5" hidden="1" customHeight="1" x14ac:dyDescent="0.2">
      <c r="A59" s="25"/>
      <c r="B59" s="87"/>
      <c r="C59" s="76"/>
      <c r="D59" s="77"/>
      <c r="E59" s="76"/>
      <c r="F59" s="76"/>
      <c r="G59" s="78"/>
      <c r="H59" s="22"/>
      <c r="I59" s="23"/>
      <c r="J59" s="72"/>
      <c r="K59" s="10"/>
    </row>
    <row r="60" spans="1:12" hidden="1" x14ac:dyDescent="0.2">
      <c r="A60" s="25" t="s">
        <v>90</v>
      </c>
      <c r="B60" s="87">
        <f>'All Programs'!B134</f>
        <v>0</v>
      </c>
      <c r="C60" s="87">
        <f>'All Programs'!C134</f>
        <v>0</v>
      </c>
      <c r="D60" s="77">
        <f>'All Programs'!D134</f>
        <v>0</v>
      </c>
      <c r="E60" s="79">
        <f>'All Programs'!E134</f>
        <v>0</v>
      </c>
      <c r="F60" s="87">
        <f>'All Programs'!F134</f>
        <v>0</v>
      </c>
      <c r="G60" s="77">
        <f>'All Programs'!G134</f>
        <v>0</v>
      </c>
      <c r="H60" s="86" t="s">
        <v>174</v>
      </c>
      <c r="I60" s="23">
        <f t="shared" ref="I60:I65" si="58">D60-C60</f>
        <v>0</v>
      </c>
      <c r="J60" s="86" t="s">
        <v>174</v>
      </c>
      <c r="K60" s="10">
        <f t="shared" ref="K60:K65" si="59">G60-F60</f>
        <v>0</v>
      </c>
      <c r="L60" s="19"/>
    </row>
    <row r="61" spans="1:12" hidden="1" x14ac:dyDescent="0.2">
      <c r="A61" s="25" t="s">
        <v>88</v>
      </c>
      <c r="B61" s="87">
        <f>'All Programs'!B140</f>
        <v>0</v>
      </c>
      <c r="C61" s="87">
        <f>'All Programs'!C140</f>
        <v>0</v>
      </c>
      <c r="D61" s="77">
        <f>'All Programs'!D140</f>
        <v>0</v>
      </c>
      <c r="E61" s="79">
        <f>'All Programs'!E140</f>
        <v>0</v>
      </c>
      <c r="F61" s="87">
        <f>'All Programs'!F140</f>
        <v>0</v>
      </c>
      <c r="G61" s="77">
        <f>'All Programs'!G140</f>
        <v>0</v>
      </c>
      <c r="H61" s="86" t="s">
        <v>174</v>
      </c>
      <c r="I61" s="23">
        <f t="shared" si="58"/>
        <v>0</v>
      </c>
      <c r="J61" s="86" t="s">
        <v>174</v>
      </c>
      <c r="K61" s="10">
        <f t="shared" si="59"/>
        <v>0</v>
      </c>
    </row>
    <row r="62" spans="1:12" hidden="1" x14ac:dyDescent="0.2">
      <c r="A62" s="25" t="s">
        <v>170</v>
      </c>
      <c r="B62" s="87">
        <f>'All Programs'!B135</f>
        <v>0</v>
      </c>
      <c r="C62" s="87">
        <f>'All Programs'!C135</f>
        <v>0</v>
      </c>
      <c r="D62" s="77">
        <f>'All Programs'!D135</f>
        <v>0</v>
      </c>
      <c r="E62" s="79">
        <f>'All Programs'!E135</f>
        <v>0</v>
      </c>
      <c r="F62" s="87">
        <f>'All Programs'!F135</f>
        <v>0</v>
      </c>
      <c r="G62" s="77">
        <f>'All Programs'!G135</f>
        <v>0</v>
      </c>
      <c r="H62" s="86" t="s">
        <v>174</v>
      </c>
      <c r="I62" s="23">
        <f t="shared" si="58"/>
        <v>0</v>
      </c>
      <c r="J62" s="86" t="s">
        <v>174</v>
      </c>
      <c r="K62" s="10">
        <f t="shared" si="59"/>
        <v>0</v>
      </c>
    </row>
    <row r="63" spans="1:12" hidden="1" x14ac:dyDescent="0.2">
      <c r="A63" s="25" t="s">
        <v>169</v>
      </c>
      <c r="B63" s="87">
        <f>'All Programs'!B136</f>
        <v>0</v>
      </c>
      <c r="C63" s="87">
        <f>'All Programs'!C136</f>
        <v>0</v>
      </c>
      <c r="D63" s="77">
        <f>'All Programs'!D136</f>
        <v>0</v>
      </c>
      <c r="E63" s="79">
        <f>'All Programs'!E136</f>
        <v>0</v>
      </c>
      <c r="F63" s="87">
        <f>'All Programs'!F136</f>
        <v>0</v>
      </c>
      <c r="G63" s="77">
        <f>'All Programs'!G136</f>
        <v>0</v>
      </c>
      <c r="H63" s="71" t="e">
        <f t="shared" ref="H63:H65" si="60">(D63-C63)/C63</f>
        <v>#DIV/0!</v>
      </c>
      <c r="I63" s="59">
        <f t="shared" si="58"/>
        <v>0</v>
      </c>
      <c r="J63" s="71" t="e">
        <f t="shared" ref="J63:J65" si="61">(G63-F63)/F63</f>
        <v>#DIV/0!</v>
      </c>
      <c r="K63" s="30">
        <f t="shared" si="59"/>
        <v>0</v>
      </c>
    </row>
    <row r="64" spans="1:12" hidden="1" x14ac:dyDescent="0.2">
      <c r="A64" s="99" t="s">
        <v>180</v>
      </c>
      <c r="B64" s="87">
        <f>'All Programs'!B138</f>
        <v>0</v>
      </c>
      <c r="C64" s="87">
        <f>'All Programs'!C138</f>
        <v>0</v>
      </c>
      <c r="D64" s="77">
        <f>'All Programs'!D138</f>
        <v>0</v>
      </c>
      <c r="E64" s="79">
        <f>'All Programs'!E138</f>
        <v>0</v>
      </c>
      <c r="F64" s="87">
        <f>'All Programs'!F138</f>
        <v>0</v>
      </c>
      <c r="G64" s="77">
        <f>'All Programs'!G138</f>
        <v>0</v>
      </c>
      <c r="H64" s="71" t="e">
        <f t="shared" si="60"/>
        <v>#DIV/0!</v>
      </c>
      <c r="I64" s="59">
        <f t="shared" si="58"/>
        <v>0</v>
      </c>
      <c r="J64" s="71" t="e">
        <f t="shared" si="61"/>
        <v>#DIV/0!</v>
      </c>
      <c r="K64" s="30">
        <f t="shared" si="59"/>
        <v>0</v>
      </c>
    </row>
    <row r="65" spans="1:12" hidden="1" x14ac:dyDescent="0.2">
      <c r="A65" s="99" t="s">
        <v>181</v>
      </c>
      <c r="B65" s="87">
        <f>'All Programs'!B139</f>
        <v>0</v>
      </c>
      <c r="C65" s="87">
        <f>'All Programs'!C139</f>
        <v>0</v>
      </c>
      <c r="D65" s="77">
        <f>'All Programs'!D139</f>
        <v>0</v>
      </c>
      <c r="E65" s="79">
        <f>'All Programs'!E139</f>
        <v>0</v>
      </c>
      <c r="F65" s="87">
        <f>'All Programs'!F139</f>
        <v>0</v>
      </c>
      <c r="G65" s="77">
        <f>'All Programs'!G139</f>
        <v>0</v>
      </c>
      <c r="H65" s="71" t="e">
        <f t="shared" si="60"/>
        <v>#DIV/0!</v>
      </c>
      <c r="I65" s="59">
        <f t="shared" si="58"/>
        <v>0</v>
      </c>
      <c r="J65" s="71" t="e">
        <f t="shared" si="61"/>
        <v>#DIV/0!</v>
      </c>
      <c r="K65" s="30">
        <f t="shared" si="59"/>
        <v>0</v>
      </c>
    </row>
    <row r="66" spans="1:12" hidden="1" x14ac:dyDescent="0.2">
      <c r="A66" s="34" t="s">
        <v>131</v>
      </c>
      <c r="B66" s="87">
        <f>'All Programs'!B145</f>
        <v>0</v>
      </c>
      <c r="C66" s="79">
        <f>'All Programs'!C145</f>
        <v>0</v>
      </c>
      <c r="D66" s="88">
        <f>'All Programs'!D145</f>
        <v>0</v>
      </c>
      <c r="E66" s="79">
        <f>'All Programs'!E145</f>
        <v>0</v>
      </c>
      <c r="F66" s="79">
        <f>'All Programs'!F145</f>
        <v>0</v>
      </c>
      <c r="G66" s="88">
        <f>'All Programs'!G145</f>
        <v>0</v>
      </c>
      <c r="H66" s="86" t="s">
        <v>174</v>
      </c>
      <c r="I66" s="23">
        <f t="shared" ref="I66" si="62">D66-C66</f>
        <v>0</v>
      </c>
      <c r="J66" s="86" t="s">
        <v>174</v>
      </c>
      <c r="K66" s="10">
        <f t="shared" ref="K66" si="63">G66-F66</f>
        <v>0</v>
      </c>
    </row>
    <row r="67" spans="1:12" hidden="1" x14ac:dyDescent="0.2">
      <c r="A67" s="65" t="s">
        <v>109</v>
      </c>
      <c r="B67" s="87">
        <f t="shared" ref="B67:G67" si="64">SUM(B60:B66)</f>
        <v>0</v>
      </c>
      <c r="C67" s="79">
        <f t="shared" si="64"/>
        <v>0</v>
      </c>
      <c r="D67" s="88">
        <f t="shared" si="64"/>
        <v>0</v>
      </c>
      <c r="E67" s="79">
        <f t="shared" si="64"/>
        <v>0</v>
      </c>
      <c r="F67" s="79">
        <f t="shared" si="64"/>
        <v>0</v>
      </c>
      <c r="G67" s="88">
        <f t="shared" si="64"/>
        <v>0</v>
      </c>
      <c r="H67" s="22" t="e">
        <f t="shared" si="36"/>
        <v>#DIV/0!</v>
      </c>
      <c r="I67" s="23">
        <f t="shared" si="30"/>
        <v>0</v>
      </c>
      <c r="J67" s="72" t="e">
        <f t="shared" si="37"/>
        <v>#DIV/0!</v>
      </c>
      <c r="K67" s="10">
        <f t="shared" si="31"/>
        <v>0</v>
      </c>
    </row>
    <row r="68" spans="1:12" ht="7.5" customHeight="1" x14ac:dyDescent="0.2">
      <c r="A68" s="65"/>
      <c r="B68" s="108"/>
      <c r="C68" s="108"/>
      <c r="D68" s="124"/>
      <c r="E68" s="108"/>
      <c r="F68" s="108"/>
      <c r="G68" s="124"/>
      <c r="H68" s="117"/>
      <c r="I68" s="125"/>
      <c r="J68" s="117"/>
      <c r="K68" s="112"/>
    </row>
    <row r="69" spans="1:12" x14ac:dyDescent="0.2">
      <c r="A69" s="2" t="s">
        <v>0</v>
      </c>
      <c r="B69" s="38">
        <f t="shared" ref="B69:G69" si="65">B5+B16+B20+B26+B28+B34+B40+B45+B58+B67</f>
        <v>154</v>
      </c>
      <c r="C69" s="38">
        <f t="shared" si="65"/>
        <v>181</v>
      </c>
      <c r="D69" s="69">
        <f t="shared" si="65"/>
        <v>178</v>
      </c>
      <c r="E69" s="38">
        <f t="shared" si="65"/>
        <v>0</v>
      </c>
      <c r="F69" s="38">
        <f t="shared" si="65"/>
        <v>0</v>
      </c>
      <c r="G69" s="69">
        <f t="shared" si="65"/>
        <v>0</v>
      </c>
      <c r="H69" s="41">
        <f t="shared" si="36"/>
        <v>-1.6574585635359115E-2</v>
      </c>
      <c r="I69" s="42">
        <f t="shared" si="30"/>
        <v>-3</v>
      </c>
      <c r="J69" s="41" t="e">
        <f t="shared" si="37"/>
        <v>#DIV/0!</v>
      </c>
      <c r="K69" s="43">
        <f t="shared" si="31"/>
        <v>0</v>
      </c>
    </row>
    <row r="70" spans="1:12" x14ac:dyDescent="0.2">
      <c r="A70" s="25"/>
      <c r="B70" s="87"/>
      <c r="C70" s="76"/>
      <c r="D70" s="84"/>
      <c r="E70" s="76"/>
      <c r="F70" s="76"/>
      <c r="G70" s="84"/>
      <c r="H70" s="6"/>
      <c r="I70" s="9"/>
      <c r="J70" s="22"/>
      <c r="K70" s="7"/>
    </row>
    <row r="71" spans="1:12" x14ac:dyDescent="0.2">
      <c r="A71" s="98" t="s">
        <v>73</v>
      </c>
      <c r="B71" s="87">
        <f>'All Programs'!B160</f>
        <v>38</v>
      </c>
      <c r="C71" s="87">
        <f>'All Programs'!C160</f>
        <v>33</v>
      </c>
      <c r="D71" s="77">
        <f>'All Programs'!D160</f>
        <v>14</v>
      </c>
      <c r="E71" s="79">
        <f>'All Programs'!E160</f>
        <v>0</v>
      </c>
      <c r="F71" s="87">
        <f>'All Programs'!F160</f>
        <v>0</v>
      </c>
      <c r="G71" s="77">
        <f>'All Programs'!G160</f>
        <v>0</v>
      </c>
      <c r="H71" s="22">
        <f>(D71-C71)/C71</f>
        <v>-0.5757575757575758</v>
      </c>
      <c r="I71" s="23">
        <f>D71-C71</f>
        <v>-19</v>
      </c>
      <c r="J71" s="22"/>
      <c r="K71" s="7"/>
    </row>
    <row r="72" spans="1:12" x14ac:dyDescent="0.2">
      <c r="A72" s="98" t="s">
        <v>239</v>
      </c>
      <c r="B72" s="87">
        <f>'All Programs'!B161</f>
        <v>0</v>
      </c>
      <c r="C72" s="87">
        <f>'All Programs'!C161</f>
        <v>0</v>
      </c>
      <c r="D72" s="77">
        <f>'All Programs'!D161</f>
        <v>16</v>
      </c>
      <c r="E72" s="79">
        <f>'All Programs'!E161</f>
        <v>0</v>
      </c>
      <c r="F72" s="87">
        <f>'All Programs'!F161</f>
        <v>0</v>
      </c>
      <c r="G72" s="77">
        <f>'All Programs'!G161</f>
        <v>0</v>
      </c>
      <c r="H72" s="86" t="s">
        <v>174</v>
      </c>
      <c r="I72" s="23">
        <f t="shared" ref="I72" si="66">D72-C72</f>
        <v>16</v>
      </c>
      <c r="J72" s="22"/>
      <c r="K72" s="7"/>
    </row>
    <row r="73" spans="1:12" x14ac:dyDescent="0.2">
      <c r="A73" s="106" t="s">
        <v>240</v>
      </c>
      <c r="B73" s="147">
        <f>'All Programs'!B162</f>
        <v>38</v>
      </c>
      <c r="C73" s="147">
        <f>'All Programs'!C162</f>
        <v>33</v>
      </c>
      <c r="D73" s="148">
        <f>'All Programs'!D162</f>
        <v>30</v>
      </c>
      <c r="E73" s="147">
        <f>'All Programs'!E162</f>
        <v>0</v>
      </c>
      <c r="F73" s="147">
        <f>'All Programs'!F162</f>
        <v>0</v>
      </c>
      <c r="G73" s="148">
        <f>'All Programs'!G162</f>
        <v>0</v>
      </c>
      <c r="H73" s="159">
        <f>(D73-C73)/C73</f>
        <v>-9.0909090909090912E-2</v>
      </c>
      <c r="I73" s="150">
        <f>D73-C73</f>
        <v>-3</v>
      </c>
      <c r="J73" s="22" t="e">
        <f>(G73-F73)/F73</f>
        <v>#DIV/0!</v>
      </c>
      <c r="K73" s="24">
        <f>G73-F73</f>
        <v>0</v>
      </c>
    </row>
    <row r="74" spans="1:12" ht="7.5" customHeight="1" x14ac:dyDescent="0.2">
      <c r="A74" s="25"/>
      <c r="B74" s="87"/>
      <c r="C74" s="76"/>
      <c r="D74" s="77"/>
      <c r="E74" s="76"/>
      <c r="F74" s="76"/>
      <c r="G74" s="78"/>
      <c r="H74" s="22"/>
      <c r="I74" s="23"/>
      <c r="J74" s="22"/>
      <c r="K74" s="24"/>
    </row>
    <row r="75" spans="1:12" x14ac:dyDescent="0.2">
      <c r="A75" s="25" t="s">
        <v>74</v>
      </c>
      <c r="B75" s="87">
        <f>'All Programs'!B181</f>
        <v>12</v>
      </c>
      <c r="C75" s="87">
        <f>'All Programs'!C181</f>
        <v>5</v>
      </c>
      <c r="D75" s="77">
        <f>'All Programs'!D181</f>
        <v>10</v>
      </c>
      <c r="E75" s="79">
        <f>'All Programs'!E181</f>
        <v>0</v>
      </c>
      <c r="F75" s="87">
        <f>'All Programs'!F181</f>
        <v>0</v>
      </c>
      <c r="G75" s="77">
        <f>'All Programs'!G181</f>
        <v>0</v>
      </c>
      <c r="H75" s="22">
        <f>(D75-C75)/C75</f>
        <v>1</v>
      </c>
      <c r="I75" s="23">
        <f>D75-C75</f>
        <v>5</v>
      </c>
      <c r="J75" s="22" t="e">
        <f>(G75-F75)/F75</f>
        <v>#DIV/0!</v>
      </c>
      <c r="K75" s="24">
        <f>G75-F75</f>
        <v>0</v>
      </c>
      <c r="L75" s="19"/>
    </row>
    <row r="76" spans="1:12" x14ac:dyDescent="0.2">
      <c r="A76" s="34" t="s">
        <v>132</v>
      </c>
      <c r="B76" s="87">
        <f>'All Programs'!B182</f>
        <v>1</v>
      </c>
      <c r="C76" s="79">
        <f>'All Programs'!C182</f>
        <v>0</v>
      </c>
      <c r="D76" s="88">
        <f>'All Programs'!D182</f>
        <v>0</v>
      </c>
      <c r="E76" s="79">
        <f>'All Programs'!E182</f>
        <v>0</v>
      </c>
      <c r="F76" s="79">
        <f>'All Programs'!F182</f>
        <v>0</v>
      </c>
      <c r="G76" s="88">
        <f>'All Programs'!G182</f>
        <v>0</v>
      </c>
      <c r="H76" s="86" t="s">
        <v>174</v>
      </c>
      <c r="I76" s="23">
        <f>D76-C76</f>
        <v>0</v>
      </c>
      <c r="J76" s="22" t="e">
        <f>(G76-F76)/F76</f>
        <v>#DIV/0!</v>
      </c>
      <c r="K76" s="24">
        <f>G76-F76</f>
        <v>0</v>
      </c>
      <c r="L76" s="19"/>
    </row>
    <row r="77" spans="1:12" x14ac:dyDescent="0.2">
      <c r="A77" s="34" t="s">
        <v>133</v>
      </c>
      <c r="B77" s="79">
        <f>'All Programs'!B183</f>
        <v>0</v>
      </c>
      <c r="C77" s="79">
        <f>'All Programs'!C183</f>
        <v>0</v>
      </c>
      <c r="D77" s="88">
        <f>'All Programs'!D183</f>
        <v>0</v>
      </c>
      <c r="E77" s="79">
        <f>'All Programs'!E183</f>
        <v>0</v>
      </c>
      <c r="F77" s="79">
        <f>'All Programs'!F183</f>
        <v>0</v>
      </c>
      <c r="G77" s="88">
        <f>'All Programs'!G183</f>
        <v>0</v>
      </c>
      <c r="H77" s="86" t="s">
        <v>174</v>
      </c>
      <c r="I77" s="23">
        <f t="shared" ref="I77" si="67">D77-C77</f>
        <v>0</v>
      </c>
      <c r="J77" s="22" t="e">
        <f>(G77-F77)/F77</f>
        <v>#DIV/0!</v>
      </c>
      <c r="K77" s="10">
        <f>G77-F77</f>
        <v>0</v>
      </c>
      <c r="L77" s="19"/>
    </row>
    <row r="78" spans="1:12" x14ac:dyDescent="0.2">
      <c r="A78" s="61" t="s">
        <v>124</v>
      </c>
      <c r="B78" s="80">
        <f t="shared" ref="B78:G78" si="68">SUM(B75:B77)</f>
        <v>13</v>
      </c>
      <c r="C78" s="80">
        <f t="shared" si="68"/>
        <v>5</v>
      </c>
      <c r="D78" s="81">
        <f t="shared" si="68"/>
        <v>10</v>
      </c>
      <c r="E78" s="80">
        <f t="shared" si="68"/>
        <v>0</v>
      </c>
      <c r="F78" s="80">
        <f t="shared" si="68"/>
        <v>0</v>
      </c>
      <c r="G78" s="81">
        <f t="shared" si="68"/>
        <v>0</v>
      </c>
      <c r="H78" s="11">
        <f>(D78-C78)/C78</f>
        <v>1</v>
      </c>
      <c r="I78" s="63">
        <f>D78-C78</f>
        <v>5</v>
      </c>
      <c r="J78" s="62" t="e">
        <f>(G78-F78)/F78</f>
        <v>#DIV/0!</v>
      </c>
      <c r="K78" s="64">
        <f>G78-F78</f>
        <v>0</v>
      </c>
      <c r="L78" s="19"/>
    </row>
    <row r="79" spans="1:12" ht="7.5" customHeight="1" x14ac:dyDescent="0.2">
      <c r="A79" s="25"/>
      <c r="B79" s="87"/>
      <c r="C79" s="76"/>
      <c r="D79" s="77"/>
      <c r="E79" s="76"/>
      <c r="F79" s="76"/>
      <c r="G79" s="78"/>
      <c r="H79" s="22"/>
      <c r="I79" s="23"/>
      <c r="J79" s="22"/>
      <c r="K79" s="10"/>
      <c r="L79" s="19"/>
    </row>
    <row r="80" spans="1:12" x14ac:dyDescent="0.2">
      <c r="A80" s="25" t="s">
        <v>159</v>
      </c>
      <c r="B80" s="87">
        <f>'All Programs'!B200</f>
        <v>15</v>
      </c>
      <c r="C80" s="87">
        <f>'All Programs'!C200</f>
        <v>15</v>
      </c>
      <c r="D80" s="94">
        <f>'All Programs'!D200</f>
        <v>25</v>
      </c>
      <c r="E80" s="79">
        <f>'All Programs'!E200</f>
        <v>0</v>
      </c>
      <c r="F80" s="87">
        <f>'All Programs'!F200</f>
        <v>0</v>
      </c>
      <c r="G80" s="77">
        <f>'All Programs'!G200</f>
        <v>0</v>
      </c>
      <c r="H80" s="22">
        <f>(D80-C80)/C80</f>
        <v>0.66666666666666663</v>
      </c>
      <c r="I80" s="23">
        <f>D80-C80</f>
        <v>10</v>
      </c>
      <c r="J80" s="22" t="e">
        <f>(G80-F80)/F80</f>
        <v>#DIV/0!</v>
      </c>
      <c r="K80" s="24">
        <f>G80-F80</f>
        <v>0</v>
      </c>
      <c r="L80" s="19"/>
    </row>
    <row r="81" spans="1:12" x14ac:dyDescent="0.2">
      <c r="A81" s="98" t="s">
        <v>245</v>
      </c>
      <c r="B81" s="87">
        <f>'All Programs'!B201</f>
        <v>0</v>
      </c>
      <c r="C81" s="87">
        <f>'All Programs'!C201</f>
        <v>0</v>
      </c>
      <c r="D81" s="94">
        <f>'All Programs'!D201</f>
        <v>3</v>
      </c>
      <c r="E81" s="79">
        <f>'All Programs'!E201</f>
        <v>0</v>
      </c>
      <c r="F81" s="87">
        <f>'All Programs'!F201</f>
        <v>0</v>
      </c>
      <c r="G81" s="77">
        <f>'All Programs'!G201</f>
        <v>0</v>
      </c>
      <c r="H81" s="86" t="s">
        <v>174</v>
      </c>
      <c r="I81" s="23">
        <f>D81-C81</f>
        <v>3</v>
      </c>
      <c r="J81" s="22"/>
      <c r="K81" s="24"/>
      <c r="L81" s="19"/>
    </row>
    <row r="82" spans="1:12" x14ac:dyDescent="0.2">
      <c r="A82" s="98" t="s">
        <v>216</v>
      </c>
      <c r="B82" s="136">
        <f>'All Programs'!B202</f>
        <v>1</v>
      </c>
      <c r="C82" s="136">
        <f>'All Programs'!C202</f>
        <v>7</v>
      </c>
      <c r="D82" s="137">
        <f>'All Programs'!D202</f>
        <v>5</v>
      </c>
      <c r="E82" s="136">
        <f>'All Programs'!E202</f>
        <v>0</v>
      </c>
      <c r="F82" s="136">
        <f>'All Programs'!F202</f>
        <v>0</v>
      </c>
      <c r="G82" s="137">
        <f>'All Programs'!G202</f>
        <v>0</v>
      </c>
      <c r="H82" s="22">
        <f t="shared" ref="H82" si="69">(D82-C82)/C82</f>
        <v>-0.2857142857142857</v>
      </c>
      <c r="I82" s="138">
        <f t="shared" ref="I82" si="70">D82-C82</f>
        <v>-2</v>
      </c>
      <c r="J82" s="22"/>
      <c r="K82" s="24"/>
      <c r="L82" s="19"/>
    </row>
    <row r="83" spans="1:12" x14ac:dyDescent="0.2">
      <c r="A83" s="106" t="s">
        <v>217</v>
      </c>
      <c r="B83" s="87">
        <f>SUM(B80:B82)</f>
        <v>16</v>
      </c>
      <c r="C83" s="87">
        <f>SUM(C80:C82)</f>
        <v>22</v>
      </c>
      <c r="D83" s="94">
        <f>SUM(D80:D82)</f>
        <v>33</v>
      </c>
      <c r="E83" s="79"/>
      <c r="F83" s="87"/>
      <c r="G83" s="94"/>
      <c r="H83" s="145">
        <f>(D83-C83)/C83</f>
        <v>0.5</v>
      </c>
      <c r="I83" s="23">
        <f>D83-C83</f>
        <v>11</v>
      </c>
      <c r="J83" s="22"/>
      <c r="K83" s="24"/>
      <c r="L83" s="19"/>
    </row>
    <row r="84" spans="1:12" ht="7.5" customHeight="1" x14ac:dyDescent="0.2">
      <c r="A84" s="25"/>
      <c r="B84" s="87"/>
      <c r="C84" s="87"/>
      <c r="D84" s="94"/>
      <c r="E84" s="79"/>
      <c r="F84" s="79"/>
      <c r="G84" s="94"/>
      <c r="H84" s="22"/>
      <c r="I84" s="93"/>
      <c r="J84" s="22"/>
      <c r="K84" s="24"/>
      <c r="L84" s="19"/>
    </row>
    <row r="85" spans="1:12" x14ac:dyDescent="0.2">
      <c r="A85" s="105" t="s">
        <v>191</v>
      </c>
      <c r="B85" s="87">
        <f>'All Programs'!B205</f>
        <v>10</v>
      </c>
      <c r="C85" s="87">
        <f>'All Programs'!C205</f>
        <v>8</v>
      </c>
      <c r="D85" s="94">
        <f>'All Programs'!D205</f>
        <v>16</v>
      </c>
      <c r="E85" s="79">
        <f>'All Programs'!E205</f>
        <v>0</v>
      </c>
      <c r="F85" s="87">
        <f>'All Programs'!F205</f>
        <v>0</v>
      </c>
      <c r="G85" s="77">
        <f>'All Programs'!G205</f>
        <v>0</v>
      </c>
      <c r="H85" s="22">
        <f t="shared" ref="H85" si="71">(D85-C85)/C85</f>
        <v>1</v>
      </c>
      <c r="I85" s="23">
        <f t="shared" ref="I85" si="72">D85-C85</f>
        <v>8</v>
      </c>
      <c r="J85" s="86" t="s">
        <v>174</v>
      </c>
      <c r="K85" s="10">
        <f t="shared" ref="K85" si="73">G85-F85</f>
        <v>0</v>
      </c>
      <c r="L85" s="19"/>
    </row>
    <row r="86" spans="1:12" ht="7.5" customHeight="1" x14ac:dyDescent="0.2">
      <c r="A86" s="25"/>
      <c r="B86" s="87"/>
      <c r="C86" s="79"/>
      <c r="D86" s="94"/>
      <c r="E86" s="79"/>
      <c r="F86" s="79"/>
      <c r="G86" s="88"/>
      <c r="H86" s="22"/>
      <c r="I86" s="23"/>
      <c r="J86" s="22"/>
      <c r="K86" s="24"/>
      <c r="L86" s="19"/>
    </row>
    <row r="87" spans="1:12" ht="12.75" customHeight="1" x14ac:dyDescent="0.2">
      <c r="A87" s="97" t="s">
        <v>160</v>
      </c>
      <c r="B87" s="87">
        <f>'All Programs'!B207</f>
        <v>5</v>
      </c>
      <c r="C87" s="79">
        <f>'All Programs'!C207</f>
        <v>4</v>
      </c>
      <c r="D87" s="94">
        <f>'All Programs'!D207</f>
        <v>2</v>
      </c>
      <c r="E87" s="79">
        <f>'All Programs'!E207</f>
        <v>0</v>
      </c>
      <c r="F87" s="79">
        <f>'All Programs'!F207</f>
        <v>0</v>
      </c>
      <c r="G87" s="88">
        <f>'All Programs'!G207</f>
        <v>0</v>
      </c>
      <c r="H87" s="22">
        <f t="shared" ref="H87" si="74">(D87-C87)/C87</f>
        <v>-0.5</v>
      </c>
      <c r="I87" s="23">
        <f t="shared" ref="I87" si="75">D87-C87</f>
        <v>-2</v>
      </c>
      <c r="J87" s="22"/>
      <c r="K87" s="24"/>
      <c r="L87" s="19"/>
    </row>
    <row r="88" spans="1:12" ht="12.75" customHeight="1" x14ac:dyDescent="0.2">
      <c r="A88" s="98" t="s">
        <v>243</v>
      </c>
      <c r="B88" s="87">
        <f>'All Programs'!B208</f>
        <v>0</v>
      </c>
      <c r="C88" s="79">
        <f>'All Programs'!C208</f>
        <v>0</v>
      </c>
      <c r="D88" s="94">
        <f>'All Programs'!D208</f>
        <v>1</v>
      </c>
      <c r="E88" s="79">
        <f>'All Programs'!E208</f>
        <v>0</v>
      </c>
      <c r="F88" s="79">
        <f>'All Programs'!F208</f>
        <v>0</v>
      </c>
      <c r="G88" s="88">
        <f>'All Programs'!G208</f>
        <v>0</v>
      </c>
      <c r="H88" s="86" t="s">
        <v>174</v>
      </c>
      <c r="I88" s="23">
        <f>D88-C88</f>
        <v>1</v>
      </c>
      <c r="J88" s="22"/>
      <c r="K88" s="24"/>
      <c r="L88" s="19"/>
    </row>
    <row r="89" spans="1:12" x14ac:dyDescent="0.2">
      <c r="A89" s="106" t="s">
        <v>244</v>
      </c>
      <c r="B89" s="147">
        <f>'All Programs'!B209</f>
        <v>5</v>
      </c>
      <c r="C89" s="147">
        <f>'All Programs'!C209</f>
        <v>4</v>
      </c>
      <c r="D89" s="148">
        <f>'All Programs'!D209</f>
        <v>3</v>
      </c>
      <c r="E89" s="147">
        <f>'All Programs'!E209</f>
        <v>0</v>
      </c>
      <c r="F89" s="147">
        <f>'All Programs'!F209</f>
        <v>0</v>
      </c>
      <c r="G89" s="160">
        <f>'All Programs'!G209</f>
        <v>0</v>
      </c>
      <c r="H89" s="159">
        <f t="shared" ref="H89" si="76">(D89-C89)/C89</f>
        <v>-0.25</v>
      </c>
      <c r="I89" s="150">
        <f t="shared" ref="I89" si="77">D89-C89</f>
        <v>-1</v>
      </c>
      <c r="J89" s="22" t="e">
        <f t="shared" ref="J89" si="78">(G89-F89)/F89</f>
        <v>#DIV/0!</v>
      </c>
      <c r="K89" s="24">
        <f t="shared" ref="K89" si="79">G89-F89</f>
        <v>0</v>
      </c>
      <c r="L89" s="19"/>
    </row>
    <row r="90" spans="1:12" ht="7.5" customHeight="1" x14ac:dyDescent="0.2">
      <c r="A90" s="73"/>
      <c r="B90" s="119"/>
      <c r="C90" s="119"/>
      <c r="D90" s="131"/>
      <c r="E90" s="119"/>
      <c r="F90" s="119"/>
      <c r="G90" s="120"/>
      <c r="H90" s="121"/>
      <c r="I90" s="122"/>
      <c r="J90" s="121"/>
      <c r="K90" s="123"/>
      <c r="L90" s="19"/>
    </row>
    <row r="91" spans="1:12" x14ac:dyDescent="0.2">
      <c r="A91" s="44" t="s">
        <v>1</v>
      </c>
      <c r="B91" s="45">
        <f>B73+B78+B83+B89+B85</f>
        <v>82</v>
      </c>
      <c r="C91" s="45">
        <f>C73+C78+C83+C89+C85</f>
        <v>72</v>
      </c>
      <c r="D91" s="132">
        <f>D73+D78+D83+D89+D85</f>
        <v>92</v>
      </c>
      <c r="E91" s="45" t="e">
        <f>E73+E78+E80+E89+#REF!+E85</f>
        <v>#REF!</v>
      </c>
      <c r="F91" s="45" t="e">
        <f>F73+F78+F80+F89+#REF!+F85</f>
        <v>#REF!</v>
      </c>
      <c r="G91" s="70" t="e">
        <f>G73+G78+G80+G89+#REF!+G85</f>
        <v>#REF!</v>
      </c>
      <c r="H91" s="48">
        <f>(D91-C91)/C91</f>
        <v>0.27777777777777779</v>
      </c>
      <c r="I91" s="49">
        <f>D91-C91</f>
        <v>20</v>
      </c>
      <c r="J91" s="48" t="e">
        <f>(G91-F91)/F91</f>
        <v>#REF!</v>
      </c>
      <c r="K91" s="50" t="e">
        <f>G91-F91</f>
        <v>#REF!</v>
      </c>
    </row>
    <row r="92" spans="1:12" x14ac:dyDescent="0.2">
      <c r="A92" s="4"/>
      <c r="B92" s="29"/>
      <c r="C92" s="14"/>
      <c r="D92" s="133"/>
      <c r="E92" s="14"/>
      <c r="F92" s="14"/>
      <c r="G92" s="32"/>
      <c r="H92" s="6"/>
      <c r="I92" s="9"/>
      <c r="J92" s="6"/>
      <c r="K92" s="36"/>
    </row>
    <row r="93" spans="1:12" x14ac:dyDescent="0.2">
      <c r="A93" s="2" t="s">
        <v>104</v>
      </c>
      <c r="B93" s="29">
        <f t="shared" ref="B93:G93" si="80">B91+B69</f>
        <v>236</v>
      </c>
      <c r="C93" s="52">
        <f t="shared" si="80"/>
        <v>253</v>
      </c>
      <c r="D93" s="134">
        <f t="shared" si="80"/>
        <v>270</v>
      </c>
      <c r="E93" s="52" t="e">
        <f t="shared" si="80"/>
        <v>#REF!</v>
      </c>
      <c r="F93" s="52" t="e">
        <f t="shared" si="80"/>
        <v>#REF!</v>
      </c>
      <c r="G93" s="13" t="e">
        <f t="shared" si="80"/>
        <v>#REF!</v>
      </c>
      <c r="H93" s="57">
        <f>(D93-C93)/C93</f>
        <v>6.7193675889328064E-2</v>
      </c>
      <c r="I93" s="54">
        <f>D93-C93</f>
        <v>17</v>
      </c>
      <c r="J93" s="37" t="e">
        <f>(G93-F93)/F93</f>
        <v>#REF!</v>
      </c>
      <c r="K93" s="56" t="e">
        <f>G93-F93</f>
        <v>#REF!</v>
      </c>
    </row>
    <row r="94" spans="1:12" x14ac:dyDescent="0.2">
      <c r="D94" s="18"/>
      <c r="G94" s="18"/>
      <c r="I94" s="19"/>
    </row>
  </sheetData>
  <mergeCells count="3">
    <mergeCell ref="A3:K3"/>
    <mergeCell ref="A1:K1"/>
    <mergeCell ref="A2:K2"/>
  </mergeCells>
  <phoneticPr fontId="0" type="noConversion"/>
  <printOptions horizontalCentered="1"/>
  <pageMargins left="0" right="0" top="0.5" bottom="0.25" header="0" footer="0"/>
  <pageSetup scale="95" firstPageNumber="0" orientation="portrait" r:id="rId1"/>
  <headerFooter alignWithMargins="0">
    <oddFooter>&amp;R&amp;"Arial,Italic"&amp;8Office of Institutional Research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L23"/>
  <sheetViews>
    <sheetView zoomScaleNormal="100" workbookViewId="0">
      <selection activeCell="A2" sqref="A2:K2"/>
    </sheetView>
  </sheetViews>
  <sheetFormatPr defaultRowHeight="12.75" x14ac:dyDescent="0.2"/>
  <cols>
    <col min="1" max="1" width="31.28515625" style="16" customWidth="1"/>
    <col min="2" max="2" width="8.28515625" style="26" customWidth="1"/>
    <col min="3" max="4" width="8.28515625" style="17" customWidth="1"/>
    <col min="5" max="7" width="8.28515625" style="17" hidden="1" customWidth="1"/>
    <col min="8" max="9" width="8.7109375" style="16" customWidth="1"/>
    <col min="10" max="11" width="8.7109375" style="16" hidden="1" customWidth="1"/>
    <col min="12" max="16384" width="9.140625" style="16"/>
  </cols>
  <sheetData>
    <row r="1" spans="1:12" ht="15.75" x14ac:dyDescent="0.25">
      <c r="A1" s="230" t="s">
        <v>201</v>
      </c>
      <c r="B1" s="230"/>
      <c r="C1" s="230"/>
      <c r="D1" s="230"/>
      <c r="E1" s="230"/>
      <c r="F1" s="230"/>
      <c r="G1" s="230"/>
      <c r="H1" s="230"/>
      <c r="I1" s="230"/>
      <c r="J1" s="230"/>
      <c r="K1" s="230"/>
    </row>
    <row r="2" spans="1:12" ht="15.75" x14ac:dyDescent="0.25">
      <c r="A2" s="230" t="s">
        <v>100</v>
      </c>
      <c r="B2" s="230"/>
      <c r="C2" s="230"/>
      <c r="D2" s="230"/>
      <c r="E2" s="230"/>
      <c r="F2" s="230"/>
      <c r="G2" s="230"/>
      <c r="H2" s="230"/>
      <c r="I2" s="230"/>
      <c r="J2" s="230"/>
      <c r="K2" s="230"/>
    </row>
    <row r="3" spans="1:12" ht="15" x14ac:dyDescent="0.25">
      <c r="A3" s="228"/>
      <c r="B3" s="228"/>
      <c r="C3" s="228"/>
      <c r="D3" s="228"/>
      <c r="E3" s="228"/>
      <c r="F3" s="228"/>
      <c r="G3" s="228"/>
      <c r="H3" s="228"/>
      <c r="I3" s="228"/>
      <c r="J3" s="228"/>
      <c r="K3" s="228"/>
    </row>
    <row r="4" spans="1:12" ht="34.5" x14ac:dyDescent="0.25">
      <c r="A4" s="1" t="s">
        <v>137</v>
      </c>
      <c r="B4" s="27" t="s">
        <v>196</v>
      </c>
      <c r="C4" s="15" t="s">
        <v>197</v>
      </c>
      <c r="D4" s="31" t="s">
        <v>198</v>
      </c>
      <c r="E4" s="15" t="s">
        <v>161</v>
      </c>
      <c r="F4" s="15" t="s">
        <v>175</v>
      </c>
      <c r="G4" s="31" t="s">
        <v>183</v>
      </c>
      <c r="H4" s="5" t="s">
        <v>199</v>
      </c>
      <c r="I4" s="8" t="s">
        <v>200</v>
      </c>
      <c r="J4" s="5" t="s">
        <v>184</v>
      </c>
      <c r="K4" s="5" t="s">
        <v>185</v>
      </c>
      <c r="L4" s="19"/>
    </row>
    <row r="5" spans="1:12" x14ac:dyDescent="0.2">
      <c r="A5" s="25" t="s">
        <v>92</v>
      </c>
      <c r="B5" s="12">
        <f>'All Programs'!B149</f>
        <v>0</v>
      </c>
      <c r="C5" s="12">
        <f>'All Programs'!C149</f>
        <v>0</v>
      </c>
      <c r="D5" s="58">
        <f>'All Programs'!D149</f>
        <v>0</v>
      </c>
      <c r="E5" s="12">
        <f>'All Programs'!E149</f>
        <v>0</v>
      </c>
      <c r="F5" s="12">
        <f>'All Programs'!F149</f>
        <v>0</v>
      </c>
      <c r="G5" s="58">
        <f>'All Programs'!G149</f>
        <v>0</v>
      </c>
      <c r="H5" s="22" t="e">
        <f>(D5-C5)/C5</f>
        <v>#DIV/0!</v>
      </c>
      <c r="I5" s="23">
        <f>D5-C5</f>
        <v>0</v>
      </c>
      <c r="J5" s="22" t="e">
        <f>(G5-F5)/F5</f>
        <v>#DIV/0!</v>
      </c>
      <c r="K5" s="10">
        <f>G5-F5</f>
        <v>0</v>
      </c>
    </row>
    <row r="6" spans="1:12" x14ac:dyDescent="0.2">
      <c r="A6" s="2" t="s">
        <v>0</v>
      </c>
      <c r="B6" s="38">
        <f t="shared" ref="B6:G6" si="0">SUM(B5:B5)</f>
        <v>0</v>
      </c>
      <c r="C6" s="39">
        <f t="shared" si="0"/>
        <v>0</v>
      </c>
      <c r="D6" s="40">
        <f t="shared" si="0"/>
        <v>0</v>
      </c>
      <c r="E6" s="39">
        <f t="shared" si="0"/>
        <v>0</v>
      </c>
      <c r="F6" s="39">
        <f t="shared" si="0"/>
        <v>0</v>
      </c>
      <c r="G6" s="40">
        <f t="shared" si="0"/>
        <v>0</v>
      </c>
      <c r="H6" s="41" t="e">
        <f>(D6-C6)/C6</f>
        <v>#DIV/0!</v>
      </c>
      <c r="I6" s="42">
        <f>D6-C6</f>
        <v>0</v>
      </c>
      <c r="J6" s="41" t="e">
        <f>(G6-F6)/F6</f>
        <v>#DIV/0!</v>
      </c>
      <c r="K6" s="43">
        <f>G6-F6</f>
        <v>0</v>
      </c>
    </row>
    <row r="7" spans="1:12" x14ac:dyDescent="0.2">
      <c r="A7" s="25"/>
      <c r="B7" s="28"/>
      <c r="C7" s="21"/>
      <c r="D7" s="33"/>
      <c r="E7" s="21"/>
      <c r="F7" s="21"/>
      <c r="G7" s="33"/>
      <c r="H7" s="6"/>
      <c r="I7" s="9"/>
      <c r="J7" s="22"/>
      <c r="K7" s="7"/>
    </row>
    <row r="8" spans="1:12" x14ac:dyDescent="0.2">
      <c r="A8" s="25" t="s">
        <v>91</v>
      </c>
      <c r="B8" s="30">
        <f>'All Programs'!B263</f>
        <v>0</v>
      </c>
      <c r="C8" s="30">
        <f>'All Programs'!C263</f>
        <v>0</v>
      </c>
      <c r="D8" s="59">
        <f>'All Programs'!D263</f>
        <v>0</v>
      </c>
      <c r="E8" s="12">
        <f>'All Programs'!E263</f>
        <v>0</v>
      </c>
      <c r="F8" s="30">
        <f>'All Programs'!F263</f>
        <v>0</v>
      </c>
      <c r="G8" s="59">
        <f>'All Programs'!G263</f>
        <v>0</v>
      </c>
      <c r="H8" s="22" t="e">
        <f>(D8-C8)/C8</f>
        <v>#DIV/0!</v>
      </c>
      <c r="I8" s="23">
        <f>D8-C8</f>
        <v>0</v>
      </c>
      <c r="J8" s="22" t="e">
        <f>(G8-F8)/F8</f>
        <v>#DIV/0!</v>
      </c>
      <c r="K8" s="24">
        <f>G8-F8</f>
        <v>0</v>
      </c>
      <c r="L8" s="19"/>
    </row>
    <row r="9" spans="1:12" x14ac:dyDescent="0.2">
      <c r="A9" s="25" t="s">
        <v>93</v>
      </c>
      <c r="B9" s="12">
        <f>'All Programs'!B266</f>
        <v>0</v>
      </c>
      <c r="C9" s="12">
        <f>'All Programs'!C266</f>
        <v>0</v>
      </c>
      <c r="D9" s="59">
        <f>'All Programs'!D266</f>
        <v>0</v>
      </c>
      <c r="E9" s="12">
        <f>'All Programs'!E266</f>
        <v>0</v>
      </c>
      <c r="F9" s="12">
        <f>'All Programs'!F266</f>
        <v>0</v>
      </c>
      <c r="G9" s="59">
        <f>'All Programs'!G266</f>
        <v>0</v>
      </c>
      <c r="H9" s="22" t="e">
        <f>(D9-C9)/C9</f>
        <v>#DIV/0!</v>
      </c>
      <c r="I9" s="23">
        <f>D9-C9</f>
        <v>0</v>
      </c>
      <c r="J9" s="22" t="e">
        <f>(G9-F9)/F9</f>
        <v>#DIV/0!</v>
      </c>
      <c r="K9" s="10">
        <f>G9-F9</f>
        <v>0</v>
      </c>
      <c r="L9" s="19"/>
    </row>
    <row r="10" spans="1:12" x14ac:dyDescent="0.2">
      <c r="A10" s="44" t="s">
        <v>1</v>
      </c>
      <c r="B10" s="45">
        <f t="shared" ref="B10:G10" si="1">SUM(B8:B9)</f>
        <v>0</v>
      </c>
      <c r="C10" s="46">
        <f t="shared" si="1"/>
        <v>0</v>
      </c>
      <c r="D10" s="47">
        <f t="shared" si="1"/>
        <v>0</v>
      </c>
      <c r="E10" s="46">
        <f t="shared" si="1"/>
        <v>0</v>
      </c>
      <c r="F10" s="46">
        <f t="shared" si="1"/>
        <v>0</v>
      </c>
      <c r="G10" s="47">
        <f t="shared" si="1"/>
        <v>0</v>
      </c>
      <c r="H10" s="48" t="e">
        <f>(D10-C10)/C10</f>
        <v>#DIV/0!</v>
      </c>
      <c r="I10" s="49">
        <f>D10-C10</f>
        <v>0</v>
      </c>
      <c r="J10" s="48" t="e">
        <f>(G10-F10)/F10</f>
        <v>#DIV/0!</v>
      </c>
      <c r="K10" s="50">
        <f>G10-F10</f>
        <v>0</v>
      </c>
    </row>
    <row r="11" spans="1:12" x14ac:dyDescent="0.2">
      <c r="A11" s="4"/>
      <c r="B11" s="29"/>
      <c r="C11" s="14"/>
      <c r="D11" s="32"/>
      <c r="E11" s="14"/>
      <c r="F11" s="14"/>
      <c r="G11" s="32"/>
      <c r="H11" s="6"/>
      <c r="I11" s="9"/>
      <c r="J11" s="55"/>
      <c r="K11" s="36"/>
      <c r="L11" s="19"/>
    </row>
    <row r="12" spans="1:12" x14ac:dyDescent="0.2">
      <c r="A12" s="2" t="s">
        <v>105</v>
      </c>
      <c r="B12" s="29">
        <f t="shared" ref="B12:G12" si="2">B10+B6</f>
        <v>0</v>
      </c>
      <c r="C12" s="52">
        <f t="shared" si="2"/>
        <v>0</v>
      </c>
      <c r="D12" s="53">
        <f t="shared" si="2"/>
        <v>0</v>
      </c>
      <c r="E12" s="52">
        <f t="shared" si="2"/>
        <v>0</v>
      </c>
      <c r="F12" s="52">
        <f t="shared" si="2"/>
        <v>0</v>
      </c>
      <c r="G12" s="13">
        <f t="shared" si="2"/>
        <v>0</v>
      </c>
      <c r="H12" s="6" t="e">
        <f>(D12-C12)/C12</f>
        <v>#DIV/0!</v>
      </c>
      <c r="I12" s="9">
        <f>D12-C12</f>
        <v>0</v>
      </c>
      <c r="J12" s="6" t="e">
        <f>(G12-F12)/F12</f>
        <v>#DIV/0!</v>
      </c>
      <c r="K12" s="36">
        <f>G12-F12</f>
        <v>0</v>
      </c>
    </row>
    <row r="13" spans="1:12" x14ac:dyDescent="0.2">
      <c r="D13" s="18"/>
      <c r="G13" s="18"/>
      <c r="I13" s="19"/>
    </row>
    <row r="23" spans="2:2" x14ac:dyDescent="0.2">
      <c r="B23" s="51"/>
    </row>
  </sheetData>
  <mergeCells count="3">
    <mergeCell ref="A3:K3"/>
    <mergeCell ref="A2:K2"/>
    <mergeCell ref="A1:K1"/>
  </mergeCells>
  <phoneticPr fontId="0" type="noConversion"/>
  <printOptions horizontalCentered="1"/>
  <pageMargins left="0" right="0" top="0.5" bottom="0.25" header="0" footer="0"/>
  <pageSetup scale="89" firstPageNumber="0" orientation="portrait" r:id="rId1"/>
  <headerFooter alignWithMargins="0">
    <oddFooter>&amp;R&amp;"Arial,Italic"&amp;8Office of Institutional Research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12</vt:i4>
      </vt:variant>
    </vt:vector>
  </HeadingPairs>
  <TitlesOfParts>
    <vt:vector size="18" baseType="lpstr">
      <vt:lpstr>All Programs</vt:lpstr>
      <vt:lpstr>CBM</vt:lpstr>
      <vt:lpstr>EHS</vt:lpstr>
      <vt:lpstr>LAS</vt:lpstr>
      <vt:lpstr>PAA</vt:lpstr>
      <vt:lpstr>VCAA</vt:lpstr>
      <vt:lpstr>'All Programs'!Print_Area</vt:lpstr>
      <vt:lpstr>CBM!Print_Area</vt:lpstr>
      <vt:lpstr>EHS!Print_Area</vt:lpstr>
      <vt:lpstr>LAS!Print_Area</vt:lpstr>
      <vt:lpstr>PAA!Print_Area</vt:lpstr>
      <vt:lpstr>VCAA!Print_Area</vt:lpstr>
      <vt:lpstr>'All Programs'!Print_Titles</vt:lpstr>
      <vt:lpstr>CBM!Print_Titles</vt:lpstr>
      <vt:lpstr>EHS!Print_Titles</vt:lpstr>
      <vt:lpstr>LAS!Print_Titles</vt:lpstr>
      <vt:lpstr>PAA!Print_Titles</vt:lpstr>
      <vt:lpstr>VCAA!Print_Titles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Jones, Robert J</dc:creator>
  <cp:lastModifiedBy>Jones, Robert J</cp:lastModifiedBy>
  <cp:lastPrinted>2020-05-30T00:44:40Z</cp:lastPrinted>
  <dcterms:created xsi:type="dcterms:W3CDTF">2008-06-09T12:59:45Z</dcterms:created>
  <dcterms:modified xsi:type="dcterms:W3CDTF">2022-02-07T19:21:20Z</dcterms:modified>
</cp:coreProperties>
</file>