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rm Census HC_CRHR_Change\ProgramCode\Summer\"/>
    </mc:Choice>
  </mc:AlternateContent>
  <xr:revisionPtr revIDLastSave="0" documentId="13_ncr:1_{6F3F3DAD-0AFB-4982-BB1B-49B514F055BF}" xr6:coauthVersionLast="36" xr6:coauthVersionMax="36" xr10:uidLastSave="{00000000-0000-0000-0000-000000000000}"/>
  <bookViews>
    <workbookView xWindow="0" yWindow="0" windowWidth="8190" windowHeight="4095" tabRatio="512" xr2:uid="{00000000-000D-0000-FFFF-FFFF00000000}"/>
  </bookViews>
  <sheets>
    <sheet name="All Programs" sheetId="1" r:id="rId1"/>
    <sheet name="CBM" sheetId="2" r:id="rId2"/>
    <sheet name="EHS" sheetId="3" r:id="rId3"/>
    <sheet name="LAS" sheetId="4" r:id="rId4"/>
    <sheet name="PAA" sheetId="5" r:id="rId5"/>
    <sheet name="VCAA" sheetId="6" r:id="rId6"/>
  </sheets>
  <definedNames>
    <definedName name="_xlnm.Print_Area" localSheetId="0">'All Programs'!$A$1:$O$283</definedName>
    <definedName name="_xlnm.Print_Area" localSheetId="1">CBM!$A$1:$O$56</definedName>
    <definedName name="_xlnm.Print_Area" localSheetId="2">EHS!$A$1:$O$61</definedName>
    <definedName name="_xlnm.Print_Area" localSheetId="3">LAS!$A$1:$O$102</definedName>
    <definedName name="_xlnm.Print_Area" localSheetId="4">PAA!$A$1:$O$96</definedName>
    <definedName name="_xlnm.Print_Area" localSheetId="5">VCAA!$A$1:$O$12</definedName>
    <definedName name="_xlnm.Print_Titles" localSheetId="0">'All Programs'!$3:$3</definedName>
    <definedName name="_xlnm.Print_Titles" localSheetId="1">CBM!$4:$4</definedName>
    <definedName name="_xlnm.Print_Titles" localSheetId="2">EHS!$3:$3</definedName>
    <definedName name="_xlnm.Print_Titles" localSheetId="3">LAS!$3:$3</definedName>
    <definedName name="_xlnm.Print_Titles" localSheetId="4">PAA!$3:$3</definedName>
    <definedName name="_xlnm.Print_Titles" localSheetId="5">VCAA!$3:$3</definedName>
  </definedNames>
  <calcPr calcId="191029"/>
</workbook>
</file>

<file path=xl/calcChain.xml><?xml version="1.0" encoding="utf-8"?>
<calcChain xmlns="http://schemas.openxmlformats.org/spreadsheetml/2006/main">
  <c r="O51" i="2" l="1"/>
  <c r="N51" i="2"/>
  <c r="M51" i="2"/>
  <c r="L51" i="2"/>
  <c r="O69" i="5" l="1"/>
  <c r="M69" i="5"/>
  <c r="E59" i="5"/>
  <c r="O46" i="5"/>
  <c r="M46" i="5"/>
  <c r="O19" i="5"/>
  <c r="N19" i="5"/>
  <c r="M19" i="5"/>
  <c r="L19" i="5"/>
  <c r="O18" i="5"/>
  <c r="N18" i="5"/>
  <c r="M18" i="5"/>
  <c r="L18" i="5"/>
  <c r="O17" i="5"/>
  <c r="N17" i="5"/>
  <c r="M17" i="5"/>
  <c r="L17" i="5"/>
  <c r="O16" i="5"/>
  <c r="N16" i="5"/>
  <c r="M16" i="5"/>
  <c r="L16" i="5"/>
  <c r="O15" i="5"/>
  <c r="M15" i="5"/>
  <c r="O14" i="5"/>
  <c r="M14" i="5"/>
  <c r="O12" i="5"/>
  <c r="M12" i="5"/>
  <c r="O90" i="4"/>
  <c r="N90" i="4"/>
  <c r="M90" i="4"/>
  <c r="L90" i="4"/>
  <c r="O78" i="4"/>
  <c r="M78" i="4"/>
  <c r="O69" i="4"/>
  <c r="N69" i="4"/>
  <c r="M69" i="4"/>
  <c r="L69" i="4"/>
  <c r="O68" i="4"/>
  <c r="N68" i="4"/>
  <c r="M68" i="4"/>
  <c r="L68" i="4"/>
  <c r="O46" i="4"/>
  <c r="M46" i="4"/>
  <c r="O39" i="3"/>
  <c r="M39" i="3"/>
  <c r="O33" i="3"/>
  <c r="M33" i="3"/>
  <c r="O26" i="3"/>
  <c r="N26" i="3"/>
  <c r="M26" i="3"/>
  <c r="L26" i="3"/>
  <c r="O20" i="3"/>
  <c r="M20" i="3"/>
  <c r="O12" i="3"/>
  <c r="M12" i="3"/>
  <c r="O50" i="2"/>
  <c r="M50" i="2"/>
  <c r="O8" i="2"/>
  <c r="M8" i="2"/>
  <c r="O267" i="1"/>
  <c r="N267" i="1"/>
  <c r="M267" i="1"/>
  <c r="L267" i="1"/>
  <c r="O220" i="1"/>
  <c r="N220" i="1"/>
  <c r="M220" i="1"/>
  <c r="L220" i="1"/>
  <c r="O219" i="1"/>
  <c r="N219" i="1"/>
  <c r="M219" i="1"/>
  <c r="L219" i="1"/>
  <c r="O159" i="1"/>
  <c r="N159" i="1"/>
  <c r="M159" i="1"/>
  <c r="L159" i="1"/>
  <c r="O122" i="1"/>
  <c r="M122" i="1"/>
  <c r="O108" i="1"/>
  <c r="N108" i="1"/>
  <c r="M108" i="1"/>
  <c r="L108" i="1"/>
  <c r="O90" i="1"/>
  <c r="M90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M29" i="1"/>
  <c r="O28" i="1"/>
  <c r="M28" i="1"/>
  <c r="O26" i="1"/>
  <c r="M26" i="1"/>
  <c r="K59" i="3"/>
  <c r="J59" i="3"/>
  <c r="I59" i="3"/>
  <c r="F59" i="3"/>
  <c r="E59" i="3"/>
  <c r="D59" i="3"/>
  <c r="O48" i="3"/>
  <c r="M48" i="3"/>
  <c r="N49" i="3"/>
  <c r="K49" i="3"/>
  <c r="O49" i="3" s="1"/>
  <c r="J49" i="3"/>
  <c r="I49" i="3"/>
  <c r="H49" i="3"/>
  <c r="G49" i="3"/>
  <c r="F49" i="3"/>
  <c r="M49" i="3" s="1"/>
  <c r="E49" i="3"/>
  <c r="D49" i="3"/>
  <c r="K48" i="3"/>
  <c r="J48" i="3"/>
  <c r="I48" i="3"/>
  <c r="H48" i="3"/>
  <c r="G48" i="3"/>
  <c r="F48" i="3"/>
  <c r="E48" i="3"/>
  <c r="D48" i="3"/>
  <c r="K281" i="1"/>
  <c r="J281" i="1"/>
  <c r="I281" i="1"/>
  <c r="F281" i="1"/>
  <c r="E281" i="1"/>
  <c r="D281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O171" i="1"/>
  <c r="M171" i="1"/>
  <c r="K43" i="2"/>
  <c r="O43" i="2" s="1"/>
  <c r="J43" i="2"/>
  <c r="I43" i="2"/>
  <c r="H43" i="2"/>
  <c r="G43" i="2"/>
  <c r="F43" i="2"/>
  <c r="M43" i="2" s="1"/>
  <c r="E43" i="2"/>
  <c r="D43" i="2"/>
  <c r="K42" i="2"/>
  <c r="O42" i="2" s="1"/>
  <c r="J42" i="2"/>
  <c r="I42" i="2"/>
  <c r="H42" i="2"/>
  <c r="G42" i="2"/>
  <c r="F42" i="2"/>
  <c r="M42" i="2" s="1"/>
  <c r="E42" i="2"/>
  <c r="D42" i="2"/>
  <c r="O241" i="1"/>
  <c r="M241" i="1"/>
  <c r="O240" i="1"/>
  <c r="M240" i="1"/>
  <c r="K24" i="2"/>
  <c r="J24" i="2"/>
  <c r="I24" i="2"/>
  <c r="F24" i="2"/>
  <c r="E24" i="2"/>
  <c r="D24" i="2"/>
  <c r="O150" i="1"/>
  <c r="M150" i="1"/>
  <c r="K42" i="3"/>
  <c r="J42" i="3"/>
  <c r="I42" i="3"/>
  <c r="F42" i="3"/>
  <c r="E42" i="3"/>
  <c r="D42" i="3"/>
  <c r="H42" i="3"/>
  <c r="G42" i="3"/>
  <c r="O146" i="1"/>
  <c r="M146" i="1"/>
  <c r="K56" i="3"/>
  <c r="J56" i="3"/>
  <c r="I56" i="3"/>
  <c r="H56" i="3"/>
  <c r="G56" i="3"/>
  <c r="F56" i="3"/>
  <c r="E56" i="3"/>
  <c r="D56" i="3"/>
  <c r="O275" i="1"/>
  <c r="M275" i="1"/>
  <c r="K45" i="5"/>
  <c r="J45" i="5"/>
  <c r="I45" i="5"/>
  <c r="F45" i="5"/>
  <c r="E45" i="5"/>
  <c r="D45" i="5"/>
  <c r="O89" i="1"/>
  <c r="M89" i="1"/>
  <c r="L49" i="3" l="1"/>
  <c r="M56" i="3"/>
  <c r="O24" i="2"/>
  <c r="M24" i="2"/>
  <c r="O42" i="3"/>
  <c r="M42" i="3"/>
  <c r="O56" i="3"/>
  <c r="O45" i="5"/>
  <c r="M45" i="5"/>
  <c r="K50" i="2" l="1"/>
  <c r="J50" i="2"/>
  <c r="I50" i="2"/>
  <c r="F50" i="2"/>
  <c r="E50" i="2"/>
  <c r="D50" i="2"/>
  <c r="O254" i="1"/>
  <c r="N254" i="1"/>
  <c r="M254" i="1"/>
  <c r="L254" i="1"/>
  <c r="O266" i="1"/>
  <c r="M266" i="1"/>
  <c r="O231" i="1"/>
  <c r="M231" i="1"/>
  <c r="O139" i="1" l="1"/>
  <c r="M139" i="1"/>
  <c r="O44" i="1"/>
  <c r="M44" i="1"/>
  <c r="M41" i="1"/>
  <c r="O41" i="1"/>
  <c r="J277" i="1" l="1"/>
  <c r="J268" i="1"/>
  <c r="J262" i="1"/>
  <c r="J256" i="1"/>
  <c r="J251" i="1"/>
  <c r="J244" i="1"/>
  <c r="J233" i="1"/>
  <c r="J225" i="1"/>
  <c r="J215" i="1"/>
  <c r="J209" i="1"/>
  <c r="J204" i="1"/>
  <c r="J200" i="1"/>
  <c r="J194" i="1"/>
  <c r="J190" i="1"/>
  <c r="J185" i="1"/>
  <c r="J179" i="1"/>
  <c r="J168" i="1"/>
  <c r="J164" i="1"/>
  <c r="J160" i="1"/>
  <c r="J152" i="1"/>
  <c r="J126" i="1"/>
  <c r="J111" i="1"/>
  <c r="J106" i="1"/>
  <c r="J102" i="1"/>
  <c r="J98" i="1"/>
  <c r="J92" i="1"/>
  <c r="J84" i="1"/>
  <c r="J78" i="1"/>
  <c r="J70" i="1"/>
  <c r="J64" i="1"/>
  <c r="J60" i="1"/>
  <c r="J56" i="1"/>
  <c r="J48" i="1"/>
  <c r="J42" i="1"/>
  <c r="J36" i="1"/>
  <c r="J19" i="1"/>
  <c r="J15" i="1"/>
  <c r="I277" i="1"/>
  <c r="I268" i="1"/>
  <c r="I262" i="1"/>
  <c r="I256" i="1"/>
  <c r="I251" i="1"/>
  <c r="I244" i="1"/>
  <c r="I233" i="1"/>
  <c r="I225" i="1"/>
  <c r="I215" i="1"/>
  <c r="I209" i="1"/>
  <c r="I204" i="1"/>
  <c r="I200" i="1"/>
  <c r="I194" i="1"/>
  <c r="I190" i="1"/>
  <c r="I185" i="1"/>
  <c r="I179" i="1"/>
  <c r="I168" i="1"/>
  <c r="I164" i="1"/>
  <c r="I160" i="1"/>
  <c r="I152" i="1"/>
  <c r="I126" i="1"/>
  <c r="I111" i="1"/>
  <c r="I106" i="1"/>
  <c r="I102" i="1"/>
  <c r="I98" i="1"/>
  <c r="I92" i="1"/>
  <c r="I84" i="1"/>
  <c r="I78" i="1"/>
  <c r="I70" i="1"/>
  <c r="I64" i="1"/>
  <c r="I60" i="1"/>
  <c r="I56" i="1"/>
  <c r="I48" i="1"/>
  <c r="I42" i="1"/>
  <c r="I36" i="1"/>
  <c r="I19" i="1"/>
  <c r="I15" i="1"/>
  <c r="E277" i="1"/>
  <c r="E268" i="1"/>
  <c r="E262" i="1"/>
  <c r="E256" i="1"/>
  <c r="E251" i="1"/>
  <c r="E244" i="1"/>
  <c r="E233" i="1"/>
  <c r="E225" i="1"/>
  <c r="E215" i="1"/>
  <c r="E209" i="1"/>
  <c r="E204" i="1"/>
  <c r="E200" i="1"/>
  <c r="E194" i="1"/>
  <c r="E190" i="1"/>
  <c r="E185" i="1"/>
  <c r="E179" i="1"/>
  <c r="E168" i="1"/>
  <c r="E164" i="1"/>
  <c r="E160" i="1"/>
  <c r="E152" i="1"/>
  <c r="E126" i="1"/>
  <c r="E111" i="1"/>
  <c r="E106" i="1"/>
  <c r="E102" i="1"/>
  <c r="E98" i="1"/>
  <c r="E92" i="1"/>
  <c r="E84" i="1"/>
  <c r="E78" i="1"/>
  <c r="E70" i="1"/>
  <c r="E64" i="1"/>
  <c r="E60" i="1"/>
  <c r="E56" i="1"/>
  <c r="E48" i="1"/>
  <c r="E42" i="1"/>
  <c r="E36" i="1"/>
  <c r="E19" i="1"/>
  <c r="E15" i="1"/>
  <c r="D277" i="1"/>
  <c r="D268" i="1"/>
  <c r="D262" i="1"/>
  <c r="D256" i="1"/>
  <c r="D251" i="1"/>
  <c r="D244" i="1"/>
  <c r="D233" i="1"/>
  <c r="D225" i="1"/>
  <c r="D215" i="1"/>
  <c r="D209" i="1"/>
  <c r="D204" i="1"/>
  <c r="D200" i="1"/>
  <c r="D194" i="1"/>
  <c r="D190" i="1"/>
  <c r="D185" i="1"/>
  <c r="D179" i="1"/>
  <c r="D168" i="1"/>
  <c r="D164" i="1"/>
  <c r="D160" i="1"/>
  <c r="D152" i="1"/>
  <c r="D126" i="1"/>
  <c r="D111" i="1"/>
  <c r="D106" i="1"/>
  <c r="D102" i="1"/>
  <c r="D98" i="1"/>
  <c r="D92" i="1"/>
  <c r="D84" i="1"/>
  <c r="D78" i="1"/>
  <c r="D70" i="1"/>
  <c r="D64" i="1"/>
  <c r="D60" i="1"/>
  <c r="D56" i="1"/>
  <c r="D48" i="1"/>
  <c r="D42" i="1"/>
  <c r="D36" i="1"/>
  <c r="D19" i="1"/>
  <c r="D15" i="1"/>
  <c r="J154" i="1" l="1"/>
  <c r="I154" i="1"/>
  <c r="I283" i="1" s="1"/>
  <c r="E154" i="1"/>
  <c r="D154" i="1"/>
  <c r="K19" i="3"/>
  <c r="K18" i="5"/>
  <c r="J18" i="5"/>
  <c r="I18" i="5"/>
  <c r="H18" i="5"/>
  <c r="G18" i="5"/>
  <c r="F18" i="5"/>
  <c r="E18" i="5"/>
  <c r="D18" i="5"/>
  <c r="D283" i="1" l="1"/>
  <c r="J283" i="1"/>
  <c r="E283" i="1"/>
  <c r="K36" i="1"/>
  <c r="F36" i="1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O35" i="1"/>
  <c r="N35" i="1"/>
  <c r="M35" i="1"/>
  <c r="L35" i="1"/>
  <c r="O34" i="1"/>
  <c r="M34" i="1"/>
  <c r="O21" i="5" l="1"/>
  <c r="M21" i="5"/>
  <c r="O8" i="5"/>
  <c r="M9" i="5"/>
  <c r="M10" i="5"/>
  <c r="O10" i="5"/>
  <c r="O11" i="5"/>
  <c r="O13" i="5"/>
  <c r="M8" i="5"/>
  <c r="N21" i="5"/>
  <c r="L21" i="5"/>
  <c r="O20" i="5"/>
  <c r="M11" i="5"/>
  <c r="M13" i="5"/>
  <c r="M20" i="5"/>
  <c r="O9" i="5"/>
  <c r="K89" i="5"/>
  <c r="J89" i="5"/>
  <c r="I89" i="5"/>
  <c r="H89" i="5"/>
  <c r="G89" i="5"/>
  <c r="F89" i="5"/>
  <c r="E89" i="5"/>
  <c r="D89" i="5"/>
  <c r="O213" i="1"/>
  <c r="M213" i="1"/>
  <c r="K44" i="5"/>
  <c r="J44" i="5"/>
  <c r="I44" i="5"/>
  <c r="F44" i="5"/>
  <c r="E44" i="5"/>
  <c r="D44" i="5"/>
  <c r="O88" i="1"/>
  <c r="M88" i="1"/>
  <c r="O89" i="5" l="1"/>
  <c r="M89" i="5"/>
  <c r="O44" i="5"/>
  <c r="M44" i="5"/>
  <c r="K90" i="4"/>
  <c r="J90" i="4"/>
  <c r="I90" i="4"/>
  <c r="H90" i="4"/>
  <c r="G90" i="4"/>
  <c r="F90" i="4"/>
  <c r="E90" i="4"/>
  <c r="D90" i="4"/>
  <c r="C90" i="4"/>
  <c r="B90" i="4"/>
  <c r="O212" i="1" l="1"/>
  <c r="N212" i="1"/>
  <c r="M212" i="1"/>
  <c r="L212" i="1"/>
  <c r="O196" i="1"/>
  <c r="M196" i="1"/>
  <c r="O177" i="1"/>
  <c r="M177" i="1"/>
  <c r="O162" i="1"/>
  <c r="M162" i="1"/>
  <c r="O135" i="1"/>
  <c r="M135" i="1"/>
  <c r="O131" i="1"/>
  <c r="M131" i="1"/>
  <c r="O136" i="1"/>
  <c r="N136" i="1"/>
  <c r="M136" i="1"/>
  <c r="L136" i="1"/>
  <c r="O116" i="1"/>
  <c r="M116" i="1"/>
  <c r="O77" i="1"/>
  <c r="M77" i="1"/>
  <c r="O74" i="1"/>
  <c r="N74" i="1"/>
  <c r="M74" i="1"/>
  <c r="L74" i="1"/>
  <c r="O58" i="1"/>
  <c r="N58" i="1"/>
  <c r="M58" i="1"/>
  <c r="L58" i="1"/>
  <c r="O52" i="1"/>
  <c r="M52" i="1"/>
  <c r="O51" i="1"/>
  <c r="N51" i="1"/>
  <c r="M51" i="1"/>
  <c r="L51" i="1"/>
  <c r="O38" i="1"/>
  <c r="N38" i="1"/>
  <c r="M38" i="1"/>
  <c r="L38" i="1"/>
  <c r="K277" i="1" l="1"/>
  <c r="K268" i="1"/>
  <c r="K262" i="1"/>
  <c r="K256" i="1"/>
  <c r="K251" i="1"/>
  <c r="K244" i="1"/>
  <c r="K233" i="1"/>
  <c r="K225" i="1"/>
  <c r="K215" i="1"/>
  <c r="K209" i="1"/>
  <c r="K204" i="1"/>
  <c r="K200" i="1"/>
  <c r="K194" i="1"/>
  <c r="K190" i="1"/>
  <c r="K185" i="1"/>
  <c r="K179" i="1"/>
  <c r="K168" i="1"/>
  <c r="K164" i="1"/>
  <c r="K160" i="1"/>
  <c r="K152" i="1"/>
  <c r="K126" i="1"/>
  <c r="K111" i="1"/>
  <c r="K106" i="1"/>
  <c r="K102" i="1"/>
  <c r="K98" i="1"/>
  <c r="K92" i="1"/>
  <c r="K84" i="1"/>
  <c r="K78" i="1"/>
  <c r="K70" i="1"/>
  <c r="K64" i="1"/>
  <c r="K60" i="1"/>
  <c r="K56" i="1"/>
  <c r="K48" i="1"/>
  <c r="K42" i="1"/>
  <c r="K19" i="1"/>
  <c r="K15" i="1"/>
  <c r="K154" i="1" l="1"/>
  <c r="O208" i="1"/>
  <c r="M208" i="1"/>
  <c r="O202" i="1"/>
  <c r="N202" i="1"/>
  <c r="M202" i="1"/>
  <c r="L202" i="1"/>
  <c r="O123" i="1"/>
  <c r="M123" i="1"/>
  <c r="O118" i="1"/>
  <c r="M118" i="1"/>
  <c r="K40" i="4"/>
  <c r="J40" i="4"/>
  <c r="I40" i="4"/>
  <c r="H40" i="4"/>
  <c r="G40" i="4"/>
  <c r="F40" i="4"/>
  <c r="E40" i="4"/>
  <c r="D40" i="4"/>
  <c r="K21" i="4"/>
  <c r="J21" i="4"/>
  <c r="I21" i="4"/>
  <c r="F21" i="4"/>
  <c r="E21" i="4"/>
  <c r="D21" i="4"/>
  <c r="K58" i="5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O120" i="1"/>
  <c r="M120" i="1"/>
  <c r="O119" i="1"/>
  <c r="M119" i="1"/>
  <c r="K21" i="2"/>
  <c r="J21" i="2"/>
  <c r="I21" i="2"/>
  <c r="H21" i="2"/>
  <c r="G21" i="2"/>
  <c r="F21" i="2"/>
  <c r="E21" i="2"/>
  <c r="D21" i="2"/>
  <c r="K20" i="2"/>
  <c r="J20" i="2"/>
  <c r="I20" i="2"/>
  <c r="H20" i="2"/>
  <c r="G20" i="2"/>
  <c r="F20" i="2"/>
  <c r="E20" i="2"/>
  <c r="D20" i="2"/>
  <c r="O143" i="1"/>
  <c r="M143" i="1"/>
  <c r="O147" i="1"/>
  <c r="M147" i="1"/>
  <c r="O100" i="1"/>
  <c r="N100" i="1"/>
  <c r="M100" i="1"/>
  <c r="L100" i="1"/>
  <c r="O47" i="1"/>
  <c r="N47" i="1"/>
  <c r="M47" i="1"/>
  <c r="L47" i="1"/>
  <c r="O46" i="1"/>
  <c r="N46" i="1"/>
  <c r="M46" i="1"/>
  <c r="L46" i="1"/>
  <c r="O45" i="1"/>
  <c r="N45" i="1"/>
  <c r="M45" i="1"/>
  <c r="L45" i="1"/>
  <c r="O23" i="1"/>
  <c r="M23" i="1"/>
  <c r="O12" i="1"/>
  <c r="M12" i="1"/>
  <c r="H160" i="1"/>
  <c r="G160" i="1"/>
  <c r="F160" i="1"/>
  <c r="C160" i="1"/>
  <c r="B160" i="1"/>
  <c r="K88" i="5"/>
  <c r="J88" i="5"/>
  <c r="I88" i="5"/>
  <c r="H88" i="5"/>
  <c r="G88" i="5"/>
  <c r="F88" i="5"/>
  <c r="E88" i="5"/>
  <c r="D88" i="5"/>
  <c r="M21" i="2" l="1"/>
  <c r="L21" i="2"/>
  <c r="M21" i="4"/>
  <c r="L21" i="4"/>
  <c r="O21" i="2"/>
  <c r="N21" i="2"/>
  <c r="O21" i="4"/>
  <c r="N21" i="4"/>
  <c r="O40" i="4"/>
  <c r="N40" i="4"/>
  <c r="M40" i="4"/>
  <c r="L40" i="4"/>
  <c r="M88" i="5"/>
  <c r="L88" i="5"/>
  <c r="N88" i="5"/>
  <c r="O88" i="5"/>
  <c r="K283" i="1"/>
  <c r="O58" i="5"/>
  <c r="L160" i="1"/>
  <c r="M58" i="5"/>
  <c r="M160" i="1"/>
  <c r="M57" i="5"/>
  <c r="O57" i="5"/>
  <c r="O160" i="1"/>
  <c r="M20" i="2"/>
  <c r="O20" i="2"/>
  <c r="N160" i="1"/>
  <c r="K7" i="3" l="1"/>
  <c r="J7" i="3"/>
  <c r="I7" i="3"/>
  <c r="H7" i="3"/>
  <c r="G7" i="3"/>
  <c r="F7" i="3"/>
  <c r="E7" i="3"/>
  <c r="D7" i="3"/>
  <c r="O7" i="3" l="1"/>
  <c r="M7" i="3"/>
  <c r="O138" i="1" l="1"/>
  <c r="M138" i="1"/>
  <c r="O272" i="1"/>
  <c r="M272" i="1"/>
  <c r="O255" i="1"/>
  <c r="N255" i="1"/>
  <c r="M255" i="1"/>
  <c r="L255" i="1"/>
  <c r="O250" i="1"/>
  <c r="M250" i="1"/>
  <c r="O249" i="1"/>
  <c r="N249" i="1"/>
  <c r="M249" i="1"/>
  <c r="L249" i="1"/>
  <c r="O227" i="1"/>
  <c r="N227" i="1"/>
  <c r="M227" i="1"/>
  <c r="L227" i="1"/>
  <c r="O223" i="1"/>
  <c r="N223" i="1"/>
  <c r="M223" i="1"/>
  <c r="L223" i="1"/>
  <c r="O175" i="1"/>
  <c r="M175" i="1"/>
  <c r="O170" i="1"/>
  <c r="N170" i="1"/>
  <c r="M170" i="1"/>
  <c r="L170" i="1"/>
  <c r="O163" i="1"/>
  <c r="N163" i="1"/>
  <c r="M163" i="1"/>
  <c r="L163" i="1"/>
  <c r="O125" i="1"/>
  <c r="M125" i="1"/>
  <c r="O101" i="1"/>
  <c r="N101" i="1"/>
  <c r="M101" i="1"/>
  <c r="L101" i="1"/>
  <c r="O62" i="1"/>
  <c r="M62" i="1"/>
  <c r="O40" i="1"/>
  <c r="M40" i="1"/>
  <c r="O24" i="1"/>
  <c r="M24" i="1"/>
  <c r="O17" i="1"/>
  <c r="M17" i="1"/>
  <c r="O10" i="1"/>
  <c r="N10" i="1"/>
  <c r="M10" i="1"/>
  <c r="L10" i="1"/>
  <c r="N239" i="1"/>
  <c r="L239" i="1"/>
  <c r="K78" i="4"/>
  <c r="J78" i="4"/>
  <c r="I78" i="4"/>
  <c r="H78" i="4"/>
  <c r="G78" i="4"/>
  <c r="F78" i="4"/>
  <c r="E78" i="4"/>
  <c r="D78" i="4"/>
  <c r="N233" i="1"/>
  <c r="F233" i="1"/>
  <c r="L233" i="1" s="1"/>
  <c r="K90" i="5"/>
  <c r="J90" i="5"/>
  <c r="I90" i="5"/>
  <c r="H90" i="5"/>
  <c r="G90" i="5"/>
  <c r="F90" i="5"/>
  <c r="E90" i="5"/>
  <c r="D90" i="5"/>
  <c r="O215" i="1"/>
  <c r="F215" i="1"/>
  <c r="O214" i="1"/>
  <c r="M214" i="1"/>
  <c r="K39" i="3"/>
  <c r="J39" i="3"/>
  <c r="I39" i="3"/>
  <c r="F39" i="3"/>
  <c r="E39" i="3"/>
  <c r="D39" i="3"/>
  <c r="K15" i="3"/>
  <c r="J15" i="3"/>
  <c r="I15" i="3"/>
  <c r="H15" i="3"/>
  <c r="G15" i="3"/>
  <c r="F15" i="3"/>
  <c r="E15" i="3"/>
  <c r="D15" i="3"/>
  <c r="K14" i="3"/>
  <c r="J14" i="3"/>
  <c r="I14" i="3"/>
  <c r="H14" i="3"/>
  <c r="G14" i="3"/>
  <c r="F14" i="3"/>
  <c r="E14" i="3"/>
  <c r="D14" i="3"/>
  <c r="K13" i="3"/>
  <c r="J13" i="3"/>
  <c r="I13" i="3"/>
  <c r="H13" i="3"/>
  <c r="G13" i="3"/>
  <c r="F13" i="3"/>
  <c r="E13" i="3"/>
  <c r="D13" i="3"/>
  <c r="K8" i="4"/>
  <c r="J8" i="4"/>
  <c r="I8" i="4"/>
  <c r="H8" i="4"/>
  <c r="G8" i="4"/>
  <c r="F8" i="4"/>
  <c r="E8" i="4"/>
  <c r="D8" i="4"/>
  <c r="H19" i="1"/>
  <c r="H9" i="4" s="1"/>
  <c r="G19" i="1"/>
  <c r="G9" i="4" s="1"/>
  <c r="F19" i="1"/>
  <c r="C19" i="1"/>
  <c r="B19" i="1"/>
  <c r="O18" i="1"/>
  <c r="M18" i="1"/>
  <c r="N14" i="3" l="1"/>
  <c r="O14" i="3"/>
  <c r="M14" i="3"/>
  <c r="L14" i="3"/>
  <c r="O15" i="3"/>
  <c r="N15" i="3"/>
  <c r="M15" i="3"/>
  <c r="L15" i="3"/>
  <c r="O13" i="3"/>
  <c r="N13" i="3"/>
  <c r="M13" i="3"/>
  <c r="L13" i="3"/>
  <c r="O233" i="1"/>
  <c r="M233" i="1"/>
  <c r="M215" i="1"/>
  <c r="M19" i="1"/>
  <c r="M90" i="5"/>
  <c r="L215" i="1"/>
  <c r="O19" i="1"/>
  <c r="N215" i="1"/>
  <c r="M8" i="4"/>
  <c r="O90" i="5"/>
  <c r="O8" i="4"/>
  <c r="O274" i="1" l="1"/>
  <c r="N274" i="1"/>
  <c r="M274" i="1"/>
  <c r="L274" i="1"/>
  <c r="O238" i="1"/>
  <c r="N238" i="1"/>
  <c r="M238" i="1"/>
  <c r="L238" i="1"/>
  <c r="O207" i="1"/>
  <c r="N207" i="1"/>
  <c r="M207" i="1"/>
  <c r="L207" i="1"/>
  <c r="O189" i="1"/>
  <c r="M189" i="1"/>
  <c r="O188" i="1"/>
  <c r="M188" i="1"/>
  <c r="O149" i="1"/>
  <c r="N149" i="1"/>
  <c r="M149" i="1"/>
  <c r="L149" i="1"/>
  <c r="O124" i="1"/>
  <c r="N124" i="1"/>
  <c r="M124" i="1"/>
  <c r="L124" i="1"/>
  <c r="O94" i="1"/>
  <c r="M94" i="1"/>
  <c r="O59" i="1"/>
  <c r="N59" i="1"/>
  <c r="M59" i="1"/>
  <c r="L59" i="1"/>
  <c r="K85" i="4"/>
  <c r="J85" i="4"/>
  <c r="I85" i="4"/>
  <c r="H85" i="4"/>
  <c r="G85" i="4"/>
  <c r="F85" i="4"/>
  <c r="E85" i="4"/>
  <c r="D85" i="4"/>
  <c r="K87" i="5"/>
  <c r="K91" i="5" s="1"/>
  <c r="J87" i="5"/>
  <c r="J91" i="5" s="1"/>
  <c r="I87" i="5"/>
  <c r="I91" i="5" s="1"/>
  <c r="H87" i="5"/>
  <c r="G87" i="5"/>
  <c r="F87" i="5"/>
  <c r="F91" i="5" s="1"/>
  <c r="E87" i="5"/>
  <c r="E91" i="5" s="1"/>
  <c r="D87" i="5"/>
  <c r="D91" i="5" s="1"/>
  <c r="O211" i="1"/>
  <c r="N211" i="1"/>
  <c r="M211" i="1"/>
  <c r="L211" i="1"/>
  <c r="K80" i="5"/>
  <c r="J80" i="5"/>
  <c r="I80" i="5"/>
  <c r="F80" i="5"/>
  <c r="E80" i="5"/>
  <c r="D80" i="5"/>
  <c r="K30" i="4"/>
  <c r="J30" i="4"/>
  <c r="I30" i="4"/>
  <c r="H30" i="4"/>
  <c r="G30" i="4"/>
  <c r="F30" i="4"/>
  <c r="E30" i="4"/>
  <c r="D30" i="4"/>
  <c r="K29" i="4"/>
  <c r="J29" i="4"/>
  <c r="I29" i="4"/>
  <c r="H29" i="4"/>
  <c r="H31" i="4" s="1"/>
  <c r="G29" i="4"/>
  <c r="F29" i="4"/>
  <c r="E29" i="4"/>
  <c r="D29" i="4"/>
  <c r="D31" i="4" s="1"/>
  <c r="H102" i="1"/>
  <c r="G102" i="1"/>
  <c r="F102" i="1"/>
  <c r="K91" i="4"/>
  <c r="J91" i="4"/>
  <c r="I91" i="4"/>
  <c r="H91" i="4"/>
  <c r="G91" i="4"/>
  <c r="F91" i="4"/>
  <c r="E91" i="4"/>
  <c r="D91" i="4"/>
  <c r="C91" i="4"/>
  <c r="B91" i="4"/>
  <c r="H256" i="1"/>
  <c r="G256" i="1"/>
  <c r="F256" i="1"/>
  <c r="M256" i="1" s="1"/>
  <c r="C256" i="1"/>
  <c r="B256" i="1"/>
  <c r="K41" i="2"/>
  <c r="J41" i="2"/>
  <c r="I41" i="2"/>
  <c r="H41" i="2"/>
  <c r="G41" i="2"/>
  <c r="F41" i="2"/>
  <c r="E41" i="2"/>
  <c r="D41" i="2"/>
  <c r="O239" i="1"/>
  <c r="M239" i="1"/>
  <c r="K72" i="4"/>
  <c r="J72" i="4"/>
  <c r="I72" i="4"/>
  <c r="H72" i="4"/>
  <c r="G72" i="4"/>
  <c r="F72" i="4"/>
  <c r="E72" i="4"/>
  <c r="D72" i="4"/>
  <c r="C72" i="4"/>
  <c r="B72" i="4"/>
  <c r="K47" i="3"/>
  <c r="J47" i="3"/>
  <c r="I47" i="3"/>
  <c r="F47" i="3"/>
  <c r="E47" i="3"/>
  <c r="D47" i="3"/>
  <c r="K70" i="5"/>
  <c r="J70" i="5"/>
  <c r="I70" i="5"/>
  <c r="H70" i="5"/>
  <c r="G70" i="5"/>
  <c r="F70" i="5"/>
  <c r="E70" i="5"/>
  <c r="D70" i="5"/>
  <c r="H164" i="1"/>
  <c r="G164" i="1"/>
  <c r="F164" i="1"/>
  <c r="C164" i="1"/>
  <c r="B164" i="1"/>
  <c r="G31" i="4" l="1"/>
  <c r="I31" i="4"/>
  <c r="L29" i="4"/>
  <c r="M29" i="4"/>
  <c r="O29" i="4"/>
  <c r="N29" i="4"/>
  <c r="J31" i="4"/>
  <c r="E31" i="4"/>
  <c r="L41" i="2"/>
  <c r="O102" i="1"/>
  <c r="N102" i="1"/>
  <c r="M102" i="1"/>
  <c r="L102" i="1"/>
  <c r="O80" i="5"/>
  <c r="N80" i="5"/>
  <c r="N41" i="2"/>
  <c r="N91" i="4"/>
  <c r="O91" i="4"/>
  <c r="O85" i="4"/>
  <c r="N85" i="4"/>
  <c r="M91" i="4"/>
  <c r="L91" i="4"/>
  <c r="M85" i="4"/>
  <c r="L85" i="4"/>
  <c r="O70" i="5"/>
  <c r="N70" i="5"/>
  <c r="M70" i="5"/>
  <c r="L70" i="5"/>
  <c r="L47" i="3"/>
  <c r="M72" i="4"/>
  <c r="L72" i="4"/>
  <c r="M30" i="4"/>
  <c r="L30" i="4"/>
  <c r="M80" i="5"/>
  <c r="L80" i="5"/>
  <c r="N47" i="3"/>
  <c r="N72" i="4"/>
  <c r="O72" i="4"/>
  <c r="N30" i="4"/>
  <c r="O30" i="4"/>
  <c r="M164" i="1"/>
  <c r="M91" i="5"/>
  <c r="L91" i="5"/>
  <c r="O91" i="5"/>
  <c r="N91" i="5"/>
  <c r="L87" i="5"/>
  <c r="F31" i="4"/>
  <c r="L256" i="1"/>
  <c r="M87" i="5"/>
  <c r="L164" i="1"/>
  <c r="O87" i="5"/>
  <c r="N87" i="5"/>
  <c r="K31" i="4"/>
  <c r="M41" i="2"/>
  <c r="O256" i="1"/>
  <c r="N256" i="1"/>
  <c r="M47" i="3"/>
  <c r="O41" i="2"/>
  <c r="O47" i="3"/>
  <c r="O164" i="1"/>
  <c r="N164" i="1"/>
  <c r="M31" i="4" l="1"/>
  <c r="L31" i="4"/>
  <c r="O31" i="4"/>
  <c r="N31" i="4"/>
  <c r="O261" i="1" l="1"/>
  <c r="N261" i="1"/>
  <c r="M261" i="1"/>
  <c r="L261" i="1"/>
  <c r="O259" i="1"/>
  <c r="N259" i="1"/>
  <c r="M259" i="1"/>
  <c r="L259" i="1"/>
  <c r="O148" i="1"/>
  <c r="M148" i="1"/>
  <c r="O145" i="1"/>
  <c r="M145" i="1"/>
  <c r="O121" i="1"/>
  <c r="M121" i="1"/>
  <c r="O110" i="1"/>
  <c r="N110" i="1"/>
  <c r="M110" i="1"/>
  <c r="L110" i="1"/>
  <c r="O109" i="1"/>
  <c r="M109" i="1"/>
  <c r="O39" i="1"/>
  <c r="N39" i="1"/>
  <c r="M39" i="1"/>
  <c r="L39" i="1"/>
  <c r="O67" i="1"/>
  <c r="N67" i="1"/>
  <c r="M67" i="1"/>
  <c r="L67" i="1"/>
  <c r="K63" i="5"/>
  <c r="J63" i="5"/>
  <c r="I63" i="5"/>
  <c r="F63" i="5"/>
  <c r="E63" i="5"/>
  <c r="D63" i="5"/>
  <c r="H63" i="5"/>
  <c r="G63" i="5"/>
  <c r="K41" i="3"/>
  <c r="J41" i="3"/>
  <c r="I41" i="3"/>
  <c r="H41" i="3"/>
  <c r="G41" i="3"/>
  <c r="F41" i="3"/>
  <c r="E41" i="3"/>
  <c r="D41" i="3"/>
  <c r="K40" i="3"/>
  <c r="J40" i="3"/>
  <c r="I40" i="3"/>
  <c r="F40" i="3"/>
  <c r="E40" i="3"/>
  <c r="D40" i="3"/>
  <c r="H40" i="3"/>
  <c r="G40" i="3"/>
  <c r="K32" i="3"/>
  <c r="J32" i="3"/>
  <c r="I32" i="3"/>
  <c r="F32" i="3"/>
  <c r="E32" i="3"/>
  <c r="D32" i="3"/>
  <c r="H32" i="3"/>
  <c r="G32" i="3"/>
  <c r="K54" i="5"/>
  <c r="J54" i="5"/>
  <c r="I54" i="5"/>
  <c r="F54" i="5"/>
  <c r="E54" i="5"/>
  <c r="D54" i="5"/>
  <c r="H54" i="5"/>
  <c r="G54" i="5"/>
  <c r="K53" i="5"/>
  <c r="J53" i="5"/>
  <c r="I53" i="5"/>
  <c r="F53" i="5"/>
  <c r="E53" i="5"/>
  <c r="D53" i="5"/>
  <c r="H53" i="5"/>
  <c r="G53" i="5"/>
  <c r="K83" i="5"/>
  <c r="J83" i="5"/>
  <c r="I83" i="5"/>
  <c r="H83" i="5"/>
  <c r="G83" i="5"/>
  <c r="F83" i="5"/>
  <c r="E83" i="5"/>
  <c r="D83" i="5"/>
  <c r="K49" i="2"/>
  <c r="J49" i="2"/>
  <c r="I49" i="2"/>
  <c r="F49" i="2"/>
  <c r="E49" i="2"/>
  <c r="D49" i="2"/>
  <c r="K40" i="2"/>
  <c r="J40" i="2"/>
  <c r="I40" i="2"/>
  <c r="H40" i="2"/>
  <c r="G40" i="2"/>
  <c r="F40" i="2"/>
  <c r="E40" i="2"/>
  <c r="D40" i="2"/>
  <c r="K27" i="3"/>
  <c r="J27" i="3"/>
  <c r="I27" i="3"/>
  <c r="H27" i="3"/>
  <c r="G27" i="3"/>
  <c r="F27" i="3"/>
  <c r="E27" i="3"/>
  <c r="D27" i="3"/>
  <c r="M53" i="5" l="1"/>
  <c r="M49" i="2"/>
  <c r="L49" i="2"/>
  <c r="O49" i="2"/>
  <c r="N49" i="2"/>
  <c r="O53" i="5"/>
  <c r="O54" i="5"/>
  <c r="M54" i="5"/>
  <c r="O32" i="3"/>
  <c r="N32" i="3"/>
  <c r="O41" i="3"/>
  <c r="N41" i="3"/>
  <c r="O40" i="2"/>
  <c r="N40" i="2"/>
  <c r="O83" i="5"/>
  <c r="N83" i="5"/>
  <c r="M41" i="3"/>
  <c r="L41" i="3"/>
  <c r="M40" i="2"/>
  <c r="L40" i="2"/>
  <c r="M32" i="3"/>
  <c r="L32" i="3"/>
  <c r="M83" i="5"/>
  <c r="L83" i="5"/>
  <c r="M27" i="3"/>
  <c r="O63" i="5"/>
  <c r="M40" i="3"/>
  <c r="O40" i="3"/>
  <c r="O27" i="3"/>
  <c r="M63" i="5"/>
  <c r="O167" i="1" l="1"/>
  <c r="M167" i="1"/>
  <c r="O265" i="1" l="1"/>
  <c r="N265" i="1"/>
  <c r="M265" i="1"/>
  <c r="L265" i="1"/>
  <c r="O243" i="1"/>
  <c r="N243" i="1"/>
  <c r="M243" i="1"/>
  <c r="L243" i="1"/>
  <c r="O237" i="1"/>
  <c r="N237" i="1"/>
  <c r="M237" i="1"/>
  <c r="L237" i="1"/>
  <c r="O236" i="1"/>
  <c r="N236" i="1"/>
  <c r="M236" i="1"/>
  <c r="L236" i="1"/>
  <c r="O181" i="1"/>
  <c r="N181" i="1"/>
  <c r="M181" i="1"/>
  <c r="L181" i="1"/>
  <c r="K96" i="4"/>
  <c r="J96" i="4"/>
  <c r="I96" i="4"/>
  <c r="H96" i="4"/>
  <c r="G96" i="4"/>
  <c r="F96" i="4"/>
  <c r="E96" i="4"/>
  <c r="D96" i="4"/>
  <c r="C96" i="4"/>
  <c r="B96" i="4"/>
  <c r="K95" i="4"/>
  <c r="J95" i="4"/>
  <c r="I95" i="4"/>
  <c r="H95" i="4"/>
  <c r="G95" i="4"/>
  <c r="F95" i="4"/>
  <c r="E95" i="4"/>
  <c r="D95" i="4"/>
  <c r="O260" i="1"/>
  <c r="N260" i="1"/>
  <c r="M260" i="1"/>
  <c r="L260" i="1"/>
  <c r="K19" i="2"/>
  <c r="J19" i="2"/>
  <c r="I19" i="2"/>
  <c r="F19" i="2"/>
  <c r="E19" i="2"/>
  <c r="D19" i="2"/>
  <c r="H19" i="2"/>
  <c r="G19" i="2"/>
  <c r="O134" i="1"/>
  <c r="M134" i="1"/>
  <c r="K29" i="5"/>
  <c r="J29" i="5"/>
  <c r="I29" i="5"/>
  <c r="H29" i="5"/>
  <c r="G29" i="5"/>
  <c r="F29" i="5"/>
  <c r="E29" i="5"/>
  <c r="D29" i="5"/>
  <c r="C29" i="5"/>
  <c r="B29" i="5"/>
  <c r="A29" i="5"/>
  <c r="K56" i="5"/>
  <c r="K55" i="5"/>
  <c r="J56" i="5"/>
  <c r="J55" i="5"/>
  <c r="I56" i="5"/>
  <c r="I55" i="5"/>
  <c r="F56" i="5"/>
  <c r="F55" i="5"/>
  <c r="E56" i="5"/>
  <c r="E55" i="5"/>
  <c r="D56" i="5"/>
  <c r="D55" i="5"/>
  <c r="M56" i="5" l="1"/>
  <c r="O56" i="5"/>
  <c r="O95" i="4"/>
  <c r="N95" i="4"/>
  <c r="O29" i="5"/>
  <c r="N29" i="5"/>
  <c r="L95" i="4"/>
  <c r="M95" i="4"/>
  <c r="L29" i="5"/>
  <c r="M29" i="5"/>
  <c r="M96" i="4"/>
  <c r="L96" i="4"/>
  <c r="M19" i="2"/>
  <c r="O96" i="4"/>
  <c r="N96" i="4"/>
  <c r="O19" i="2"/>
  <c r="O55" i="5"/>
  <c r="M55" i="5"/>
  <c r="O14" i="1" l="1"/>
  <c r="M14" i="1"/>
  <c r="O113" i="1" l="1"/>
  <c r="M113" i="1"/>
  <c r="O224" i="1"/>
  <c r="M224" i="1"/>
  <c r="O176" i="1"/>
  <c r="M176" i="1"/>
  <c r="O141" i="1"/>
  <c r="M141" i="1"/>
  <c r="O140" i="1"/>
  <c r="M140" i="1"/>
  <c r="O133" i="1"/>
  <c r="M133" i="1"/>
  <c r="O132" i="1"/>
  <c r="M132" i="1"/>
  <c r="O130" i="1"/>
  <c r="M130" i="1"/>
  <c r="O128" i="1"/>
  <c r="M128" i="1"/>
  <c r="O117" i="1"/>
  <c r="M117" i="1"/>
  <c r="O115" i="1"/>
  <c r="M115" i="1"/>
  <c r="O114" i="1"/>
  <c r="M114" i="1"/>
  <c r="O144" i="1"/>
  <c r="M144" i="1"/>
  <c r="O142" i="1"/>
  <c r="N142" i="1"/>
  <c r="M142" i="1"/>
  <c r="L142" i="1"/>
  <c r="O54" i="1"/>
  <c r="N54" i="1"/>
  <c r="M54" i="1"/>
  <c r="L54" i="1"/>
  <c r="O53" i="1"/>
  <c r="N53" i="1"/>
  <c r="M53" i="1"/>
  <c r="L53" i="1"/>
  <c r="O50" i="1"/>
  <c r="M50" i="1"/>
  <c r="O83" i="1"/>
  <c r="M83" i="1"/>
  <c r="O82" i="1"/>
  <c r="M82" i="1"/>
  <c r="O68" i="1"/>
  <c r="M68" i="1"/>
  <c r="O25" i="1"/>
  <c r="M25" i="1"/>
  <c r="O22" i="1"/>
  <c r="M22" i="1"/>
  <c r="O21" i="1"/>
  <c r="M21" i="1"/>
  <c r="O27" i="1"/>
  <c r="M27" i="1"/>
  <c r="O11" i="1"/>
  <c r="M11" i="1"/>
  <c r="K44" i="2" l="1"/>
  <c r="J44" i="2"/>
  <c r="I44" i="2"/>
  <c r="H44" i="2"/>
  <c r="G44" i="2"/>
  <c r="F44" i="2"/>
  <c r="E44" i="2"/>
  <c r="D44" i="2"/>
  <c r="K39" i="2"/>
  <c r="J39" i="2"/>
  <c r="I39" i="2"/>
  <c r="H39" i="2"/>
  <c r="G39" i="2"/>
  <c r="F39" i="2"/>
  <c r="E39" i="2"/>
  <c r="D39" i="2"/>
  <c r="K38" i="2"/>
  <c r="J38" i="2"/>
  <c r="I38" i="2"/>
  <c r="H38" i="2"/>
  <c r="G38" i="2"/>
  <c r="F38" i="2"/>
  <c r="E38" i="2"/>
  <c r="D38" i="2"/>
  <c r="K51" i="2"/>
  <c r="J51" i="2"/>
  <c r="I51" i="2"/>
  <c r="F51" i="2"/>
  <c r="E51" i="2"/>
  <c r="D51" i="2"/>
  <c r="H51" i="2"/>
  <c r="H52" i="2" s="1"/>
  <c r="G51" i="2"/>
  <c r="G52" i="2" s="1"/>
  <c r="C51" i="2"/>
  <c r="C52" i="2" s="1"/>
  <c r="B51" i="2"/>
  <c r="B52" i="2" s="1"/>
  <c r="H268" i="1"/>
  <c r="H47" i="3" s="1"/>
  <c r="G268" i="1"/>
  <c r="G47" i="3" s="1"/>
  <c r="F268" i="1"/>
  <c r="L268" i="1" s="1"/>
  <c r="C268" i="1"/>
  <c r="B268" i="1"/>
  <c r="K73" i="5"/>
  <c r="J73" i="5"/>
  <c r="I73" i="5"/>
  <c r="F73" i="5"/>
  <c r="E73" i="5"/>
  <c r="D73" i="5"/>
  <c r="H73" i="5"/>
  <c r="G73" i="5"/>
  <c r="K45" i="4"/>
  <c r="J45" i="4"/>
  <c r="I45" i="4"/>
  <c r="F45" i="4"/>
  <c r="E45" i="4"/>
  <c r="D45" i="4"/>
  <c r="K17" i="2"/>
  <c r="J17" i="2"/>
  <c r="I17" i="2"/>
  <c r="F17" i="2"/>
  <c r="E17" i="2"/>
  <c r="D17" i="2"/>
  <c r="H17" i="2"/>
  <c r="G17" i="2"/>
  <c r="O73" i="5" l="1"/>
  <c r="N73" i="5"/>
  <c r="O38" i="2"/>
  <c r="N38" i="2"/>
  <c r="O39" i="2"/>
  <c r="N39" i="2"/>
  <c r="M38" i="2"/>
  <c r="L38" i="2"/>
  <c r="L39" i="2"/>
  <c r="M39" i="2"/>
  <c r="M73" i="5"/>
  <c r="L73" i="5"/>
  <c r="M44" i="2"/>
  <c r="O44" i="2"/>
  <c r="N44" i="2"/>
  <c r="L44" i="2"/>
  <c r="M45" i="4"/>
  <c r="O45" i="4"/>
  <c r="M17" i="2"/>
  <c r="O17" i="2"/>
  <c r="O268" i="1"/>
  <c r="M268" i="1"/>
  <c r="N268" i="1"/>
  <c r="I48" i="2" l="1"/>
  <c r="I52" i="2" s="1"/>
  <c r="D48" i="2"/>
  <c r="D52" i="2" s="1"/>
  <c r="K22" i="2"/>
  <c r="J22" i="2"/>
  <c r="I22" i="2"/>
  <c r="F22" i="2"/>
  <c r="E22" i="2"/>
  <c r="D22" i="2"/>
  <c r="M22" i="2" l="1"/>
  <c r="O22" i="2"/>
  <c r="K38" i="3" l="1"/>
  <c r="J38" i="3"/>
  <c r="I38" i="3"/>
  <c r="F38" i="3"/>
  <c r="E38" i="3"/>
  <c r="D38" i="3"/>
  <c r="H38" i="3"/>
  <c r="G38" i="3"/>
  <c r="C38" i="3"/>
  <c r="B38" i="3"/>
  <c r="K18" i="2"/>
  <c r="J18" i="2"/>
  <c r="I18" i="2"/>
  <c r="F18" i="2"/>
  <c r="E18" i="2"/>
  <c r="D18" i="2"/>
  <c r="H18" i="2"/>
  <c r="G18" i="2"/>
  <c r="C18" i="2"/>
  <c r="B18" i="2"/>
  <c r="O87" i="1"/>
  <c r="N87" i="1"/>
  <c r="M87" i="1"/>
  <c r="L87" i="1"/>
  <c r="O38" i="3" l="1"/>
  <c r="M38" i="3"/>
  <c r="M18" i="2"/>
  <c r="L18" i="2"/>
  <c r="O18" i="2"/>
  <c r="N18" i="2"/>
  <c r="K62" i="5" l="1"/>
  <c r="J62" i="5"/>
  <c r="I62" i="5"/>
  <c r="O62" i="5" l="1"/>
  <c r="K46" i="4"/>
  <c r="J46" i="4"/>
  <c r="I46" i="4"/>
  <c r="F46" i="4"/>
  <c r="E46" i="4"/>
  <c r="D46" i="4"/>
  <c r="F62" i="5" l="1"/>
  <c r="E62" i="5"/>
  <c r="D62" i="5"/>
  <c r="K43" i="5"/>
  <c r="J43" i="5"/>
  <c r="I43" i="5"/>
  <c r="F43" i="5"/>
  <c r="E43" i="5"/>
  <c r="D43" i="5"/>
  <c r="M62" i="5" l="1"/>
  <c r="M43" i="5"/>
  <c r="L43" i="5"/>
  <c r="O43" i="5"/>
  <c r="N43" i="5"/>
  <c r="O264" i="1"/>
  <c r="N264" i="1"/>
  <c r="M264" i="1"/>
  <c r="L264" i="1"/>
  <c r="M129" i="1"/>
  <c r="O129" i="1"/>
  <c r="J48" i="2"/>
  <c r="J52" i="2" s="1"/>
  <c r="E48" i="2"/>
  <c r="E52" i="2" s="1"/>
  <c r="F29" i="2"/>
  <c r="E29" i="2"/>
  <c r="D29" i="2"/>
  <c r="D5" i="2" l="1"/>
  <c r="M29" i="2" l="1"/>
  <c r="L29" i="2"/>
  <c r="O279" i="1"/>
  <c r="N279" i="1"/>
  <c r="M279" i="1"/>
  <c r="L279" i="1"/>
  <c r="O276" i="1"/>
  <c r="N276" i="1"/>
  <c r="M276" i="1"/>
  <c r="L276" i="1"/>
  <c r="O273" i="1"/>
  <c r="N273" i="1"/>
  <c r="M273" i="1"/>
  <c r="L273" i="1"/>
  <c r="O270" i="1"/>
  <c r="N270" i="1"/>
  <c r="M270" i="1"/>
  <c r="L270" i="1"/>
  <c r="O258" i="1"/>
  <c r="N258" i="1"/>
  <c r="M258" i="1"/>
  <c r="L258" i="1"/>
  <c r="O253" i="1"/>
  <c r="N253" i="1"/>
  <c r="M253" i="1"/>
  <c r="L253" i="1"/>
  <c r="O248" i="1"/>
  <c r="N248" i="1"/>
  <c r="M248" i="1"/>
  <c r="L248" i="1"/>
  <c r="O246" i="1"/>
  <c r="N246" i="1"/>
  <c r="M246" i="1"/>
  <c r="L246" i="1"/>
  <c r="O242" i="1"/>
  <c r="N242" i="1"/>
  <c r="M242" i="1"/>
  <c r="L242" i="1"/>
  <c r="O235" i="1"/>
  <c r="N235" i="1"/>
  <c r="M235" i="1"/>
  <c r="L235" i="1"/>
  <c r="O232" i="1"/>
  <c r="N232" i="1"/>
  <c r="M232" i="1"/>
  <c r="L232" i="1"/>
  <c r="O229" i="1"/>
  <c r="N229" i="1"/>
  <c r="M229" i="1"/>
  <c r="L229" i="1"/>
  <c r="O222" i="1"/>
  <c r="N222" i="1"/>
  <c r="M222" i="1"/>
  <c r="L222" i="1"/>
  <c r="O221" i="1"/>
  <c r="M221" i="1"/>
  <c r="O218" i="1"/>
  <c r="N218" i="1"/>
  <c r="M218" i="1"/>
  <c r="L218" i="1"/>
  <c r="O217" i="1"/>
  <c r="N217" i="1"/>
  <c r="M217" i="1"/>
  <c r="L217" i="1"/>
  <c r="O206" i="1"/>
  <c r="N206" i="1"/>
  <c r="M206" i="1"/>
  <c r="L206" i="1"/>
  <c r="O203" i="1"/>
  <c r="N203" i="1"/>
  <c r="M203" i="1"/>
  <c r="L203" i="1"/>
  <c r="O199" i="1"/>
  <c r="N199" i="1"/>
  <c r="M199" i="1"/>
  <c r="L199" i="1"/>
  <c r="O198" i="1"/>
  <c r="N198" i="1"/>
  <c r="M198" i="1"/>
  <c r="L198" i="1"/>
  <c r="O193" i="1"/>
  <c r="N193" i="1"/>
  <c r="M193" i="1"/>
  <c r="L193" i="1"/>
  <c r="O192" i="1"/>
  <c r="N192" i="1"/>
  <c r="M192" i="1"/>
  <c r="L192" i="1"/>
  <c r="O187" i="1"/>
  <c r="N187" i="1"/>
  <c r="M187" i="1"/>
  <c r="L187" i="1"/>
  <c r="O184" i="1"/>
  <c r="N184" i="1"/>
  <c r="M184" i="1"/>
  <c r="L184" i="1"/>
  <c r="O183" i="1"/>
  <c r="N183" i="1"/>
  <c r="M183" i="1"/>
  <c r="L183" i="1"/>
  <c r="O178" i="1"/>
  <c r="N178" i="1"/>
  <c r="M178" i="1"/>
  <c r="L178" i="1"/>
  <c r="O174" i="1"/>
  <c r="N174" i="1"/>
  <c r="M174" i="1"/>
  <c r="L174" i="1"/>
  <c r="O166" i="1"/>
  <c r="N166" i="1"/>
  <c r="M166" i="1"/>
  <c r="L166" i="1"/>
  <c r="O158" i="1"/>
  <c r="N158" i="1"/>
  <c r="M158" i="1"/>
  <c r="L158" i="1"/>
  <c r="O156" i="1"/>
  <c r="N156" i="1"/>
  <c r="M156" i="1"/>
  <c r="L156" i="1"/>
  <c r="O151" i="1"/>
  <c r="N151" i="1"/>
  <c r="M151" i="1"/>
  <c r="L151" i="1"/>
  <c r="O137" i="1"/>
  <c r="N137" i="1"/>
  <c r="M137" i="1"/>
  <c r="L137" i="1"/>
  <c r="O105" i="1"/>
  <c r="N105" i="1"/>
  <c r="M105" i="1"/>
  <c r="L105" i="1"/>
  <c r="O104" i="1"/>
  <c r="N104" i="1"/>
  <c r="M104" i="1"/>
  <c r="L104" i="1"/>
  <c r="O97" i="1"/>
  <c r="N97" i="1"/>
  <c r="M97" i="1"/>
  <c r="L97" i="1"/>
  <c r="O96" i="1"/>
  <c r="N96" i="1"/>
  <c r="M96" i="1"/>
  <c r="L96" i="1"/>
  <c r="O91" i="1"/>
  <c r="N91" i="1"/>
  <c r="M91" i="1"/>
  <c r="L91" i="1"/>
  <c r="O86" i="1"/>
  <c r="N86" i="1"/>
  <c r="M86" i="1"/>
  <c r="L86" i="1"/>
  <c r="O81" i="1"/>
  <c r="N81" i="1"/>
  <c r="M81" i="1"/>
  <c r="L81" i="1"/>
  <c r="O80" i="1"/>
  <c r="N80" i="1"/>
  <c r="M80" i="1"/>
  <c r="L80" i="1"/>
  <c r="O76" i="1"/>
  <c r="N76" i="1"/>
  <c r="M76" i="1"/>
  <c r="L76" i="1"/>
  <c r="O72" i="1"/>
  <c r="N72" i="1"/>
  <c r="M72" i="1"/>
  <c r="L72" i="1"/>
  <c r="O69" i="1"/>
  <c r="M69" i="1"/>
  <c r="O66" i="1"/>
  <c r="N66" i="1"/>
  <c r="M66" i="1"/>
  <c r="L66" i="1"/>
  <c r="O63" i="1"/>
  <c r="N63" i="1"/>
  <c r="M63" i="1"/>
  <c r="L63" i="1"/>
  <c r="O55" i="1"/>
  <c r="N55" i="1"/>
  <c r="M55" i="1"/>
  <c r="L55" i="1"/>
  <c r="O13" i="1" l="1"/>
  <c r="N13" i="1"/>
  <c r="M13" i="1"/>
  <c r="L13" i="1"/>
  <c r="O8" i="1"/>
  <c r="N8" i="1"/>
  <c r="M8" i="1"/>
  <c r="L8" i="1"/>
  <c r="O6" i="1"/>
  <c r="N6" i="1"/>
  <c r="M6" i="1"/>
  <c r="L6" i="1"/>
  <c r="O4" i="1"/>
  <c r="N4" i="1"/>
  <c r="M4" i="1"/>
  <c r="L4" i="1"/>
  <c r="K44" i="4" l="1"/>
  <c r="J44" i="4"/>
  <c r="I44" i="4"/>
  <c r="H44" i="4"/>
  <c r="G44" i="4"/>
  <c r="F44" i="4"/>
  <c r="E44" i="4"/>
  <c r="D44" i="4"/>
  <c r="C44" i="4"/>
  <c r="B44" i="4"/>
  <c r="K48" i="2"/>
  <c r="K52" i="2" s="1"/>
  <c r="F48" i="2"/>
  <c r="F52" i="2" s="1"/>
  <c r="K16" i="2"/>
  <c r="J16" i="2"/>
  <c r="I16" i="2"/>
  <c r="H16" i="2"/>
  <c r="G16" i="2"/>
  <c r="F16" i="2"/>
  <c r="E16" i="2"/>
  <c r="D16" i="2"/>
  <c r="C16" i="2"/>
  <c r="B16" i="2"/>
  <c r="K33" i="3"/>
  <c r="J33" i="3"/>
  <c r="I33" i="3"/>
  <c r="H33" i="3"/>
  <c r="G33" i="3"/>
  <c r="F33" i="3"/>
  <c r="E33" i="3"/>
  <c r="D33" i="3"/>
  <c r="C33" i="3"/>
  <c r="B33" i="3"/>
  <c r="M44" i="4" l="1"/>
  <c r="O44" i="4"/>
  <c r="N52" i="2"/>
  <c r="O52" i="2"/>
  <c r="M52" i="2"/>
  <c r="L52" i="2"/>
  <c r="M16" i="2"/>
  <c r="L48" i="2"/>
  <c r="M48" i="2"/>
  <c r="O16" i="2"/>
  <c r="N48" i="2"/>
  <c r="O48" i="2"/>
  <c r="K20" i="3"/>
  <c r="J20" i="3"/>
  <c r="F20" i="3"/>
  <c r="E20" i="3"/>
  <c r="K22" i="3"/>
  <c r="J22" i="3"/>
  <c r="I22" i="3"/>
  <c r="H22" i="3"/>
  <c r="G22" i="3"/>
  <c r="F22" i="3"/>
  <c r="E22" i="3"/>
  <c r="D22" i="3"/>
  <c r="C22" i="3"/>
  <c r="B22" i="3"/>
  <c r="K13" i="4"/>
  <c r="J13" i="4"/>
  <c r="I13" i="4"/>
  <c r="H13" i="4"/>
  <c r="G13" i="4"/>
  <c r="F13" i="4"/>
  <c r="E13" i="4"/>
  <c r="D13" i="4"/>
  <c r="C13" i="4"/>
  <c r="B13" i="4"/>
  <c r="A13" i="4"/>
  <c r="K12" i="4"/>
  <c r="J12" i="4"/>
  <c r="I12" i="4"/>
  <c r="H12" i="4"/>
  <c r="G12" i="4"/>
  <c r="F12" i="4"/>
  <c r="E12" i="4"/>
  <c r="D12" i="4"/>
  <c r="C12" i="4"/>
  <c r="B12" i="4"/>
  <c r="A12" i="4"/>
  <c r="O13" i="4" l="1"/>
  <c r="M13" i="4"/>
  <c r="N22" i="3"/>
  <c r="O22" i="3"/>
  <c r="M22" i="3"/>
  <c r="L22" i="3"/>
  <c r="O12" i="4"/>
  <c r="N12" i="4"/>
  <c r="M12" i="4"/>
  <c r="L12" i="4"/>
  <c r="K9" i="6"/>
  <c r="K8" i="6"/>
  <c r="K5" i="6"/>
  <c r="K6" i="6" s="1"/>
  <c r="F9" i="6"/>
  <c r="F8" i="6"/>
  <c r="F5" i="6"/>
  <c r="F6" i="6" s="1"/>
  <c r="K84" i="5"/>
  <c r="K82" i="5"/>
  <c r="K77" i="5"/>
  <c r="K76" i="5"/>
  <c r="K75" i="5"/>
  <c r="K69" i="5"/>
  <c r="K71" i="5" s="1"/>
  <c r="K64" i="5"/>
  <c r="K61" i="5"/>
  <c r="K52" i="5"/>
  <c r="K51" i="5"/>
  <c r="K50" i="5"/>
  <c r="K47" i="5"/>
  <c r="K46" i="5"/>
  <c r="K42" i="5"/>
  <c r="K39" i="5"/>
  <c r="K38" i="5"/>
  <c r="K37" i="5"/>
  <c r="K36" i="5"/>
  <c r="K34" i="5"/>
  <c r="K31" i="5"/>
  <c r="K30" i="5"/>
  <c r="K28" i="5"/>
  <c r="K25" i="5"/>
  <c r="K24" i="5"/>
  <c r="K7" i="5"/>
  <c r="K22" i="5" s="1"/>
  <c r="K5" i="5"/>
  <c r="F84" i="5"/>
  <c r="F82" i="5"/>
  <c r="F77" i="5"/>
  <c r="F76" i="5"/>
  <c r="F75" i="5"/>
  <c r="F69" i="5"/>
  <c r="F71" i="5" s="1"/>
  <c r="F64" i="5"/>
  <c r="F61" i="5"/>
  <c r="F52" i="5"/>
  <c r="F51" i="5"/>
  <c r="F50" i="5"/>
  <c r="F47" i="5"/>
  <c r="F46" i="5"/>
  <c r="F42" i="5"/>
  <c r="F39" i="5"/>
  <c r="F38" i="5"/>
  <c r="F37" i="5"/>
  <c r="F36" i="5"/>
  <c r="F34" i="5"/>
  <c r="F31" i="5"/>
  <c r="F30" i="5"/>
  <c r="F28" i="5"/>
  <c r="F25" i="5"/>
  <c r="F24" i="5"/>
  <c r="F7" i="5"/>
  <c r="F22" i="5" s="1"/>
  <c r="F5" i="5"/>
  <c r="K97" i="4"/>
  <c r="K94" i="4"/>
  <c r="K89" i="4"/>
  <c r="K92" i="4" s="1"/>
  <c r="K86" i="4"/>
  <c r="K84" i="4"/>
  <c r="K82" i="4"/>
  <c r="K79" i="4"/>
  <c r="K80" i="4" s="1"/>
  <c r="K76" i="4"/>
  <c r="K73" i="4"/>
  <c r="K71" i="4"/>
  <c r="K70" i="4"/>
  <c r="K69" i="4"/>
  <c r="K68" i="4"/>
  <c r="K67" i="4"/>
  <c r="K66" i="4"/>
  <c r="K63" i="4"/>
  <c r="K62" i="4"/>
  <c r="K59" i="4"/>
  <c r="K58" i="4"/>
  <c r="K55" i="4"/>
  <c r="K54" i="4"/>
  <c r="K51" i="4"/>
  <c r="K50" i="4"/>
  <c r="K47" i="4"/>
  <c r="K43" i="4"/>
  <c r="K39" i="4"/>
  <c r="K41" i="4" s="1"/>
  <c r="K34" i="4"/>
  <c r="K33" i="4"/>
  <c r="K26" i="4"/>
  <c r="K25" i="4"/>
  <c r="K23" i="4"/>
  <c r="K18" i="4"/>
  <c r="K17" i="4"/>
  <c r="K14" i="4"/>
  <c r="K11" i="4"/>
  <c r="K7" i="4"/>
  <c r="K5" i="4"/>
  <c r="F97" i="4"/>
  <c r="F94" i="4"/>
  <c r="F89" i="4"/>
  <c r="F92" i="4" s="1"/>
  <c r="F86" i="4"/>
  <c r="F84" i="4"/>
  <c r="F82" i="4"/>
  <c r="F79" i="4"/>
  <c r="F80" i="4" s="1"/>
  <c r="F76" i="4"/>
  <c r="F73" i="4"/>
  <c r="F71" i="4"/>
  <c r="F70" i="4"/>
  <c r="F69" i="4"/>
  <c r="F68" i="4"/>
  <c r="F67" i="4"/>
  <c r="F66" i="4"/>
  <c r="F63" i="4"/>
  <c r="F62" i="4"/>
  <c r="F59" i="4"/>
  <c r="F58" i="4"/>
  <c r="F55" i="4"/>
  <c r="F54" i="4"/>
  <c r="F51" i="4"/>
  <c r="F50" i="4"/>
  <c r="F47" i="4"/>
  <c r="F43" i="4"/>
  <c r="F39" i="4"/>
  <c r="F41" i="4" s="1"/>
  <c r="F34" i="4"/>
  <c r="F33" i="4"/>
  <c r="F26" i="4"/>
  <c r="F25" i="4"/>
  <c r="F23" i="4"/>
  <c r="F18" i="4"/>
  <c r="F17" i="4"/>
  <c r="F14" i="4"/>
  <c r="F11" i="4"/>
  <c r="F7" i="4"/>
  <c r="F5" i="4"/>
  <c r="K55" i="3"/>
  <c r="K54" i="3"/>
  <c r="K53" i="3"/>
  <c r="K51" i="3"/>
  <c r="K37" i="3"/>
  <c r="K43" i="3" s="1"/>
  <c r="K34" i="3"/>
  <c r="K31" i="3"/>
  <c r="K28" i="3"/>
  <c r="K26" i="3"/>
  <c r="K23" i="3"/>
  <c r="K21" i="3"/>
  <c r="K18" i="3"/>
  <c r="K12" i="3"/>
  <c r="K9" i="3"/>
  <c r="K8" i="3"/>
  <c r="K6" i="3"/>
  <c r="K5" i="3"/>
  <c r="F55" i="3"/>
  <c r="F54" i="3"/>
  <c r="F53" i="3"/>
  <c r="F51" i="3"/>
  <c r="F37" i="3"/>
  <c r="F43" i="3" s="1"/>
  <c r="F34" i="3"/>
  <c r="F31" i="3"/>
  <c r="F28" i="3"/>
  <c r="F26" i="3"/>
  <c r="F23" i="3"/>
  <c r="F21" i="3"/>
  <c r="F19" i="3"/>
  <c r="F18" i="3"/>
  <c r="F12" i="3"/>
  <c r="F9" i="3"/>
  <c r="F8" i="3"/>
  <c r="F6" i="3"/>
  <c r="F5" i="3"/>
  <c r="K45" i="2"/>
  <c r="K37" i="2"/>
  <c r="K35" i="2"/>
  <c r="K32" i="2"/>
  <c r="K31" i="2"/>
  <c r="K29" i="2"/>
  <c r="K23" i="2"/>
  <c r="K15" i="2"/>
  <c r="K12" i="2"/>
  <c r="K11" i="2"/>
  <c r="K8" i="2"/>
  <c r="K7" i="2"/>
  <c r="K5" i="2"/>
  <c r="F45" i="2"/>
  <c r="F37" i="2"/>
  <c r="F35" i="2"/>
  <c r="F32" i="2"/>
  <c r="F31" i="2"/>
  <c r="F23" i="2"/>
  <c r="F15" i="2"/>
  <c r="F12" i="2"/>
  <c r="F11" i="2"/>
  <c r="F8" i="2"/>
  <c r="F7" i="2"/>
  <c r="F5" i="2"/>
  <c r="F277" i="1"/>
  <c r="F262" i="1"/>
  <c r="F251" i="1"/>
  <c r="F244" i="1"/>
  <c r="F225" i="1"/>
  <c r="F209" i="1"/>
  <c r="F204" i="1"/>
  <c r="F200" i="1"/>
  <c r="F194" i="1"/>
  <c r="F190" i="1"/>
  <c r="F185" i="1"/>
  <c r="F179" i="1"/>
  <c r="F168" i="1"/>
  <c r="F152" i="1"/>
  <c r="F126" i="1"/>
  <c r="F111" i="1"/>
  <c r="F106" i="1"/>
  <c r="F98" i="1"/>
  <c r="F92" i="1"/>
  <c r="F84" i="1"/>
  <c r="F78" i="1"/>
  <c r="F70" i="1"/>
  <c r="F64" i="1"/>
  <c r="F60" i="1"/>
  <c r="F56" i="1"/>
  <c r="F48" i="1"/>
  <c r="F42" i="1"/>
  <c r="F15" i="1"/>
  <c r="F25" i="2" l="1"/>
  <c r="K25" i="2"/>
  <c r="F57" i="3"/>
  <c r="K57" i="3"/>
  <c r="F154" i="1"/>
  <c r="K59" i="5"/>
  <c r="F59" i="5"/>
  <c r="K9" i="4"/>
  <c r="F9" i="4"/>
  <c r="K9" i="2"/>
  <c r="F10" i="3"/>
  <c r="F35" i="3"/>
  <c r="K16" i="3"/>
  <c r="F15" i="4"/>
  <c r="F48" i="4"/>
  <c r="F52" i="4"/>
  <c r="F60" i="4"/>
  <c r="F87" i="4"/>
  <c r="K35" i="4"/>
  <c r="K98" i="4"/>
  <c r="F65" i="5"/>
  <c r="K65" i="5"/>
  <c r="K85" i="5"/>
  <c r="F9" i="2"/>
  <c r="F13" i="2"/>
  <c r="F16" i="3"/>
  <c r="K10" i="3"/>
  <c r="K29" i="3"/>
  <c r="K35" i="3"/>
  <c r="F35" i="4"/>
  <c r="K15" i="4"/>
  <c r="K19" i="4"/>
  <c r="K87" i="4"/>
  <c r="F26" i="5"/>
  <c r="F32" i="5"/>
  <c r="K32" i="5"/>
  <c r="K48" i="5"/>
  <c r="K10" i="6"/>
  <c r="K12" i="6" s="1"/>
  <c r="F10" i="6"/>
  <c r="F12" i="6" s="1"/>
  <c r="F98" i="4"/>
  <c r="K46" i="2"/>
  <c r="F46" i="2"/>
  <c r="K74" i="4"/>
  <c r="F74" i="4"/>
  <c r="F85" i="5"/>
  <c r="K64" i="4"/>
  <c r="F64" i="4"/>
  <c r="K60" i="4"/>
  <c r="K56" i="4"/>
  <c r="F56" i="4"/>
  <c r="F78" i="5"/>
  <c r="K78" i="5"/>
  <c r="K52" i="4"/>
  <c r="K48" i="4"/>
  <c r="K33" i="2"/>
  <c r="F33" i="2"/>
  <c r="F29" i="3"/>
  <c r="K13" i="2"/>
  <c r="K27" i="4"/>
  <c r="F27" i="4"/>
  <c r="F48" i="5"/>
  <c r="K40" i="5"/>
  <c r="F40" i="5"/>
  <c r="K26" i="5"/>
  <c r="F19" i="4"/>
  <c r="K24" i="3"/>
  <c r="F24" i="3"/>
  <c r="J9" i="6"/>
  <c r="E9" i="6"/>
  <c r="J8" i="6"/>
  <c r="E8" i="6"/>
  <c r="J5" i="6"/>
  <c r="E5" i="6"/>
  <c r="J82" i="5"/>
  <c r="J84" i="5"/>
  <c r="O84" i="5" s="1"/>
  <c r="I82" i="5"/>
  <c r="I84" i="5"/>
  <c r="H82" i="5"/>
  <c r="H84" i="5"/>
  <c r="E82" i="5"/>
  <c r="E84" i="5"/>
  <c r="M84" i="5" s="1"/>
  <c r="D82" i="5"/>
  <c r="D84" i="5"/>
  <c r="C82" i="5"/>
  <c r="C84" i="5"/>
  <c r="A85" i="5"/>
  <c r="A84" i="5"/>
  <c r="A82" i="5"/>
  <c r="J75" i="5"/>
  <c r="J76" i="5"/>
  <c r="O76" i="5" s="1"/>
  <c r="J77" i="5"/>
  <c r="O77" i="5" s="1"/>
  <c r="E75" i="5"/>
  <c r="E76" i="5"/>
  <c r="M76" i="5" s="1"/>
  <c r="E77" i="5"/>
  <c r="M77" i="5" s="1"/>
  <c r="J69" i="5"/>
  <c r="J71" i="5" s="1"/>
  <c r="E69" i="5"/>
  <c r="E71" i="5" s="1"/>
  <c r="J5" i="5"/>
  <c r="J7" i="5"/>
  <c r="J24" i="5"/>
  <c r="O24" i="5" s="1"/>
  <c r="J25" i="5"/>
  <c r="J28" i="5"/>
  <c r="J34" i="5"/>
  <c r="J36" i="5"/>
  <c r="J37" i="5"/>
  <c r="J38" i="5"/>
  <c r="O38" i="5" s="1"/>
  <c r="J39" i="5"/>
  <c r="O39" i="5" s="1"/>
  <c r="J42" i="5"/>
  <c r="J46" i="5"/>
  <c r="J47" i="5"/>
  <c r="J50" i="5"/>
  <c r="J51" i="5"/>
  <c r="O51" i="5" s="1"/>
  <c r="J52" i="5"/>
  <c r="O52" i="5" s="1"/>
  <c r="J61" i="5"/>
  <c r="O61" i="5" s="1"/>
  <c r="J64" i="5"/>
  <c r="O64" i="5" s="1"/>
  <c r="E5" i="5"/>
  <c r="E7" i="5"/>
  <c r="E24" i="5"/>
  <c r="M24" i="5" s="1"/>
  <c r="E25" i="5"/>
  <c r="E28" i="5"/>
  <c r="E34" i="5"/>
  <c r="E36" i="5"/>
  <c r="E37" i="5"/>
  <c r="E38" i="5"/>
  <c r="M38" i="5" s="1"/>
  <c r="E39" i="5"/>
  <c r="M39" i="5" s="1"/>
  <c r="E42" i="5"/>
  <c r="E46" i="5"/>
  <c r="E47" i="5"/>
  <c r="E50" i="5"/>
  <c r="E51" i="5"/>
  <c r="M51" i="5" s="1"/>
  <c r="E52" i="5"/>
  <c r="M52" i="5" s="1"/>
  <c r="E61" i="5"/>
  <c r="M61" i="5" s="1"/>
  <c r="E64" i="5"/>
  <c r="M64" i="5" s="1"/>
  <c r="D5" i="5"/>
  <c r="D7" i="5"/>
  <c r="D22" i="5" s="1"/>
  <c r="D24" i="5"/>
  <c r="D25" i="5"/>
  <c r="D28" i="5"/>
  <c r="D34" i="5"/>
  <c r="D36" i="5"/>
  <c r="D37" i="5"/>
  <c r="D38" i="5"/>
  <c r="D39" i="5"/>
  <c r="D42" i="5"/>
  <c r="D46" i="5"/>
  <c r="D47" i="5"/>
  <c r="D50" i="5"/>
  <c r="D51" i="5"/>
  <c r="D52" i="5"/>
  <c r="D61" i="5"/>
  <c r="D64" i="5"/>
  <c r="A32" i="5"/>
  <c r="J31" i="5"/>
  <c r="I31" i="5"/>
  <c r="H31" i="5"/>
  <c r="E31" i="5"/>
  <c r="D31" i="5"/>
  <c r="C31" i="5"/>
  <c r="J30" i="5"/>
  <c r="O30" i="5" s="1"/>
  <c r="I30" i="5"/>
  <c r="H30" i="5"/>
  <c r="E30" i="5"/>
  <c r="M30" i="5" s="1"/>
  <c r="D30" i="5"/>
  <c r="C30" i="5"/>
  <c r="A31" i="5"/>
  <c r="A30" i="5"/>
  <c r="A28" i="5"/>
  <c r="I7" i="5"/>
  <c r="I22" i="5" s="1"/>
  <c r="I5" i="5"/>
  <c r="J97" i="4"/>
  <c r="E97" i="4"/>
  <c r="J94" i="4"/>
  <c r="E94" i="4"/>
  <c r="J89" i="4"/>
  <c r="J92" i="4" s="1"/>
  <c r="O92" i="4" s="1"/>
  <c r="E89" i="4"/>
  <c r="E92" i="4" s="1"/>
  <c r="M92" i="4" s="1"/>
  <c r="J86" i="4"/>
  <c r="O86" i="4" s="1"/>
  <c r="E86" i="4"/>
  <c r="M86" i="4" s="1"/>
  <c r="J84" i="4"/>
  <c r="E84" i="4"/>
  <c r="J82" i="4"/>
  <c r="E82" i="4"/>
  <c r="J79" i="4"/>
  <c r="J80" i="4" s="1"/>
  <c r="O80" i="4" s="1"/>
  <c r="E79" i="4"/>
  <c r="E80" i="4" s="1"/>
  <c r="L80" i="4" s="1"/>
  <c r="J76" i="4"/>
  <c r="E76" i="4"/>
  <c r="J73" i="4"/>
  <c r="O73" i="4" s="1"/>
  <c r="E73" i="4"/>
  <c r="M73" i="4" s="1"/>
  <c r="J71" i="4"/>
  <c r="E71" i="4"/>
  <c r="J70" i="4"/>
  <c r="O70" i="4" s="1"/>
  <c r="E70" i="4"/>
  <c r="M70" i="4" s="1"/>
  <c r="J69" i="4"/>
  <c r="E69" i="4"/>
  <c r="J68" i="4"/>
  <c r="E68" i="4"/>
  <c r="J67" i="4"/>
  <c r="E67" i="4"/>
  <c r="J66" i="4"/>
  <c r="E66" i="4"/>
  <c r="J63" i="4"/>
  <c r="E63" i="4"/>
  <c r="J62" i="4"/>
  <c r="O62" i="4" s="1"/>
  <c r="E62" i="4"/>
  <c r="L62" i="4" s="1"/>
  <c r="J59" i="4"/>
  <c r="E59" i="4"/>
  <c r="J58" i="4"/>
  <c r="E58" i="4"/>
  <c r="J55" i="4"/>
  <c r="E55" i="4"/>
  <c r="J54" i="4"/>
  <c r="E54" i="4"/>
  <c r="J51" i="4"/>
  <c r="E51" i="4"/>
  <c r="J50" i="4"/>
  <c r="E50" i="4"/>
  <c r="M50" i="4" s="1"/>
  <c r="J47" i="4"/>
  <c r="E47" i="4"/>
  <c r="J43" i="4"/>
  <c r="E43" i="4"/>
  <c r="J39" i="4"/>
  <c r="J41" i="4" s="1"/>
  <c r="N41" i="4" s="1"/>
  <c r="E39" i="4"/>
  <c r="E41" i="4" s="1"/>
  <c r="L41" i="4" s="1"/>
  <c r="J34" i="4"/>
  <c r="O34" i="4" s="1"/>
  <c r="E34" i="4"/>
  <c r="M34" i="4" s="1"/>
  <c r="J33" i="4"/>
  <c r="O33" i="4" s="1"/>
  <c r="E33" i="4"/>
  <c r="M33" i="4" s="1"/>
  <c r="J26" i="4"/>
  <c r="E26" i="4"/>
  <c r="J25" i="4"/>
  <c r="E25" i="4"/>
  <c r="J23" i="4"/>
  <c r="O23" i="4" s="1"/>
  <c r="E23" i="4"/>
  <c r="M23" i="4" s="1"/>
  <c r="J18" i="4"/>
  <c r="I18" i="4"/>
  <c r="H18" i="4"/>
  <c r="E18" i="4"/>
  <c r="D18" i="4"/>
  <c r="C18" i="4"/>
  <c r="J17" i="4"/>
  <c r="O17" i="4" s="1"/>
  <c r="E17" i="4"/>
  <c r="L17" i="4" s="1"/>
  <c r="A19" i="4"/>
  <c r="A18" i="4"/>
  <c r="A17" i="4"/>
  <c r="J11" i="4"/>
  <c r="O11" i="4" s="1"/>
  <c r="J14" i="4"/>
  <c r="O14" i="4" s="1"/>
  <c r="E11" i="4"/>
  <c r="L11" i="4" s="1"/>
  <c r="E14" i="4"/>
  <c r="M14" i="4" s="1"/>
  <c r="A14" i="4"/>
  <c r="J7" i="4"/>
  <c r="J9" i="4" s="1"/>
  <c r="E7" i="4"/>
  <c r="E9" i="4" s="1"/>
  <c r="J5" i="4"/>
  <c r="E5" i="4"/>
  <c r="J55" i="3"/>
  <c r="E55" i="3"/>
  <c r="J54" i="3"/>
  <c r="E54" i="3"/>
  <c r="J53" i="3"/>
  <c r="E53" i="3"/>
  <c r="J51" i="3"/>
  <c r="E51" i="3"/>
  <c r="J37" i="3"/>
  <c r="J43" i="3" s="1"/>
  <c r="E37" i="3"/>
  <c r="E43" i="3" s="1"/>
  <c r="J31" i="3"/>
  <c r="O31" i="3" s="1"/>
  <c r="J34" i="3"/>
  <c r="E31" i="3"/>
  <c r="M31" i="3" s="1"/>
  <c r="E34" i="3"/>
  <c r="J26" i="3"/>
  <c r="J28" i="3"/>
  <c r="E26" i="3"/>
  <c r="E28" i="3"/>
  <c r="J18" i="3"/>
  <c r="J19" i="3"/>
  <c r="J21" i="3"/>
  <c r="O21" i="3" s="1"/>
  <c r="J23" i="3"/>
  <c r="E18" i="3"/>
  <c r="M18" i="3" s="1"/>
  <c r="E19" i="3"/>
  <c r="L19" i="3" s="1"/>
  <c r="E21" i="3"/>
  <c r="M21" i="3" s="1"/>
  <c r="E23" i="3"/>
  <c r="J12" i="3"/>
  <c r="E12" i="3"/>
  <c r="J5" i="3"/>
  <c r="O5" i="3" s="1"/>
  <c r="J6" i="3"/>
  <c r="O6" i="3" s="1"/>
  <c r="J8" i="3"/>
  <c r="J9" i="3"/>
  <c r="O9" i="3" s="1"/>
  <c r="E5" i="3"/>
  <c r="M5" i="3" s="1"/>
  <c r="E6" i="3"/>
  <c r="M6" i="3" s="1"/>
  <c r="E8" i="3"/>
  <c r="E9" i="3"/>
  <c r="M9" i="3" s="1"/>
  <c r="J37" i="2"/>
  <c r="J45" i="2"/>
  <c r="E37" i="2"/>
  <c r="E45" i="2"/>
  <c r="J35" i="2"/>
  <c r="O35" i="2" s="1"/>
  <c r="E35" i="2"/>
  <c r="M35" i="2" s="1"/>
  <c r="J31" i="2"/>
  <c r="J32" i="2"/>
  <c r="E31" i="2"/>
  <c r="M31" i="2" s="1"/>
  <c r="E32" i="2"/>
  <c r="J29" i="2"/>
  <c r="J5" i="2"/>
  <c r="J7" i="2"/>
  <c r="J8" i="2"/>
  <c r="J11" i="2"/>
  <c r="J12" i="2"/>
  <c r="J15" i="2"/>
  <c r="J23" i="2"/>
  <c r="O23" i="2" s="1"/>
  <c r="E5" i="2"/>
  <c r="E7" i="2"/>
  <c r="E8" i="2"/>
  <c r="E11" i="2"/>
  <c r="E12" i="2"/>
  <c r="E15" i="2"/>
  <c r="E23" i="2"/>
  <c r="M23" i="2" s="1"/>
  <c r="D7" i="2"/>
  <c r="D8" i="2"/>
  <c r="D11" i="2"/>
  <c r="D12" i="2"/>
  <c r="D15" i="2"/>
  <c r="D23" i="2"/>
  <c r="I7" i="2"/>
  <c r="I8" i="2"/>
  <c r="I5" i="2"/>
  <c r="H60" i="1"/>
  <c r="C60" i="1"/>
  <c r="I11" i="2"/>
  <c r="I12" i="2"/>
  <c r="H11" i="2"/>
  <c r="H12" i="2"/>
  <c r="C11" i="2"/>
  <c r="C12" i="2"/>
  <c r="H42" i="1"/>
  <c r="H15" i="1"/>
  <c r="H36" i="1"/>
  <c r="H48" i="1"/>
  <c r="H56" i="1"/>
  <c r="H64" i="1"/>
  <c r="H78" i="1"/>
  <c r="H84" i="1"/>
  <c r="H92" i="1"/>
  <c r="H21" i="4" s="1"/>
  <c r="H98" i="1"/>
  <c r="H106" i="1"/>
  <c r="H111" i="1"/>
  <c r="H126" i="1"/>
  <c r="H152" i="1"/>
  <c r="H168" i="1"/>
  <c r="H179" i="1"/>
  <c r="H185" i="1"/>
  <c r="H190" i="1"/>
  <c r="H194" i="1"/>
  <c r="H200" i="1"/>
  <c r="H204" i="1"/>
  <c r="H80" i="5" s="1"/>
  <c r="H225" i="1"/>
  <c r="H244" i="1"/>
  <c r="H251" i="1"/>
  <c r="H262" i="1"/>
  <c r="H277" i="1"/>
  <c r="C42" i="1"/>
  <c r="C15" i="1"/>
  <c r="C36" i="1"/>
  <c r="C48" i="1"/>
  <c r="C56" i="1"/>
  <c r="C64" i="1"/>
  <c r="C78" i="1"/>
  <c r="C84" i="1"/>
  <c r="C92" i="1"/>
  <c r="C98" i="1"/>
  <c r="C106" i="1"/>
  <c r="C111" i="1"/>
  <c r="C126" i="1"/>
  <c r="C152" i="1"/>
  <c r="C168" i="1"/>
  <c r="C179" i="1"/>
  <c r="C185" i="1"/>
  <c r="C190" i="1"/>
  <c r="C194" i="1"/>
  <c r="C200" i="1"/>
  <c r="C204" i="1"/>
  <c r="C225" i="1"/>
  <c r="C244" i="1"/>
  <c r="C251" i="1"/>
  <c r="C262" i="1"/>
  <c r="C277" i="1"/>
  <c r="H70" i="1"/>
  <c r="C70" i="1"/>
  <c r="H209" i="1"/>
  <c r="C209" i="1"/>
  <c r="C5" i="2"/>
  <c r="G5" i="2"/>
  <c r="H5" i="2"/>
  <c r="C12" i="5"/>
  <c r="B12" i="5"/>
  <c r="B10" i="5"/>
  <c r="B8" i="5"/>
  <c r="B14" i="5"/>
  <c r="B7" i="5"/>
  <c r="B9" i="5"/>
  <c r="B11" i="5"/>
  <c r="B15" i="5"/>
  <c r="C10" i="5"/>
  <c r="B36" i="1"/>
  <c r="C5" i="4"/>
  <c r="C7" i="4"/>
  <c r="C17" i="4"/>
  <c r="C23" i="4"/>
  <c r="C25" i="4"/>
  <c r="C26" i="4"/>
  <c r="C33" i="4"/>
  <c r="C34" i="4"/>
  <c r="C11" i="4"/>
  <c r="C14" i="4"/>
  <c r="D5" i="4"/>
  <c r="D7" i="4"/>
  <c r="D9" i="4" s="1"/>
  <c r="D17" i="4"/>
  <c r="D23" i="4"/>
  <c r="D25" i="4"/>
  <c r="D26" i="4"/>
  <c r="D33" i="4"/>
  <c r="D34" i="4"/>
  <c r="D11" i="4"/>
  <c r="D14" i="4"/>
  <c r="G5" i="4"/>
  <c r="G7" i="4"/>
  <c r="G17" i="4"/>
  <c r="G23" i="4"/>
  <c r="G25" i="4"/>
  <c r="G26" i="4"/>
  <c r="G33" i="4"/>
  <c r="G34" i="4"/>
  <c r="G11" i="4"/>
  <c r="G14" i="4"/>
  <c r="H5" i="4"/>
  <c r="H7" i="4"/>
  <c r="H17" i="4"/>
  <c r="H23" i="4"/>
  <c r="H25" i="4"/>
  <c r="H26" i="4"/>
  <c r="H33" i="4"/>
  <c r="H34" i="4"/>
  <c r="H11" i="4"/>
  <c r="H14" i="4"/>
  <c r="I5" i="4"/>
  <c r="I7" i="4"/>
  <c r="I9" i="4" s="1"/>
  <c r="I17" i="4"/>
  <c r="I23" i="4"/>
  <c r="I25" i="4"/>
  <c r="I26" i="4"/>
  <c r="I33" i="4"/>
  <c r="I34" i="4"/>
  <c r="I11" i="4"/>
  <c r="I14" i="4"/>
  <c r="B5" i="4"/>
  <c r="B7" i="4"/>
  <c r="B17" i="4"/>
  <c r="B23" i="4"/>
  <c r="B25" i="4"/>
  <c r="B26" i="4"/>
  <c r="B33" i="4"/>
  <c r="B34" i="4"/>
  <c r="B11" i="4"/>
  <c r="B14" i="4"/>
  <c r="C5" i="3"/>
  <c r="C6" i="3"/>
  <c r="C8" i="3"/>
  <c r="C9" i="3"/>
  <c r="C12" i="3"/>
  <c r="C15" i="3"/>
  <c r="C18" i="3"/>
  <c r="C19" i="3"/>
  <c r="C20" i="3"/>
  <c r="C21" i="3"/>
  <c r="C23" i="3"/>
  <c r="C26" i="3"/>
  <c r="C28" i="3"/>
  <c r="C31" i="3"/>
  <c r="C34" i="3"/>
  <c r="C37" i="3"/>
  <c r="C39" i="3"/>
  <c r="D5" i="3"/>
  <c r="D6" i="3"/>
  <c r="D8" i="3"/>
  <c r="D9" i="3"/>
  <c r="D12" i="3"/>
  <c r="D18" i="3"/>
  <c r="D19" i="3"/>
  <c r="D20" i="3"/>
  <c r="D21" i="3"/>
  <c r="D23" i="3"/>
  <c r="D26" i="3"/>
  <c r="D28" i="3"/>
  <c r="D31" i="3"/>
  <c r="D34" i="3"/>
  <c r="D37" i="3"/>
  <c r="D43" i="3" s="1"/>
  <c r="G5" i="3"/>
  <c r="G6" i="3"/>
  <c r="G8" i="3"/>
  <c r="G9" i="3"/>
  <c r="G12" i="3"/>
  <c r="G18" i="3"/>
  <c r="G19" i="3"/>
  <c r="G20" i="3"/>
  <c r="G21" i="3"/>
  <c r="G23" i="3"/>
  <c r="G26" i="3"/>
  <c r="G28" i="3"/>
  <c r="G31" i="3"/>
  <c r="G34" i="3"/>
  <c r="G37" i="3"/>
  <c r="G39" i="3"/>
  <c r="H5" i="3"/>
  <c r="H6" i="3"/>
  <c r="H8" i="3"/>
  <c r="H9" i="3"/>
  <c r="H12" i="3"/>
  <c r="H18" i="3"/>
  <c r="H19" i="3"/>
  <c r="H20" i="3"/>
  <c r="H21" i="3"/>
  <c r="H23" i="3"/>
  <c r="H26" i="3"/>
  <c r="H28" i="3"/>
  <c r="H31" i="3"/>
  <c r="H34" i="3"/>
  <c r="H37" i="3"/>
  <c r="H39" i="3"/>
  <c r="I5" i="3"/>
  <c r="I6" i="3"/>
  <c r="I8" i="3"/>
  <c r="I9" i="3"/>
  <c r="I12" i="3"/>
  <c r="I18" i="3"/>
  <c r="I19" i="3"/>
  <c r="I20" i="3"/>
  <c r="I21" i="3"/>
  <c r="I23" i="3"/>
  <c r="I26" i="3"/>
  <c r="I28" i="3"/>
  <c r="I31" i="3"/>
  <c r="I34" i="3"/>
  <c r="I37" i="3"/>
  <c r="I43" i="3" s="1"/>
  <c r="B5" i="3"/>
  <c r="B6" i="3"/>
  <c r="B8" i="3"/>
  <c r="B9" i="3"/>
  <c r="B12" i="3"/>
  <c r="B15" i="3"/>
  <c r="B18" i="3"/>
  <c r="B19" i="3"/>
  <c r="B20" i="3"/>
  <c r="B21" i="3"/>
  <c r="B23" i="3"/>
  <c r="B26" i="3"/>
  <c r="B28" i="3"/>
  <c r="B31" i="3"/>
  <c r="B34" i="3"/>
  <c r="B37" i="3"/>
  <c r="B39" i="3"/>
  <c r="G15" i="1"/>
  <c r="G36" i="1"/>
  <c r="G42" i="1"/>
  <c r="G48" i="1"/>
  <c r="G56" i="1"/>
  <c r="G64" i="1"/>
  <c r="G78" i="1"/>
  <c r="G84" i="1"/>
  <c r="G92" i="1"/>
  <c r="G21" i="4" s="1"/>
  <c r="G98" i="1"/>
  <c r="G106" i="1"/>
  <c r="G111" i="1"/>
  <c r="G126" i="1"/>
  <c r="G152" i="1"/>
  <c r="B15" i="1"/>
  <c r="B42" i="1"/>
  <c r="B48" i="1"/>
  <c r="B56" i="1"/>
  <c r="B64" i="1"/>
  <c r="B78" i="1"/>
  <c r="B84" i="1"/>
  <c r="B92" i="1"/>
  <c r="B98" i="1"/>
  <c r="B106" i="1"/>
  <c r="B111" i="1"/>
  <c r="B126" i="1"/>
  <c r="B152" i="1"/>
  <c r="G168" i="1"/>
  <c r="G179" i="1"/>
  <c r="G185" i="1"/>
  <c r="G190" i="1"/>
  <c r="G194" i="1"/>
  <c r="G200" i="1"/>
  <c r="G204" i="1"/>
  <c r="G80" i="5" s="1"/>
  <c r="G225" i="1"/>
  <c r="G244" i="1"/>
  <c r="G251" i="1"/>
  <c r="G262" i="1"/>
  <c r="G277" i="1"/>
  <c r="B168" i="1"/>
  <c r="B179" i="1"/>
  <c r="B185" i="1"/>
  <c r="B190" i="1"/>
  <c r="B194" i="1"/>
  <c r="B200" i="1"/>
  <c r="B204" i="1"/>
  <c r="B225" i="1"/>
  <c r="B244" i="1"/>
  <c r="B251" i="1"/>
  <c r="B262" i="1"/>
  <c r="B277" i="1"/>
  <c r="C43" i="4"/>
  <c r="C47" i="4"/>
  <c r="C50" i="4"/>
  <c r="C51" i="4"/>
  <c r="C54" i="4"/>
  <c r="C55" i="4"/>
  <c r="C58" i="4"/>
  <c r="C59" i="4"/>
  <c r="C62" i="4"/>
  <c r="C63" i="4"/>
  <c r="C66" i="4"/>
  <c r="C67" i="4"/>
  <c r="C68" i="4"/>
  <c r="C69" i="4"/>
  <c r="C70" i="4"/>
  <c r="C71" i="4"/>
  <c r="C73" i="4"/>
  <c r="C76" i="4"/>
  <c r="C79" i="4"/>
  <c r="C82" i="4"/>
  <c r="C84" i="4"/>
  <c r="C86" i="4"/>
  <c r="C89" i="4"/>
  <c r="C94" i="4"/>
  <c r="C97" i="4"/>
  <c r="C39" i="4"/>
  <c r="D43" i="4"/>
  <c r="D47" i="4"/>
  <c r="D50" i="4"/>
  <c r="D51" i="4"/>
  <c r="D54" i="4"/>
  <c r="D55" i="4"/>
  <c r="D58" i="4"/>
  <c r="D59" i="4"/>
  <c r="D62" i="4"/>
  <c r="D63" i="4"/>
  <c r="D66" i="4"/>
  <c r="D67" i="4"/>
  <c r="D68" i="4"/>
  <c r="D69" i="4"/>
  <c r="D70" i="4"/>
  <c r="D71" i="4"/>
  <c r="D73" i="4"/>
  <c r="D76" i="4"/>
  <c r="D79" i="4"/>
  <c r="D80" i="4" s="1"/>
  <c r="D82" i="4"/>
  <c r="D84" i="4"/>
  <c r="D86" i="4"/>
  <c r="D89" i="4"/>
  <c r="D92" i="4" s="1"/>
  <c r="D94" i="4"/>
  <c r="D97" i="4"/>
  <c r="D39" i="4"/>
  <c r="D41" i="4" s="1"/>
  <c r="G43" i="4"/>
  <c r="G47" i="4"/>
  <c r="G50" i="4"/>
  <c r="G51" i="4"/>
  <c r="G54" i="4"/>
  <c r="G55" i="4"/>
  <c r="G58" i="4"/>
  <c r="G59" i="4"/>
  <c r="G62" i="4"/>
  <c r="G63" i="4"/>
  <c r="G66" i="4"/>
  <c r="G67" i="4"/>
  <c r="G68" i="4"/>
  <c r="G69" i="4"/>
  <c r="G70" i="4"/>
  <c r="G71" i="4"/>
  <c r="G73" i="4"/>
  <c r="G76" i="4"/>
  <c r="G79" i="4"/>
  <c r="G82" i="4"/>
  <c r="G84" i="4"/>
  <c r="G86" i="4"/>
  <c r="G89" i="4"/>
  <c r="G92" i="4" s="1"/>
  <c r="G94" i="4"/>
  <c r="G97" i="4"/>
  <c r="G39" i="4"/>
  <c r="G41" i="4" s="1"/>
  <c r="H43" i="4"/>
  <c r="H47" i="4"/>
  <c r="H50" i="4"/>
  <c r="H51" i="4"/>
  <c r="H54" i="4"/>
  <c r="H55" i="4"/>
  <c r="H58" i="4"/>
  <c r="H59" i="4"/>
  <c r="H62" i="4"/>
  <c r="H63" i="4"/>
  <c r="H66" i="4"/>
  <c r="H67" i="4"/>
  <c r="H68" i="4"/>
  <c r="H69" i="4"/>
  <c r="H70" i="4"/>
  <c r="H71" i="4"/>
  <c r="H73" i="4"/>
  <c r="H76" i="4"/>
  <c r="H79" i="4"/>
  <c r="H82" i="4"/>
  <c r="H84" i="4"/>
  <c r="H86" i="4"/>
  <c r="H89" i="4"/>
  <c r="H92" i="4" s="1"/>
  <c r="H94" i="4"/>
  <c r="H97" i="4"/>
  <c r="H39" i="4"/>
  <c r="H41" i="4" s="1"/>
  <c r="I43" i="4"/>
  <c r="I47" i="4"/>
  <c r="I50" i="4"/>
  <c r="I51" i="4"/>
  <c r="I54" i="4"/>
  <c r="I55" i="4"/>
  <c r="I58" i="4"/>
  <c r="I59" i="4"/>
  <c r="I62" i="4"/>
  <c r="I63" i="4"/>
  <c r="I66" i="4"/>
  <c r="I67" i="4"/>
  <c r="I68" i="4"/>
  <c r="I69" i="4"/>
  <c r="I70" i="4"/>
  <c r="I71" i="4"/>
  <c r="I73" i="4"/>
  <c r="I76" i="4"/>
  <c r="I79" i="4"/>
  <c r="I80" i="4" s="1"/>
  <c r="I82" i="4"/>
  <c r="I84" i="4"/>
  <c r="I86" i="4"/>
  <c r="I89" i="4"/>
  <c r="I92" i="4" s="1"/>
  <c r="I94" i="4"/>
  <c r="I97" i="4"/>
  <c r="I39" i="4"/>
  <c r="I41" i="4" s="1"/>
  <c r="B43" i="4"/>
  <c r="B47" i="4"/>
  <c r="B50" i="4"/>
  <c r="B51" i="4"/>
  <c r="B54" i="4"/>
  <c r="B55" i="4"/>
  <c r="B58" i="4"/>
  <c r="B59" i="4"/>
  <c r="B62" i="4"/>
  <c r="B63" i="4"/>
  <c r="B66" i="4"/>
  <c r="B67" i="4"/>
  <c r="B68" i="4"/>
  <c r="B69" i="4"/>
  <c r="B70" i="4"/>
  <c r="B71" i="4"/>
  <c r="B73" i="4"/>
  <c r="B76" i="4"/>
  <c r="B79" i="4"/>
  <c r="B82" i="4"/>
  <c r="B84" i="4"/>
  <c r="B86" i="4"/>
  <c r="B89" i="4"/>
  <c r="B94" i="4"/>
  <c r="B97" i="4"/>
  <c r="B39" i="4"/>
  <c r="C69" i="5"/>
  <c r="C71" i="5" s="1"/>
  <c r="C75" i="5"/>
  <c r="C76" i="5"/>
  <c r="C77" i="5"/>
  <c r="D69" i="5"/>
  <c r="D71" i="5" s="1"/>
  <c r="D75" i="5"/>
  <c r="D76" i="5"/>
  <c r="D77" i="5"/>
  <c r="G69" i="5"/>
  <c r="G71" i="5" s="1"/>
  <c r="G75" i="5"/>
  <c r="G76" i="5"/>
  <c r="G77" i="5"/>
  <c r="G82" i="5"/>
  <c r="H69" i="5"/>
  <c r="H71" i="5" s="1"/>
  <c r="H75" i="5"/>
  <c r="H76" i="5"/>
  <c r="H77" i="5"/>
  <c r="I69" i="5"/>
  <c r="I71" i="5" s="1"/>
  <c r="I75" i="5"/>
  <c r="I76" i="5"/>
  <c r="I77" i="5"/>
  <c r="B69" i="5"/>
  <c r="B71" i="5" s="1"/>
  <c r="B75" i="5"/>
  <c r="B76" i="5"/>
  <c r="B77" i="5"/>
  <c r="B82" i="5"/>
  <c r="B61" i="5"/>
  <c r="B64" i="5"/>
  <c r="I61" i="5"/>
  <c r="I64" i="5"/>
  <c r="H61" i="5"/>
  <c r="H64" i="5"/>
  <c r="G61" i="5"/>
  <c r="G64" i="5"/>
  <c r="C61" i="5"/>
  <c r="C64" i="5"/>
  <c r="B5" i="5"/>
  <c r="B24" i="5"/>
  <c r="B25" i="5"/>
  <c r="B28" i="5"/>
  <c r="B34" i="5"/>
  <c r="B36" i="5"/>
  <c r="B37" i="5"/>
  <c r="B38" i="5"/>
  <c r="B39" i="5"/>
  <c r="B42" i="5"/>
  <c r="B46" i="5"/>
  <c r="B47" i="5"/>
  <c r="B50" i="5"/>
  <c r="B51" i="5"/>
  <c r="B52" i="5"/>
  <c r="B56" i="5"/>
  <c r="I52" i="5"/>
  <c r="H52" i="5"/>
  <c r="C52" i="5"/>
  <c r="G52" i="5"/>
  <c r="I50" i="5"/>
  <c r="I51" i="5"/>
  <c r="H50" i="5"/>
  <c r="C50" i="5"/>
  <c r="H51" i="5"/>
  <c r="H56" i="5"/>
  <c r="G50" i="5"/>
  <c r="G51" i="5"/>
  <c r="G56" i="5"/>
  <c r="C51" i="5"/>
  <c r="C56" i="5"/>
  <c r="C14" i="5"/>
  <c r="I39" i="5"/>
  <c r="H39" i="5"/>
  <c r="C39" i="5"/>
  <c r="I23" i="2"/>
  <c r="H23" i="2"/>
  <c r="I15" i="2"/>
  <c r="H15" i="2"/>
  <c r="C23" i="2"/>
  <c r="C15" i="2"/>
  <c r="C5" i="5"/>
  <c r="C7" i="5"/>
  <c r="C8" i="5"/>
  <c r="C9" i="5"/>
  <c r="C11" i="5"/>
  <c r="C15" i="5"/>
  <c r="C24" i="5"/>
  <c r="C25" i="5"/>
  <c r="C28" i="5"/>
  <c r="C34" i="5"/>
  <c r="C36" i="5"/>
  <c r="C37" i="5"/>
  <c r="C38" i="5"/>
  <c r="C42" i="5"/>
  <c r="C46" i="5"/>
  <c r="C47" i="5"/>
  <c r="G5" i="5"/>
  <c r="G7" i="5"/>
  <c r="G24" i="5"/>
  <c r="G25" i="5"/>
  <c r="G28" i="5"/>
  <c r="G34" i="5"/>
  <c r="G36" i="5"/>
  <c r="G37" i="5"/>
  <c r="G38" i="5"/>
  <c r="G39" i="5"/>
  <c r="G42" i="5"/>
  <c r="G46" i="5"/>
  <c r="G47" i="5"/>
  <c r="H5" i="5"/>
  <c r="H7" i="5"/>
  <c r="H24" i="5"/>
  <c r="H25" i="5"/>
  <c r="H28" i="5"/>
  <c r="H34" i="5"/>
  <c r="H36" i="5"/>
  <c r="H37" i="5"/>
  <c r="H38" i="5"/>
  <c r="H42" i="5"/>
  <c r="H46" i="5"/>
  <c r="H47" i="5"/>
  <c r="I24" i="5"/>
  <c r="I25" i="5"/>
  <c r="I28" i="5"/>
  <c r="I34" i="5"/>
  <c r="I36" i="5"/>
  <c r="I37" i="5"/>
  <c r="I38" i="5"/>
  <c r="I42" i="5"/>
  <c r="I46" i="5"/>
  <c r="I47" i="5"/>
  <c r="C51" i="3"/>
  <c r="C53" i="3"/>
  <c r="C54" i="3"/>
  <c r="C55" i="3"/>
  <c r="D51" i="3"/>
  <c r="D53" i="3"/>
  <c r="D54" i="3"/>
  <c r="D55" i="3"/>
  <c r="G51" i="3"/>
  <c r="G53" i="3"/>
  <c r="G54" i="3"/>
  <c r="G55" i="3"/>
  <c r="H51" i="3"/>
  <c r="H53" i="3"/>
  <c r="H54" i="3"/>
  <c r="H55" i="3"/>
  <c r="I51" i="3"/>
  <c r="I53" i="3"/>
  <c r="I54" i="3"/>
  <c r="I55" i="3"/>
  <c r="B51" i="3"/>
  <c r="B53" i="3"/>
  <c r="B54" i="3"/>
  <c r="B55" i="3"/>
  <c r="B29" i="2"/>
  <c r="B31" i="2"/>
  <c r="B32" i="2"/>
  <c r="B35" i="2"/>
  <c r="B37" i="2"/>
  <c r="B45" i="2"/>
  <c r="B5" i="2"/>
  <c r="B7" i="2"/>
  <c r="B8" i="2"/>
  <c r="B11" i="2"/>
  <c r="B12" i="2"/>
  <c r="B15" i="2"/>
  <c r="B23" i="2"/>
  <c r="C29" i="2"/>
  <c r="C31" i="2"/>
  <c r="C32" i="2"/>
  <c r="C35" i="2"/>
  <c r="C37" i="2"/>
  <c r="C45" i="2"/>
  <c r="D31" i="2"/>
  <c r="D32" i="2"/>
  <c r="D35" i="2"/>
  <c r="D37" i="2"/>
  <c r="D45" i="2"/>
  <c r="G29" i="2"/>
  <c r="G31" i="2"/>
  <c r="G32" i="2"/>
  <c r="G35" i="2"/>
  <c r="G37" i="2"/>
  <c r="G45" i="2"/>
  <c r="H29" i="2"/>
  <c r="H31" i="2"/>
  <c r="H32" i="2"/>
  <c r="H35" i="2"/>
  <c r="H37" i="2"/>
  <c r="H45" i="2"/>
  <c r="I29" i="2"/>
  <c r="I31" i="2"/>
  <c r="I32" i="2"/>
  <c r="I35" i="2"/>
  <c r="I37" i="2"/>
  <c r="I45" i="2"/>
  <c r="C7" i="2"/>
  <c r="C8" i="2"/>
  <c r="G7" i="2"/>
  <c r="G8" i="2"/>
  <c r="G11" i="2"/>
  <c r="G12" i="2"/>
  <c r="G15" i="2"/>
  <c r="G23" i="2"/>
  <c r="H7" i="2"/>
  <c r="H8" i="2"/>
  <c r="C9" i="6"/>
  <c r="D9" i="6"/>
  <c r="G9" i="6"/>
  <c r="H9" i="6"/>
  <c r="I9" i="6"/>
  <c r="B9" i="6"/>
  <c r="C8" i="6"/>
  <c r="D8" i="6"/>
  <c r="G8" i="6"/>
  <c r="H8" i="6"/>
  <c r="I8" i="6"/>
  <c r="B8" i="6"/>
  <c r="C5" i="6"/>
  <c r="C6" i="6" s="1"/>
  <c r="D5" i="6"/>
  <c r="G5" i="6"/>
  <c r="G6" i="6" s="1"/>
  <c r="H5" i="6"/>
  <c r="H6" i="6" s="1"/>
  <c r="I5" i="6"/>
  <c r="I6" i="6" s="1"/>
  <c r="B5" i="6"/>
  <c r="B6" i="6" s="1"/>
  <c r="D25" i="2" l="1"/>
  <c r="I25" i="2"/>
  <c r="O15" i="2"/>
  <c r="J25" i="2"/>
  <c r="M15" i="2"/>
  <c r="E25" i="2"/>
  <c r="I57" i="3"/>
  <c r="D57" i="3"/>
  <c r="J57" i="3"/>
  <c r="M53" i="3"/>
  <c r="E57" i="3"/>
  <c r="M17" i="4"/>
  <c r="M19" i="3"/>
  <c r="M11" i="4"/>
  <c r="O19" i="3"/>
  <c r="N19" i="3"/>
  <c r="N17" i="4"/>
  <c r="N11" i="4"/>
  <c r="F67" i="5"/>
  <c r="K67" i="5"/>
  <c r="M7" i="5"/>
  <c r="E22" i="5"/>
  <c r="O7" i="5"/>
  <c r="J22" i="5"/>
  <c r="M62" i="4"/>
  <c r="O41" i="4"/>
  <c r="F100" i="4"/>
  <c r="M41" i="4"/>
  <c r="M9" i="4"/>
  <c r="K37" i="4"/>
  <c r="O9" i="4"/>
  <c r="N62" i="4"/>
  <c r="K100" i="4"/>
  <c r="F37" i="4"/>
  <c r="I59" i="5"/>
  <c r="D59" i="5"/>
  <c r="M50" i="5"/>
  <c r="O50" i="5"/>
  <c r="J59" i="5"/>
  <c r="K45" i="3"/>
  <c r="K61" i="3" s="1"/>
  <c r="F45" i="3"/>
  <c r="F61" i="3" s="1"/>
  <c r="M7" i="4"/>
  <c r="L5" i="3"/>
  <c r="N80" i="4"/>
  <c r="M80" i="4"/>
  <c r="N5" i="3"/>
  <c r="O7" i="4"/>
  <c r="F93" i="5"/>
  <c r="K93" i="5"/>
  <c r="N55" i="3"/>
  <c r="O55" i="3"/>
  <c r="M55" i="3"/>
  <c r="L55" i="3"/>
  <c r="N71" i="5"/>
  <c r="N92" i="4"/>
  <c r="L92" i="4"/>
  <c r="M71" i="5"/>
  <c r="O71" i="5"/>
  <c r="L71" i="5"/>
  <c r="O34" i="3"/>
  <c r="O97" i="4"/>
  <c r="N97" i="4"/>
  <c r="O28" i="3"/>
  <c r="N28" i="3"/>
  <c r="L28" i="3"/>
  <c r="M28" i="3"/>
  <c r="M34" i="3"/>
  <c r="M97" i="4"/>
  <c r="L97" i="4"/>
  <c r="N45" i="2"/>
  <c r="O45" i="2"/>
  <c r="M45" i="2"/>
  <c r="L45" i="2"/>
  <c r="N21" i="3"/>
  <c r="O53" i="3"/>
  <c r="O18" i="3"/>
  <c r="L21" i="3"/>
  <c r="F54" i="2"/>
  <c r="K54" i="2"/>
  <c r="I32" i="5"/>
  <c r="B281" i="1"/>
  <c r="H25" i="2"/>
  <c r="H10" i="6"/>
  <c r="H12" i="6" s="1"/>
  <c r="C10" i="6"/>
  <c r="C12" i="6" s="1"/>
  <c r="B10" i="6"/>
  <c r="B12" i="6" s="1"/>
  <c r="G10" i="6"/>
  <c r="G12" i="6" s="1"/>
  <c r="D10" i="6"/>
  <c r="H32" i="5"/>
  <c r="L50" i="4"/>
  <c r="L31" i="2"/>
  <c r="I19" i="4"/>
  <c r="C19" i="4"/>
  <c r="O9" i="6"/>
  <c r="N9" i="6"/>
  <c r="J10" i="6"/>
  <c r="O8" i="6"/>
  <c r="N8" i="6"/>
  <c r="O54" i="3"/>
  <c r="N54" i="3"/>
  <c r="O277" i="1"/>
  <c r="N277" i="1"/>
  <c r="O51" i="3"/>
  <c r="N51" i="3"/>
  <c r="O262" i="1"/>
  <c r="N262" i="1"/>
  <c r="O94" i="4"/>
  <c r="N94" i="4"/>
  <c r="O89" i="4"/>
  <c r="N89" i="4"/>
  <c r="O84" i="4"/>
  <c r="N84" i="4"/>
  <c r="O251" i="1"/>
  <c r="N251" i="1"/>
  <c r="O82" i="4"/>
  <c r="N82" i="4"/>
  <c r="O244" i="1"/>
  <c r="N244" i="1"/>
  <c r="O37" i="2"/>
  <c r="N37" i="2"/>
  <c r="O79" i="4"/>
  <c r="N79" i="4"/>
  <c r="O76" i="4"/>
  <c r="N76" i="4"/>
  <c r="O71" i="4"/>
  <c r="N71" i="4"/>
  <c r="O67" i="4"/>
  <c r="N67" i="4"/>
  <c r="O66" i="4"/>
  <c r="N66" i="4"/>
  <c r="O225" i="1"/>
  <c r="N225" i="1"/>
  <c r="O209" i="1"/>
  <c r="N209" i="1"/>
  <c r="O82" i="5"/>
  <c r="N82" i="5"/>
  <c r="O63" i="4"/>
  <c r="N63" i="4"/>
  <c r="O204" i="1"/>
  <c r="N204" i="1"/>
  <c r="O59" i="4"/>
  <c r="N59" i="4"/>
  <c r="O58" i="4"/>
  <c r="N58" i="4"/>
  <c r="O200" i="1"/>
  <c r="N200" i="1"/>
  <c r="O55" i="4"/>
  <c r="N55" i="4"/>
  <c r="O194" i="1"/>
  <c r="N194" i="1"/>
  <c r="O54" i="4"/>
  <c r="N54" i="4"/>
  <c r="O190" i="1"/>
  <c r="N190" i="1"/>
  <c r="O75" i="5"/>
  <c r="N75" i="5"/>
  <c r="N51" i="4"/>
  <c r="O51" i="4"/>
  <c r="O185" i="1"/>
  <c r="N185" i="1"/>
  <c r="O50" i="4"/>
  <c r="N50" i="4"/>
  <c r="O47" i="4"/>
  <c r="N47" i="4"/>
  <c r="J48" i="4"/>
  <c r="O43" i="4"/>
  <c r="N43" i="4"/>
  <c r="O179" i="1"/>
  <c r="N179" i="1"/>
  <c r="O32" i="2"/>
  <c r="O168" i="1"/>
  <c r="N168" i="1"/>
  <c r="O31" i="2"/>
  <c r="N31" i="2"/>
  <c r="N39" i="4"/>
  <c r="O39" i="4"/>
  <c r="O29" i="2"/>
  <c r="N29" i="2"/>
  <c r="J6" i="6"/>
  <c r="O5" i="6"/>
  <c r="N5" i="6"/>
  <c r="O37" i="3"/>
  <c r="N37" i="3"/>
  <c r="O152" i="1"/>
  <c r="N152" i="1"/>
  <c r="O126" i="1"/>
  <c r="N126" i="1"/>
  <c r="O111" i="1"/>
  <c r="N111" i="1"/>
  <c r="O12" i="2"/>
  <c r="N12" i="2"/>
  <c r="O11" i="2"/>
  <c r="N11" i="2"/>
  <c r="O106" i="1"/>
  <c r="N106" i="1"/>
  <c r="O26" i="4"/>
  <c r="N26" i="4"/>
  <c r="O25" i="4"/>
  <c r="N25" i="4"/>
  <c r="O98" i="1"/>
  <c r="N98" i="1"/>
  <c r="N47" i="5"/>
  <c r="O47" i="5"/>
  <c r="O42" i="5"/>
  <c r="N42" i="5"/>
  <c r="O92" i="1"/>
  <c r="N92" i="1"/>
  <c r="O37" i="5"/>
  <c r="N37" i="5"/>
  <c r="O84" i="1"/>
  <c r="N84" i="1"/>
  <c r="O36" i="5"/>
  <c r="N36" i="5"/>
  <c r="O78" i="1"/>
  <c r="N78" i="1"/>
  <c r="O7" i="2"/>
  <c r="N7" i="2"/>
  <c r="O34" i="5"/>
  <c r="N34" i="5"/>
  <c r="O31" i="5"/>
  <c r="O70" i="1"/>
  <c r="N70" i="1"/>
  <c r="O28" i="5"/>
  <c r="N28" i="5"/>
  <c r="N25" i="5"/>
  <c r="O25" i="5"/>
  <c r="O64" i="1"/>
  <c r="N64" i="1"/>
  <c r="O18" i="4"/>
  <c r="N18" i="4"/>
  <c r="O60" i="1"/>
  <c r="N60" i="1"/>
  <c r="O23" i="3"/>
  <c r="N23" i="3"/>
  <c r="O56" i="1"/>
  <c r="N56" i="1"/>
  <c r="O48" i="1"/>
  <c r="N48" i="1"/>
  <c r="N42" i="1"/>
  <c r="O42" i="1"/>
  <c r="O36" i="1"/>
  <c r="N36" i="1"/>
  <c r="O8" i="3"/>
  <c r="N8" i="3"/>
  <c r="O15" i="1"/>
  <c r="N15" i="1"/>
  <c r="O5" i="4"/>
  <c r="N5" i="4"/>
  <c r="O5" i="2"/>
  <c r="N5" i="2"/>
  <c r="O5" i="5"/>
  <c r="N5" i="5"/>
  <c r="I10" i="6"/>
  <c r="I12" i="6" s="1"/>
  <c r="M9" i="6"/>
  <c r="L9" i="6"/>
  <c r="E10" i="6"/>
  <c r="M8" i="6"/>
  <c r="L8" i="6"/>
  <c r="M54" i="3"/>
  <c r="L54" i="3"/>
  <c r="M277" i="1"/>
  <c r="L277" i="1"/>
  <c r="M51" i="3"/>
  <c r="L51" i="3"/>
  <c r="L262" i="1"/>
  <c r="M262" i="1"/>
  <c r="L94" i="4"/>
  <c r="M94" i="4"/>
  <c r="M89" i="4"/>
  <c r="L89" i="4"/>
  <c r="M251" i="1"/>
  <c r="L251" i="1"/>
  <c r="M84" i="4"/>
  <c r="L84" i="4"/>
  <c r="M82" i="4"/>
  <c r="L82" i="4"/>
  <c r="M37" i="2"/>
  <c r="L37" i="2"/>
  <c r="M244" i="1"/>
  <c r="L244" i="1"/>
  <c r="M79" i="4"/>
  <c r="L79" i="4"/>
  <c r="M76" i="4"/>
  <c r="L76" i="4"/>
  <c r="M71" i="4"/>
  <c r="L71" i="4"/>
  <c r="M67" i="4"/>
  <c r="L67" i="4"/>
  <c r="M225" i="1"/>
  <c r="L225" i="1"/>
  <c r="M66" i="4"/>
  <c r="L66" i="4"/>
  <c r="M82" i="5"/>
  <c r="L82" i="5"/>
  <c r="M209" i="1"/>
  <c r="L209" i="1"/>
  <c r="M63" i="4"/>
  <c r="L63" i="4"/>
  <c r="M204" i="1"/>
  <c r="L204" i="1"/>
  <c r="M59" i="4"/>
  <c r="L59" i="4"/>
  <c r="M200" i="1"/>
  <c r="L200" i="1"/>
  <c r="M58" i="4"/>
  <c r="L58" i="4"/>
  <c r="M55" i="4"/>
  <c r="L55" i="4"/>
  <c r="M194" i="1"/>
  <c r="L194" i="1"/>
  <c r="M54" i="4"/>
  <c r="L54" i="4"/>
  <c r="M190" i="1"/>
  <c r="L190" i="1"/>
  <c r="M75" i="5"/>
  <c r="L75" i="5"/>
  <c r="L185" i="1"/>
  <c r="M185" i="1"/>
  <c r="L51" i="4"/>
  <c r="M51" i="4"/>
  <c r="M47" i="4"/>
  <c r="L47" i="4"/>
  <c r="M179" i="1"/>
  <c r="L179" i="1"/>
  <c r="M43" i="4"/>
  <c r="L43" i="4"/>
  <c r="M168" i="1"/>
  <c r="L168" i="1"/>
  <c r="M32" i="2"/>
  <c r="M39" i="4"/>
  <c r="L39" i="4"/>
  <c r="E6" i="6"/>
  <c r="M5" i="6"/>
  <c r="L5" i="6"/>
  <c r="M37" i="3"/>
  <c r="L37" i="3"/>
  <c r="M152" i="1"/>
  <c r="L152" i="1"/>
  <c r="M126" i="1"/>
  <c r="L126" i="1"/>
  <c r="M111" i="1"/>
  <c r="L111" i="1"/>
  <c r="M12" i="2"/>
  <c r="L12" i="2"/>
  <c r="M106" i="1"/>
  <c r="L106" i="1"/>
  <c r="M11" i="2"/>
  <c r="L11" i="2"/>
  <c r="M26" i="4"/>
  <c r="L26" i="4"/>
  <c r="M98" i="1"/>
  <c r="L98" i="1"/>
  <c r="M25" i="4"/>
  <c r="L25" i="4"/>
  <c r="L47" i="5"/>
  <c r="M47" i="5"/>
  <c r="M92" i="1"/>
  <c r="L92" i="1"/>
  <c r="M42" i="5"/>
  <c r="L42" i="5"/>
  <c r="M37" i="5"/>
  <c r="L37" i="5"/>
  <c r="M84" i="1"/>
  <c r="L84" i="1"/>
  <c r="M36" i="5"/>
  <c r="L36" i="5"/>
  <c r="M78" i="1"/>
  <c r="L78" i="1"/>
  <c r="M7" i="2"/>
  <c r="L7" i="2"/>
  <c r="M34" i="5"/>
  <c r="L34" i="5"/>
  <c r="M31" i="5"/>
  <c r="M70" i="1"/>
  <c r="L70" i="1"/>
  <c r="M28" i="5"/>
  <c r="L28" i="5"/>
  <c r="L25" i="5"/>
  <c r="M25" i="5"/>
  <c r="M64" i="1"/>
  <c r="L64" i="1"/>
  <c r="M18" i="4"/>
  <c r="L18" i="4"/>
  <c r="M60" i="1"/>
  <c r="L60" i="1"/>
  <c r="M23" i="3"/>
  <c r="L23" i="3"/>
  <c r="M56" i="1"/>
  <c r="L56" i="1"/>
  <c r="M48" i="1"/>
  <c r="L48" i="1"/>
  <c r="M42" i="1"/>
  <c r="L42" i="1"/>
  <c r="M36" i="1"/>
  <c r="L36" i="1"/>
  <c r="M8" i="3"/>
  <c r="L8" i="3"/>
  <c r="M15" i="1"/>
  <c r="L15" i="1"/>
  <c r="M5" i="4"/>
  <c r="L5" i="4"/>
  <c r="M5" i="2"/>
  <c r="L5" i="2"/>
  <c r="M5" i="5"/>
  <c r="L5" i="5"/>
  <c r="K27" i="2"/>
  <c r="E85" i="5"/>
  <c r="H85" i="5"/>
  <c r="I85" i="5"/>
  <c r="D19" i="4"/>
  <c r="F27" i="2"/>
  <c r="G25" i="2"/>
  <c r="B25" i="2"/>
  <c r="B9" i="2"/>
  <c r="B33" i="2"/>
  <c r="G26" i="5"/>
  <c r="I60" i="4"/>
  <c r="G60" i="4"/>
  <c r="C29" i="3"/>
  <c r="D9" i="2"/>
  <c r="D26" i="5"/>
  <c r="J85" i="5"/>
  <c r="F283" i="1"/>
  <c r="J33" i="2"/>
  <c r="G27" i="4"/>
  <c r="H56" i="4"/>
  <c r="H48" i="4"/>
  <c r="G87" i="4"/>
  <c r="G64" i="4"/>
  <c r="B35" i="3"/>
  <c r="I16" i="3"/>
  <c r="H35" i="3"/>
  <c r="G16" i="3"/>
  <c r="C10" i="3"/>
  <c r="I27" i="4"/>
  <c r="H27" i="4"/>
  <c r="G15" i="4"/>
  <c r="G35" i="4"/>
  <c r="E13" i="2"/>
  <c r="E15" i="4"/>
  <c r="B43" i="3"/>
  <c r="I24" i="3"/>
  <c r="H43" i="3"/>
  <c r="G24" i="3"/>
  <c r="D65" i="5"/>
  <c r="E24" i="3"/>
  <c r="C32" i="5"/>
  <c r="B98" i="4"/>
  <c r="C56" i="4"/>
  <c r="B16" i="3"/>
  <c r="I35" i="3"/>
  <c r="I29" i="3"/>
  <c r="H16" i="3"/>
  <c r="G35" i="3"/>
  <c r="G29" i="3"/>
  <c r="C35" i="3"/>
  <c r="C16" i="3"/>
  <c r="H19" i="4"/>
  <c r="C13" i="2"/>
  <c r="I9" i="2"/>
  <c r="D13" i="2"/>
  <c r="J9" i="2"/>
  <c r="J24" i="3"/>
  <c r="H65" i="5"/>
  <c r="B65" i="5"/>
  <c r="B78" i="5"/>
  <c r="B93" i="5" s="1"/>
  <c r="G281" i="1"/>
  <c r="J26" i="5"/>
  <c r="H9" i="2"/>
  <c r="C9" i="2"/>
  <c r="I46" i="2"/>
  <c r="G46" i="2"/>
  <c r="G57" i="3"/>
  <c r="G59" i="3" s="1"/>
  <c r="C25" i="2"/>
  <c r="C59" i="5"/>
  <c r="G65" i="5"/>
  <c r="I65" i="5"/>
  <c r="B56" i="4"/>
  <c r="B48" i="4"/>
  <c r="I87" i="4"/>
  <c r="I64" i="4"/>
  <c r="H98" i="4"/>
  <c r="D60" i="4"/>
  <c r="D52" i="4"/>
  <c r="D48" i="4"/>
  <c r="C87" i="4"/>
  <c r="C64" i="4"/>
  <c r="C60" i="4"/>
  <c r="B27" i="4"/>
  <c r="I15" i="4"/>
  <c r="I35" i="4"/>
  <c r="C35" i="4"/>
  <c r="J46" i="2"/>
  <c r="E10" i="3"/>
  <c r="E16" i="3"/>
  <c r="E29" i="3"/>
  <c r="E35" i="3"/>
  <c r="H22" i="5"/>
  <c r="C40" i="5"/>
  <c r="H78" i="5"/>
  <c r="B74" i="4"/>
  <c r="H74" i="4"/>
  <c r="D10" i="3"/>
  <c r="D48" i="5"/>
  <c r="C85" i="5"/>
  <c r="D85" i="5"/>
  <c r="G9" i="2"/>
  <c r="I33" i="2"/>
  <c r="H33" i="2"/>
  <c r="G33" i="2"/>
  <c r="D33" i="2"/>
  <c r="C46" i="2"/>
  <c r="B57" i="3"/>
  <c r="B59" i="3" s="1"/>
  <c r="H57" i="3"/>
  <c r="H59" i="3" s="1"/>
  <c r="C57" i="3"/>
  <c r="C59" i="3" s="1"/>
  <c r="I26" i="5"/>
  <c r="C48" i="5"/>
  <c r="C26" i="5"/>
  <c r="C65" i="5"/>
  <c r="D78" i="5"/>
  <c r="B87" i="4"/>
  <c r="B64" i="4"/>
  <c r="B60" i="4"/>
  <c r="I52" i="4"/>
  <c r="I48" i="4"/>
  <c r="H87" i="4"/>
  <c r="H64" i="4"/>
  <c r="H60" i="4"/>
  <c r="G52" i="4"/>
  <c r="G48" i="4"/>
  <c r="D87" i="4"/>
  <c r="D64" i="4"/>
  <c r="C98" i="4"/>
  <c r="C48" i="4"/>
  <c r="H24" i="3"/>
  <c r="G43" i="3"/>
  <c r="D29" i="3"/>
  <c r="B15" i="4"/>
  <c r="B35" i="4"/>
  <c r="H15" i="4"/>
  <c r="H35" i="4"/>
  <c r="D35" i="4"/>
  <c r="D27" i="4"/>
  <c r="C15" i="4"/>
  <c r="I13" i="2"/>
  <c r="D40" i="5"/>
  <c r="G13" i="2"/>
  <c r="H46" i="2"/>
  <c r="D46" i="2"/>
  <c r="C33" i="2"/>
  <c r="B13" i="2"/>
  <c r="B46" i="2"/>
  <c r="I40" i="5"/>
  <c r="H48" i="5"/>
  <c r="H26" i="5"/>
  <c r="G48" i="5"/>
  <c r="G22" i="5"/>
  <c r="G59" i="5"/>
  <c r="B48" i="5"/>
  <c r="B26" i="5"/>
  <c r="I78" i="5"/>
  <c r="G78" i="5"/>
  <c r="G93" i="5" s="1"/>
  <c r="B52" i="4"/>
  <c r="I98" i="4"/>
  <c r="I74" i="4"/>
  <c r="I56" i="4"/>
  <c r="H52" i="4"/>
  <c r="G154" i="1"/>
  <c r="B10" i="3"/>
  <c r="I48" i="5"/>
  <c r="H40" i="5"/>
  <c r="G40" i="5"/>
  <c r="C22" i="5"/>
  <c r="H59" i="5"/>
  <c r="B59" i="5"/>
  <c r="B40" i="5"/>
  <c r="C78" i="5"/>
  <c r="C74" i="4"/>
  <c r="B24" i="3"/>
  <c r="H10" i="3"/>
  <c r="D24" i="3"/>
  <c r="B22" i="5"/>
  <c r="J15" i="4"/>
  <c r="D32" i="5"/>
  <c r="E40" i="5"/>
  <c r="E26" i="5"/>
  <c r="J40" i="5"/>
  <c r="J78" i="5"/>
  <c r="G98" i="4"/>
  <c r="G74" i="4"/>
  <c r="G56" i="4"/>
  <c r="D98" i="4"/>
  <c r="D74" i="4"/>
  <c r="D56" i="4"/>
  <c r="C52" i="4"/>
  <c r="B29" i="3"/>
  <c r="I10" i="3"/>
  <c r="H29" i="3"/>
  <c r="G10" i="3"/>
  <c r="D35" i="3"/>
  <c r="D16" i="3"/>
  <c r="C43" i="3"/>
  <c r="C24" i="3"/>
  <c r="D15" i="4"/>
  <c r="C27" i="4"/>
  <c r="B154" i="1"/>
  <c r="H13" i="2"/>
  <c r="E9" i="2"/>
  <c r="E65" i="5"/>
  <c r="M65" i="5" s="1"/>
  <c r="E48" i="5"/>
  <c r="E32" i="5"/>
  <c r="J65" i="5"/>
  <c r="O65" i="5" s="1"/>
  <c r="J48" i="5"/>
  <c r="E78" i="5"/>
  <c r="D6" i="6"/>
  <c r="J13" i="2"/>
  <c r="E33" i="2"/>
  <c r="E46" i="2"/>
  <c r="J16" i="3"/>
  <c r="C281" i="1"/>
  <c r="C154" i="1"/>
  <c r="H281" i="1"/>
  <c r="H154" i="1"/>
  <c r="J10" i="3"/>
  <c r="J29" i="3"/>
  <c r="J35" i="3"/>
  <c r="E19" i="4"/>
  <c r="E27" i="4"/>
  <c r="E35" i="4"/>
  <c r="M35" i="4" s="1"/>
  <c r="E52" i="4"/>
  <c r="E56" i="4"/>
  <c r="E60" i="4"/>
  <c r="E64" i="4"/>
  <c r="E74" i="4"/>
  <c r="E87" i="4"/>
  <c r="E98" i="4"/>
  <c r="J19" i="4"/>
  <c r="J27" i="4"/>
  <c r="J35" i="4"/>
  <c r="O35" i="4" s="1"/>
  <c r="E48" i="4"/>
  <c r="J52" i="4"/>
  <c r="J56" i="4"/>
  <c r="J60" i="4"/>
  <c r="J64" i="4"/>
  <c r="J74" i="4"/>
  <c r="J87" i="4"/>
  <c r="J98" i="4"/>
  <c r="J32" i="5"/>
  <c r="J67" i="5" l="1"/>
  <c r="I67" i="5"/>
  <c r="D67" i="5"/>
  <c r="E67" i="5"/>
  <c r="I100" i="4"/>
  <c r="E37" i="4"/>
  <c r="D100" i="4"/>
  <c r="J100" i="4"/>
  <c r="E100" i="4"/>
  <c r="J37" i="4"/>
  <c r="D37" i="4"/>
  <c r="I37" i="4"/>
  <c r="I45" i="3"/>
  <c r="I61" i="3" s="1"/>
  <c r="J45" i="3"/>
  <c r="E45" i="3"/>
  <c r="D45" i="3"/>
  <c r="D61" i="3" s="1"/>
  <c r="D93" i="5"/>
  <c r="E93" i="5"/>
  <c r="J93" i="5"/>
  <c r="I93" i="5"/>
  <c r="I54" i="2"/>
  <c r="J54" i="2"/>
  <c r="D54" i="2"/>
  <c r="E54" i="2"/>
  <c r="J12" i="6"/>
  <c r="N12" i="6" s="1"/>
  <c r="K56" i="2"/>
  <c r="D12" i="6"/>
  <c r="E12" i="6"/>
  <c r="L12" i="6" s="1"/>
  <c r="K102" i="4"/>
  <c r="F56" i="2"/>
  <c r="E27" i="2"/>
  <c r="F102" i="4"/>
  <c r="F95" i="5"/>
  <c r="H93" i="5"/>
  <c r="H27" i="2"/>
  <c r="O10" i="6"/>
  <c r="N10" i="6"/>
  <c r="O59" i="3"/>
  <c r="O57" i="3"/>
  <c r="N57" i="3"/>
  <c r="O98" i="4"/>
  <c r="N98" i="4"/>
  <c r="O87" i="4"/>
  <c r="N87" i="4"/>
  <c r="O46" i="2"/>
  <c r="N46" i="2"/>
  <c r="O74" i="4"/>
  <c r="N74" i="4"/>
  <c r="O85" i="5"/>
  <c r="N85" i="5"/>
  <c r="O64" i="4"/>
  <c r="N64" i="4"/>
  <c r="O60" i="4"/>
  <c r="N60" i="4"/>
  <c r="O56" i="4"/>
  <c r="N56" i="4"/>
  <c r="O78" i="5"/>
  <c r="N78" i="5"/>
  <c r="O52" i="4"/>
  <c r="N52" i="4"/>
  <c r="O48" i="4"/>
  <c r="N48" i="4"/>
  <c r="O33" i="2"/>
  <c r="N33" i="2"/>
  <c r="O281" i="1"/>
  <c r="N281" i="1"/>
  <c r="O6" i="6"/>
  <c r="N6" i="6"/>
  <c r="O43" i="3"/>
  <c r="N43" i="3"/>
  <c r="O25" i="2"/>
  <c r="N25" i="2"/>
  <c r="O35" i="3"/>
  <c r="N35" i="3"/>
  <c r="O59" i="5"/>
  <c r="N59" i="5"/>
  <c r="O29" i="3"/>
  <c r="N29" i="3"/>
  <c r="O13" i="2"/>
  <c r="N13" i="2"/>
  <c r="O27" i="4"/>
  <c r="N27" i="4"/>
  <c r="O48" i="5"/>
  <c r="N48" i="5"/>
  <c r="O40" i="5"/>
  <c r="N40" i="5"/>
  <c r="O9" i="2"/>
  <c r="N9" i="2"/>
  <c r="O32" i="5"/>
  <c r="N32" i="5"/>
  <c r="O26" i="5"/>
  <c r="N26" i="5"/>
  <c r="O19" i="4"/>
  <c r="N19" i="4"/>
  <c r="O24" i="3"/>
  <c r="N24" i="3"/>
  <c r="O16" i="3"/>
  <c r="N16" i="3"/>
  <c r="O15" i="4"/>
  <c r="N15" i="4"/>
  <c r="O22" i="5"/>
  <c r="N22" i="5"/>
  <c r="O10" i="3"/>
  <c r="N10" i="3"/>
  <c r="O154" i="1"/>
  <c r="N154" i="1"/>
  <c r="M10" i="6"/>
  <c r="L10" i="6"/>
  <c r="M59" i="3"/>
  <c r="M57" i="3"/>
  <c r="L57" i="3"/>
  <c r="L98" i="4"/>
  <c r="M98" i="4"/>
  <c r="M87" i="4"/>
  <c r="L87" i="4"/>
  <c r="M46" i="2"/>
  <c r="L46" i="2"/>
  <c r="M74" i="4"/>
  <c r="L74" i="4"/>
  <c r="M85" i="5"/>
  <c r="L85" i="5"/>
  <c r="M64" i="4"/>
  <c r="L64" i="4"/>
  <c r="M60" i="4"/>
  <c r="L60" i="4"/>
  <c r="M56" i="4"/>
  <c r="L56" i="4"/>
  <c r="M78" i="5"/>
  <c r="L78" i="5"/>
  <c r="L52" i="4"/>
  <c r="M52" i="4"/>
  <c r="M48" i="4"/>
  <c r="L48" i="4"/>
  <c r="M33" i="2"/>
  <c r="L33" i="2"/>
  <c r="M281" i="1"/>
  <c r="L281" i="1"/>
  <c r="M6" i="6"/>
  <c r="L6" i="6"/>
  <c r="M43" i="3"/>
  <c r="L43" i="3"/>
  <c r="M25" i="2"/>
  <c r="L25" i="2"/>
  <c r="M35" i="3"/>
  <c r="L35" i="3"/>
  <c r="M59" i="5"/>
  <c r="L59" i="5"/>
  <c r="M29" i="3"/>
  <c r="L29" i="3"/>
  <c r="M13" i="2"/>
  <c r="L13" i="2"/>
  <c r="M27" i="4"/>
  <c r="L27" i="4"/>
  <c r="M48" i="5"/>
  <c r="L48" i="5"/>
  <c r="M40" i="5"/>
  <c r="L40" i="5"/>
  <c r="M9" i="2"/>
  <c r="L9" i="2"/>
  <c r="M32" i="5"/>
  <c r="L32" i="5"/>
  <c r="M26" i="5"/>
  <c r="L26" i="5"/>
  <c r="M19" i="4"/>
  <c r="L19" i="4"/>
  <c r="M24" i="3"/>
  <c r="L24" i="3"/>
  <c r="M16" i="3"/>
  <c r="L16" i="3"/>
  <c r="M15" i="4"/>
  <c r="L15" i="4"/>
  <c r="M22" i="5"/>
  <c r="L22" i="5"/>
  <c r="M10" i="3"/>
  <c r="L10" i="3"/>
  <c r="M154" i="1"/>
  <c r="L154" i="1"/>
  <c r="G283" i="1"/>
  <c r="G27" i="2"/>
  <c r="C37" i="4"/>
  <c r="B54" i="2"/>
  <c r="K95" i="5"/>
  <c r="B27" i="2"/>
  <c r="G37" i="4"/>
  <c r="C27" i="2"/>
  <c r="D27" i="2"/>
  <c r="G100" i="4"/>
  <c r="B100" i="4"/>
  <c r="G45" i="3"/>
  <c r="G61" i="3" s="1"/>
  <c r="H54" i="2"/>
  <c r="C45" i="3"/>
  <c r="C61" i="3" s="1"/>
  <c r="C93" i="5"/>
  <c r="H67" i="5"/>
  <c r="I27" i="2"/>
  <c r="H37" i="4"/>
  <c r="B37" i="4"/>
  <c r="C100" i="4"/>
  <c r="H100" i="4"/>
  <c r="C54" i="2"/>
  <c r="G54" i="2"/>
  <c r="B67" i="5"/>
  <c r="B95" i="5" s="1"/>
  <c r="G67" i="5"/>
  <c r="G95" i="5" s="1"/>
  <c r="C67" i="5"/>
  <c r="H283" i="1"/>
  <c r="C283" i="1"/>
  <c r="H45" i="3"/>
  <c r="H61" i="3" s="1"/>
  <c r="B283" i="1"/>
  <c r="B45" i="3"/>
  <c r="B61" i="3" s="1"/>
  <c r="J27" i="2"/>
  <c r="M12" i="6" l="1"/>
  <c r="O12" i="6"/>
  <c r="I56" i="2"/>
  <c r="I95" i="5"/>
  <c r="C56" i="2"/>
  <c r="H95" i="5"/>
  <c r="B56" i="2"/>
  <c r="H102" i="4"/>
  <c r="H56" i="2"/>
  <c r="L59" i="3"/>
  <c r="C95" i="5"/>
  <c r="C102" i="4"/>
  <c r="N59" i="3"/>
  <c r="O93" i="5"/>
  <c r="N93" i="5"/>
  <c r="N100" i="4"/>
  <c r="O100" i="4"/>
  <c r="O54" i="2"/>
  <c r="N54" i="2"/>
  <c r="J61" i="3"/>
  <c r="O45" i="3"/>
  <c r="N45" i="3"/>
  <c r="O37" i="4"/>
  <c r="N37" i="4"/>
  <c r="O27" i="2"/>
  <c r="N27" i="2"/>
  <c r="O283" i="1"/>
  <c r="N283" i="1"/>
  <c r="J95" i="5"/>
  <c r="O67" i="5"/>
  <c r="N67" i="5"/>
  <c r="M93" i="5"/>
  <c r="L93" i="5"/>
  <c r="M100" i="4"/>
  <c r="L100" i="4"/>
  <c r="E61" i="3"/>
  <c r="M45" i="3"/>
  <c r="L45" i="3"/>
  <c r="M37" i="4"/>
  <c r="L37" i="4"/>
  <c r="M27" i="2"/>
  <c r="L27" i="2"/>
  <c r="M67" i="5"/>
  <c r="L67" i="5"/>
  <c r="M54" i="2"/>
  <c r="L54" i="2"/>
  <c r="M283" i="1"/>
  <c r="L283" i="1"/>
  <c r="G56" i="2"/>
  <c r="E95" i="5"/>
  <c r="G102" i="4"/>
  <c r="D56" i="2"/>
  <c r="B102" i="4"/>
  <c r="I102" i="4"/>
  <c r="D95" i="5"/>
  <c r="D102" i="4"/>
  <c r="E56" i="2"/>
  <c r="E102" i="4"/>
  <c r="J56" i="2"/>
  <c r="J102" i="4"/>
  <c r="O61" i="3" l="1"/>
  <c r="N61" i="3"/>
  <c r="O102" i="4"/>
  <c r="N102" i="4"/>
  <c r="O56" i="2"/>
  <c r="N56" i="2"/>
  <c r="O95" i="5"/>
  <c r="N95" i="5"/>
  <c r="M61" i="3"/>
  <c r="L61" i="3"/>
  <c r="M102" i="4"/>
  <c r="L102" i="4"/>
  <c r="M95" i="5"/>
  <c r="L95" i="5"/>
  <c r="M56" i="2"/>
  <c r="L56" i="2"/>
</calcChain>
</file>

<file path=xl/sharedStrings.xml><?xml version="1.0" encoding="utf-8"?>
<sst xmlns="http://schemas.openxmlformats.org/spreadsheetml/2006/main" count="962" uniqueCount="252">
  <si>
    <t>2007 HC</t>
  </si>
  <si>
    <t>2008 HC</t>
  </si>
  <si>
    <t>Graduate Subtotal:</t>
  </si>
  <si>
    <t>Undergraduate Subtotal:</t>
  </si>
  <si>
    <t>2008 Hrs</t>
  </si>
  <si>
    <t>2007 Hrs</t>
  </si>
  <si>
    <t>Campus Total:</t>
  </si>
  <si>
    <t xml:space="preserve">BA:Accountancy -UIS             </t>
  </si>
  <si>
    <t xml:space="preserve">MA:Accountancy -UIS             </t>
  </si>
  <si>
    <t xml:space="preserve">BA:Economics -UIS               </t>
  </si>
  <si>
    <t xml:space="preserve">BA:Online Economics -UIS        </t>
  </si>
  <si>
    <t xml:space="preserve">BA:Management - UIS             </t>
  </si>
  <si>
    <t xml:space="preserve">BBA:Business Admin -UIS         </t>
  </si>
  <si>
    <t xml:space="preserve">BBA:Online Business Admin -UIS  </t>
  </si>
  <si>
    <t xml:space="preserve">MBA:Business Admin -UIS         </t>
  </si>
  <si>
    <t xml:space="preserve">MBA:Bus Admin Accel Peoria-UIS  </t>
  </si>
  <si>
    <t xml:space="preserve">MS:Mgmt Information Sys -UIS    </t>
  </si>
  <si>
    <t xml:space="preserve">MS:Online Mgmt Inf Sys -UIS     </t>
  </si>
  <si>
    <t xml:space="preserve">BSW:Social Work -UIS            </t>
  </si>
  <si>
    <t xml:space="preserve">MA:Human Devel Counseling -UIS  </t>
  </si>
  <si>
    <t xml:space="preserve">MA:Online Teach Leadership-UIS  </t>
  </si>
  <si>
    <t xml:space="preserve">MA:Educational Leadership -UIS  </t>
  </si>
  <si>
    <t xml:space="preserve">MA:Online Educ Leadrshp -UIS    </t>
  </si>
  <si>
    <t xml:space="preserve">MA:EdL-Master Tch&amp;Leadrshp-UIS  </t>
  </si>
  <si>
    <t xml:space="preserve">MA:HS-Alcohol&amp;Subst Abuse -UIS  </t>
  </si>
  <si>
    <t xml:space="preserve">MA:HS-Child&amp;Family Studies-UIS  </t>
  </si>
  <si>
    <t xml:space="preserve">MA:HS:Gerontology -UIS          </t>
  </si>
  <si>
    <t xml:space="preserve">MA:Online HS-Soc Serv Admn-UIS  </t>
  </si>
  <si>
    <t xml:space="preserve">MA:Human Services -UIS          </t>
  </si>
  <si>
    <t xml:space="preserve">CAS:EdL-Superintendnt Cert-UIS  </t>
  </si>
  <si>
    <t xml:space="preserve">CAS:Online EdL-ChfSchBusOf-UIS  </t>
  </si>
  <si>
    <t xml:space="preserve">NDEG:Online Career Spec -UIS    </t>
  </si>
  <si>
    <t xml:space="preserve">CERT:Alchol &amp; Subst Abuse-UIS   </t>
  </si>
  <si>
    <t xml:space="preserve">CERT:Online Legl Asp of Ed-UIS  </t>
  </si>
  <si>
    <t xml:space="preserve">NDEG:Teacher Educ - Elem -UIS   </t>
  </si>
  <si>
    <t xml:space="preserve">NDEG:Teacher Educ - Sec -UIS    </t>
  </si>
  <si>
    <t xml:space="preserve">NDEG:Online Teach Ed-Sec -UIS   </t>
  </si>
  <si>
    <t xml:space="preserve">NDEG:Gen Administration -UIS    </t>
  </si>
  <si>
    <t xml:space="preserve">BS:Computer Science -UIS        </t>
  </si>
  <si>
    <t xml:space="preserve">BS:Online Computer Science-UIS  </t>
  </si>
  <si>
    <t xml:space="preserve">MS:Computer Science -UIS        </t>
  </si>
  <si>
    <t xml:space="preserve">MS:Online Computer Science-UIS  </t>
  </si>
  <si>
    <t xml:space="preserve">BA:English -UIS                 </t>
  </si>
  <si>
    <t xml:space="preserve">BA:Online English -UIS          </t>
  </si>
  <si>
    <t xml:space="preserve">MA:English -UIS                 </t>
  </si>
  <si>
    <t xml:space="preserve">BS:Biology -UIS                 </t>
  </si>
  <si>
    <t xml:space="preserve">MS:Biology -UIS                 </t>
  </si>
  <si>
    <t xml:space="preserve">BA:Philosophy -UIS              </t>
  </si>
  <si>
    <t xml:space="preserve">BA:Online Philosophy -UIS       </t>
  </si>
  <si>
    <t xml:space="preserve">BS:Chemistry -UIS               </t>
  </si>
  <si>
    <t xml:space="preserve">BA:History -UIS                 </t>
  </si>
  <si>
    <t xml:space="preserve">BA:Online History -UIS          </t>
  </si>
  <si>
    <t xml:space="preserve">MA:History -UIS                 </t>
  </si>
  <si>
    <t xml:space="preserve">BA:Liberal Studies -UIS         </t>
  </si>
  <si>
    <t xml:space="preserve">BA:Online Liberal Studies -UIS  </t>
  </si>
  <si>
    <t xml:space="preserve">BA:Psychology -UIS              </t>
  </si>
  <si>
    <t xml:space="preserve">BA:PSY-Clinical/Counsel-UIS     </t>
  </si>
  <si>
    <t xml:space="preserve">BA:PSY-Developmental -UIS       </t>
  </si>
  <si>
    <t xml:space="preserve">BA:PSY-Educational -UIS         </t>
  </si>
  <si>
    <t xml:space="preserve">BA:PSY-Experimental -UIS        </t>
  </si>
  <si>
    <t xml:space="preserve">BA:PSY-Individual Conc -UIS     </t>
  </si>
  <si>
    <t>BA:PSY-Personal/Transper -UIS</t>
  </si>
  <si>
    <t xml:space="preserve">BA:Mathematical Sciences -UIS   </t>
  </si>
  <si>
    <t xml:space="preserve">BA:Online Mathematical Sci-UIS  </t>
  </si>
  <si>
    <t xml:space="preserve">BA:Sociology/Anthropology -UIS  </t>
  </si>
  <si>
    <t xml:space="preserve">BA:Visual Arts -UIS             </t>
  </si>
  <si>
    <t xml:space="preserve">BS:Clinical Laboratory Sc -UIS  </t>
  </si>
  <si>
    <t xml:space="preserve">BA:Communication -UIS           </t>
  </si>
  <si>
    <t xml:space="preserve">MA:Communication -UIS           </t>
  </si>
  <si>
    <t xml:space="preserve">NDEG:Online Sys Security -UIS   </t>
  </si>
  <si>
    <t xml:space="preserve">NDEG:Online Info Assurance-UIS  </t>
  </si>
  <si>
    <t xml:space="preserve">DPA:Public Administration -UIS  </t>
  </si>
  <si>
    <t xml:space="preserve">MPA:PA-Criminal Justice -UIS    </t>
  </si>
  <si>
    <t xml:space="preserve">MPA:Community Arts Mgmt -UIS    </t>
  </si>
  <si>
    <t xml:space="preserve">MPA:Public Administration -UIS  </t>
  </si>
  <si>
    <t xml:space="preserve">MPA:Online Public Admin -UIS    </t>
  </si>
  <si>
    <t xml:space="preserve">BA:Criminal Justice -UIS        </t>
  </si>
  <si>
    <t xml:space="preserve">BA:Legal Studies -UIS           </t>
  </si>
  <si>
    <t xml:space="preserve">MA:Legal Studies -UIS           </t>
  </si>
  <si>
    <t xml:space="preserve">MA:Online Legal Studies -UIS    </t>
  </si>
  <si>
    <t xml:space="preserve">MA:Public Affairs Repting -UIS  </t>
  </si>
  <si>
    <t xml:space="preserve">MPH:Public Health -UIS          </t>
  </si>
  <si>
    <t>MPH:PH- Env Health -UIS</t>
  </si>
  <si>
    <t>MPH:Online PH- Env Health -UIS</t>
  </si>
  <si>
    <t xml:space="preserve">MS:ESC - General  -UIS          </t>
  </si>
  <si>
    <t xml:space="preserve">MA:ES-Ntrl Res&amp;Sustain Dvl-UIS  </t>
  </si>
  <si>
    <t xml:space="preserve">MA:Online ES-N Res&amp;Sus Dvl-UIS  </t>
  </si>
  <si>
    <t xml:space="preserve">MA:ES-Env Plcy, Plng &amp;Admn-UIS  </t>
  </si>
  <si>
    <t xml:space="preserve">MA:Environmental Studies -UIS   </t>
  </si>
  <si>
    <t xml:space="preserve">CERT:Mgmt of Non Prft Org -UIS  </t>
  </si>
  <si>
    <t xml:space="preserve">CERT:Emer Prep &amp; Home Sec-UIS   </t>
  </si>
  <si>
    <t xml:space="preserve">NDEG:Envrn Risk Assessmnt -UIS  </t>
  </si>
  <si>
    <t xml:space="preserve">NDEG: Undergrad Non-Deg-UIS     </t>
  </si>
  <si>
    <t xml:space="preserve">NONE:Undergrad Undecided -UIS   </t>
  </si>
  <si>
    <t>N/A</t>
  </si>
  <si>
    <t xml:space="preserve"> </t>
  </si>
  <si>
    <t>All Programs</t>
  </si>
  <si>
    <t>College of Business and Management</t>
  </si>
  <si>
    <t>College of Education and Human Services</t>
  </si>
  <si>
    <t>College of Liberal Arts and Sciences</t>
  </si>
  <si>
    <t>College of Public Affairs and Administration</t>
  </si>
  <si>
    <t>VCAA</t>
  </si>
  <si>
    <t>CBM Total:</t>
  </si>
  <si>
    <t>EHS Total:</t>
  </si>
  <si>
    <t>LAS Total:</t>
  </si>
  <si>
    <t>PAA Total:</t>
  </si>
  <si>
    <t>VCAA Total:</t>
  </si>
  <si>
    <t>MBA Total</t>
  </si>
  <si>
    <t>MIS Total</t>
  </si>
  <si>
    <t>NDEG Total</t>
  </si>
  <si>
    <t>ECO Total</t>
  </si>
  <si>
    <t>BBA Total</t>
  </si>
  <si>
    <t>EDL Total</t>
  </si>
  <si>
    <t>HDC Total</t>
  </si>
  <si>
    <t>HMS Total</t>
  </si>
  <si>
    <t>CAS Total</t>
  </si>
  <si>
    <t>CERT Total</t>
  </si>
  <si>
    <t>CSC Total</t>
  </si>
  <si>
    <t>ENG Total</t>
  </si>
  <si>
    <t>HIS Total</t>
  </si>
  <si>
    <t>LIS Total</t>
  </si>
  <si>
    <t>MAT Total</t>
  </si>
  <si>
    <t>PHI Total</t>
  </si>
  <si>
    <t>PSY Total</t>
  </si>
  <si>
    <t>ENS Total</t>
  </si>
  <si>
    <t>LES Total</t>
  </si>
  <si>
    <t>MPA Total</t>
  </si>
  <si>
    <t>MPH Total</t>
  </si>
  <si>
    <t>MA:Online ES-SusDvl&amp;Polcy-UIS</t>
  </si>
  <si>
    <t>NDEG:Pub Sector-Labor Rel-UIS</t>
  </si>
  <si>
    <t>BA:LS-General Legal Stud-UIS</t>
  </si>
  <si>
    <t>BA:LS-Legal Assistant-UIS</t>
  </si>
  <si>
    <t>BS:CHE-Biochemistry-UIS</t>
  </si>
  <si>
    <t>CERT:Commun Health Ed-UIS</t>
  </si>
  <si>
    <t>CHE Total</t>
  </si>
  <si>
    <t>Program Name</t>
  </si>
  <si>
    <t>BUS Total</t>
  </si>
  <si>
    <t>MA:ES-Env Planning &amp; Mgmt-UIS</t>
  </si>
  <si>
    <t>MA:ES-Sust Devmt &amp; Policy-UIS</t>
  </si>
  <si>
    <t xml:space="preserve">BA:Political Science -UIS       </t>
  </si>
  <si>
    <t>BA:Global Studies</t>
  </si>
  <si>
    <t xml:space="preserve">                                       PSC Total</t>
  </si>
  <si>
    <t xml:space="preserve">MA:Political Science -UIS       </t>
  </si>
  <si>
    <t>MA: PSC-Academic Politics-UIS</t>
  </si>
  <si>
    <t>MA: PSC-Practical Politics-UIS</t>
  </si>
  <si>
    <t>MA:HIS-Public History-UIS</t>
  </si>
  <si>
    <t xml:space="preserve">MA:Liberal &amp; Integrative Studies      </t>
  </si>
  <si>
    <t>MA:OnlineLibrl&amp;IntgStudies-UIS</t>
  </si>
  <si>
    <t xml:space="preserve">                                        LNT Total</t>
  </si>
  <si>
    <t>MA:HIS-Euro&amp; World History-UIS</t>
  </si>
  <si>
    <t>MA:HIS-American History-UIS</t>
  </si>
  <si>
    <t xml:space="preserve">MA:HS-Social Service-Admin-UIS  </t>
  </si>
  <si>
    <t>CERT:Online EngAsSecongLang-UIS</t>
  </si>
  <si>
    <t xml:space="preserve">BS:Mgmt Information Sys -UIS        </t>
  </si>
  <si>
    <t xml:space="preserve">BA:ENG-Education -UIS                 </t>
  </si>
  <si>
    <t xml:space="preserve">MPH:Online Public Health -UIS          </t>
  </si>
  <si>
    <t>NDEG:Online Digital Orgs.</t>
  </si>
  <si>
    <t>NDEG:Online Bus Proc Mgmt-UIS</t>
  </si>
  <si>
    <t>NDEG:IT Project Mgmt-UIS</t>
  </si>
  <si>
    <t xml:space="preserve">NDEG:Online IT Project Mgmt. </t>
  </si>
  <si>
    <t xml:space="preserve">NDEG:Graduate-Non Degree- UIS  </t>
  </si>
  <si>
    <t xml:space="preserve">NDEG:Undergrad Non-Deg-UIS     </t>
  </si>
  <si>
    <t xml:space="preserve">NDEG:OnlineEnvRiskAssess -UIS  </t>
  </si>
  <si>
    <t xml:space="preserve">BA:ENG-Writing,Rhet,&amp;Lang -UIS                 </t>
  </si>
  <si>
    <t>`</t>
  </si>
  <si>
    <t xml:space="preserve">  ---</t>
  </si>
  <si>
    <t xml:space="preserve">NDEG:General Supervisory -UIS  </t>
  </si>
  <si>
    <t xml:space="preserve">NDEG:Online HR Mangment -UIS  </t>
  </si>
  <si>
    <t xml:space="preserve">MS:ESC - Online General -UIS     </t>
  </si>
  <si>
    <t>MA:ES-Online Env Pln &amp; Mgt-UIS</t>
  </si>
  <si>
    <t xml:space="preserve">NDEG:Online Bus Intelligence -UIS    </t>
  </si>
  <si>
    <t xml:space="preserve">BA:ENG-Literary Studies -UIS                 </t>
  </si>
  <si>
    <t xml:space="preserve">BA:Environmental Studies -UIS                 </t>
  </si>
  <si>
    <t xml:space="preserve">BS:Online Mgmt Inf Sys -UIS  </t>
  </si>
  <si>
    <t xml:space="preserve">BBA:Bus Admin Management -UIS         </t>
  </si>
  <si>
    <t xml:space="preserve">BBA:Bus Admin Mrktng -UIS         </t>
  </si>
  <si>
    <t xml:space="preserve">BBA:Online Bus Admin Mgmt -UIS  </t>
  </si>
  <si>
    <t xml:space="preserve">CERT:OnlineMgmtofNonPrftOrg -UIS  </t>
  </si>
  <si>
    <t xml:space="preserve">MA:Online PoliticalScience -UIS       </t>
  </si>
  <si>
    <t xml:space="preserve">NDEG:Entrepreneurship -UIS  </t>
  </si>
  <si>
    <t xml:space="preserve">BS:Info Syst Sec -UIS        </t>
  </si>
  <si>
    <t xml:space="preserve">BS:Online Info Syst Sec -UIS        </t>
  </si>
  <si>
    <t>MA:ES-Environ Humanities-UIS</t>
  </si>
  <si>
    <t>CAS-Educational Leadership-UIS</t>
  </si>
  <si>
    <t xml:space="preserve">BBA:Bus Admin Sport Mgt -UIS         </t>
  </si>
  <si>
    <t xml:space="preserve">BA:Online Political Sci -UIS       </t>
  </si>
  <si>
    <t xml:space="preserve">CERT:Epidemiology -UIS   </t>
  </si>
  <si>
    <t xml:space="preserve">CERT:Online Epidemiology -UIS   </t>
  </si>
  <si>
    <t xml:space="preserve">CERT:OnlineEducTechnology-UIS   </t>
  </si>
  <si>
    <t>NDEG:Learn Behav Spec I -UIS</t>
  </si>
  <si>
    <t>NDEG:Online Lrn  Beh Spe I -UIS</t>
  </si>
  <si>
    <t xml:space="preserve">NDEG:OnlineGeoInfoSystems -UIS   </t>
  </si>
  <si>
    <t xml:space="preserve">NDEG:Gen Administrative -UIS    </t>
  </si>
  <si>
    <t>CCJ Total</t>
  </si>
  <si>
    <t xml:space="preserve">BA:Criminology &amp; Crim Just -UIS        </t>
  </si>
  <si>
    <t>BA:Elementary Education- UIS</t>
  </si>
  <si>
    <t xml:space="preserve">BA:Online PSY-Indivi Conc -UIS        </t>
  </si>
  <si>
    <t xml:space="preserve">BBA:Business Admin Fin -UIS         </t>
  </si>
  <si>
    <t>BS:Exercise Science -UIS</t>
  </si>
  <si>
    <t>ALH Total</t>
  </si>
  <si>
    <t xml:space="preserve">BS:Biochemistry -UIS               </t>
  </si>
  <si>
    <t xml:space="preserve">MA:Online Education -UIS    </t>
  </si>
  <si>
    <t xml:space="preserve">MS:Data Analytics -UIS    </t>
  </si>
  <si>
    <t xml:space="preserve">MS:Online Data Analytics -UIS     </t>
  </si>
  <si>
    <t>BA:Public Administration- UIS</t>
  </si>
  <si>
    <t>BA:Public Policy-UIS</t>
  </si>
  <si>
    <t>CERT:OnlineEmrPrepHomeSec-UIS</t>
  </si>
  <si>
    <t xml:space="preserve">MA:English Digital Pedag-UIS                 </t>
  </si>
  <si>
    <t xml:space="preserve">MA:HDC- School Counseling -UIS  </t>
  </si>
  <si>
    <t xml:space="preserve">MA:HDC-Mar Cple Fam Consl-UIS  </t>
  </si>
  <si>
    <t xml:space="preserve">MA:HDC-Clin Mtl Hlth - UIS  </t>
  </si>
  <si>
    <t xml:space="preserve">NDEG:Onl Higher Ed Onl Ped-UIS  </t>
  </si>
  <si>
    <t>BA:GS -Globalization</t>
  </si>
  <si>
    <t>GBL Total</t>
  </si>
  <si>
    <t xml:space="preserve">BA:Theatre -UIS             </t>
  </si>
  <si>
    <t>AMT Total</t>
  </si>
  <si>
    <t>2019 HC</t>
  </si>
  <si>
    <t>2019 Hrs</t>
  </si>
  <si>
    <t>BA:GS -Politics Diplom -UIS</t>
  </si>
  <si>
    <t xml:space="preserve">BA:Online Communication -UIS        </t>
  </si>
  <si>
    <t>COM Total</t>
  </si>
  <si>
    <t xml:space="preserve">NDEG:OpSupplyChain -UIS  </t>
  </si>
  <si>
    <t xml:space="preserve">NDEG:Online Busi Analytics-UIS  </t>
  </si>
  <si>
    <t xml:space="preserve">CERT:Community Planning - UIS  </t>
  </si>
  <si>
    <t xml:space="preserve">CERT:OnlinePublicProMgt -UIS  </t>
  </si>
  <si>
    <t>MATR:Athletic Training -UIS</t>
  </si>
  <si>
    <t>2020 HC</t>
  </si>
  <si>
    <t>2020 Hrs</t>
  </si>
  <si>
    <t xml:space="preserve">BS:Medical Laboratory Sc -UIS  </t>
  </si>
  <si>
    <t xml:space="preserve">BS:Online MIS Hth Care Inf-UIS  </t>
  </si>
  <si>
    <t xml:space="preserve">MPH:Environmental Health -UIS          </t>
  </si>
  <si>
    <t>BA:GS-Self-Dsg Reg Top -UIS</t>
  </si>
  <si>
    <t>MS:ESC-EnvPlanning &amp; Mgmt -UIS</t>
  </si>
  <si>
    <t>MS:ESC-Online EnvPln &amp; Mgt-UIS</t>
  </si>
  <si>
    <t>MS:Online ESC SusDvl&amp;Polcy-UIS</t>
  </si>
  <si>
    <t>MS:ESC-SustDevmt &amp; Policy -UIS</t>
  </si>
  <si>
    <t>Summer 2019 - Summer 2021: Headcount &amp; Total Credit Hours, by Program Code</t>
  </si>
  <si>
    <t>2021 HC</t>
  </si>
  <si>
    <t>2021 Hrs</t>
  </si>
  <si>
    <t>% HC Change 2020-2021</t>
  </si>
  <si>
    <t>HC Change 2020-2021</t>
  </si>
  <si>
    <t>% Hrs Change 2020-2021</t>
  </si>
  <si>
    <t xml:space="preserve"> Hrs Change 2020-2021</t>
  </si>
  <si>
    <t xml:space="preserve">BS:MIS Health Care Info -UIS  </t>
  </si>
  <si>
    <t xml:space="preserve">MPH: EnvirHealth-Online -UIS          </t>
  </si>
  <si>
    <t xml:space="preserve">NDEG: Middle Grades Ed -UIS   </t>
  </si>
  <si>
    <t xml:space="preserve">NDEG:HumSerFundrsOnline-UIS   </t>
  </si>
  <si>
    <t xml:space="preserve">NDEG:OnlinePubUtilMgmt&amp;Reg- UIS  </t>
  </si>
  <si>
    <t xml:space="preserve">BBA:Bus Ad HRM (Online) -UIS         </t>
  </si>
  <si>
    <t xml:space="preserve">BBA:Bus Admin - HRMGT -UIS         </t>
  </si>
  <si>
    <t>BA: Middle Grades Ed -UIS</t>
  </si>
  <si>
    <t>EED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</si>
</sst>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0">
    <xf numFmtId="0" fontId="0" fillId="0" borderId="0" xfId="0"/>
    <xf numFmtId="4" fontId="2" fillId="0" borderId="1" xfId="1" applyNumberFormat="1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3" fillId="0" borderId="0" xfId="1" applyFont="1"/>
    <xf numFmtId="4" fontId="4" fillId="0" borderId="1" xfId="1" applyNumberFormat="1" applyFont="1" applyFill="1" applyBorder="1" applyAlignment="1">
      <alignment horizontal="center" wrapText="1"/>
    </xf>
    <xf numFmtId="9" fontId="3" fillId="0" borderId="0" xfId="1" applyNumberFormat="1" applyFont="1" applyBorder="1" applyAlignment="1">
      <alignment horizontal="right" indent="1"/>
    </xf>
    <xf numFmtId="0" fontId="3" fillId="0" borderId="0" xfId="1" applyFont="1" applyAlignment="1">
      <alignment horizontal="right" indent="1"/>
    </xf>
    <xf numFmtId="4" fontId="4" fillId="0" borderId="2" xfId="1" applyNumberFormat="1" applyFont="1" applyFill="1" applyBorder="1" applyAlignment="1">
      <alignment horizontal="center" wrapText="1"/>
    </xf>
    <xf numFmtId="0" fontId="3" fillId="0" borderId="3" xfId="1" applyFont="1" applyBorder="1" applyAlignment="1">
      <alignment horizontal="right" indent="1"/>
    </xf>
    <xf numFmtId="0" fontId="5" fillId="0" borderId="0" xfId="1" applyFont="1" applyBorder="1" applyAlignment="1">
      <alignment horizontal="right" indent="1"/>
    </xf>
    <xf numFmtId="0" fontId="5" fillId="0" borderId="1" xfId="1" applyFont="1" applyFill="1" applyBorder="1" applyAlignment="1">
      <alignment horizontal="right" indent="1"/>
    </xf>
    <xf numFmtId="3" fontId="3" fillId="0" borderId="4" xfId="1" applyNumberFormat="1" applyFont="1" applyBorder="1" applyAlignment="1">
      <alignment horizontal="right" indent="1"/>
    </xf>
    <xf numFmtId="0" fontId="5" fillId="0" borderId="0" xfId="1" applyFont="1" applyFill="1" applyBorder="1" applyAlignment="1">
      <alignment horizontal="right" indent="1"/>
    </xf>
    <xf numFmtId="3" fontId="3" fillId="0" borderId="3" xfId="1" applyNumberFormat="1" applyFont="1" applyFill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4" fontId="2" fillId="0" borderId="1" xfId="1" applyNumberFormat="1" applyFont="1" applyBorder="1" applyAlignment="1">
      <alignment horizontal="center" wrapText="1"/>
    </xf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4" fontId="5" fillId="0" borderId="0" xfId="1" applyNumberFormat="1" applyFont="1" applyBorder="1"/>
    <xf numFmtId="0" fontId="5" fillId="0" borderId="0" xfId="1" applyNumberFormat="1" applyFont="1" applyBorder="1" applyAlignment="1">
      <alignment horizontal="right" indent="1"/>
    </xf>
    <xf numFmtId="9" fontId="5" fillId="0" borderId="0" xfId="1" applyNumberFormat="1" applyFont="1" applyBorder="1" applyAlignment="1">
      <alignment horizontal="right" indent="1"/>
    </xf>
    <xf numFmtId="0" fontId="5" fillId="0" borderId="3" xfId="1" applyFont="1" applyBorder="1" applyAlignment="1">
      <alignment horizontal="right" indent="1"/>
    </xf>
    <xf numFmtId="0" fontId="5" fillId="0" borderId="0" xfId="1" applyFont="1" applyAlignment="1">
      <alignment horizontal="right" indent="1"/>
    </xf>
    <xf numFmtId="4" fontId="5" fillId="0" borderId="0" xfId="1" applyNumberFormat="1" applyFont="1"/>
    <xf numFmtId="0" fontId="5" fillId="0" borderId="0" xfId="1" applyFont="1" applyFill="1" applyAlignment="1"/>
    <xf numFmtId="4" fontId="2" fillId="0" borderId="1" xfId="1" applyNumberFormat="1" applyFont="1" applyFill="1" applyBorder="1" applyAlignment="1">
      <alignment horizontal="center" wrapText="1"/>
    </xf>
    <xf numFmtId="0" fontId="5" fillId="0" borderId="0" xfId="1" applyNumberFormat="1" applyFont="1" applyFill="1" applyAlignment="1">
      <alignment horizontal="right" indent="1"/>
    </xf>
    <xf numFmtId="3" fontId="3" fillId="0" borderId="0" xfId="1" applyNumberFormat="1" applyFont="1" applyFill="1" applyAlignment="1">
      <alignment horizontal="right" indent="1"/>
    </xf>
    <xf numFmtId="0" fontId="5" fillId="0" borderId="0" xfId="1" applyFont="1" applyFill="1" applyAlignment="1">
      <alignment horizontal="right" indent="1"/>
    </xf>
    <xf numFmtId="4" fontId="2" fillId="0" borderId="2" xfId="1" applyNumberFormat="1" applyFont="1" applyBorder="1" applyAlignment="1">
      <alignment horizontal="center" wrapText="1"/>
    </xf>
    <xf numFmtId="3" fontId="3" fillId="0" borderId="3" xfId="1" applyNumberFormat="1" applyFont="1" applyBorder="1" applyAlignment="1">
      <alignment horizontal="right" indent="1"/>
    </xf>
    <xf numFmtId="0" fontId="0" fillId="0" borderId="3" xfId="1" applyFont="1" applyBorder="1" applyAlignment="1">
      <alignment horizontal="right" indent="1"/>
    </xf>
    <xf numFmtId="0" fontId="5" fillId="0" borderId="3" xfId="1" applyNumberFormat="1" applyFont="1" applyBorder="1" applyAlignment="1">
      <alignment horizontal="right" indent="1"/>
    </xf>
    <xf numFmtId="4" fontId="5" fillId="0" borderId="0" xfId="1" applyNumberFormat="1" applyFont="1" applyFill="1"/>
    <xf numFmtId="9" fontId="6" fillId="0" borderId="0" xfId="1" quotePrefix="1" applyNumberFormat="1" applyFont="1" applyBorder="1" applyAlignment="1">
      <alignment horizontal="center"/>
    </xf>
    <xf numFmtId="0" fontId="3" fillId="0" borderId="0" xfId="1" applyFont="1" applyBorder="1" applyAlignment="1">
      <alignment horizontal="right" indent="1"/>
    </xf>
    <xf numFmtId="3" fontId="3" fillId="0" borderId="5" xfId="1" applyNumberFormat="1" applyFont="1" applyFill="1" applyBorder="1" applyAlignment="1">
      <alignment horizontal="right" indent="1"/>
    </xf>
    <xf numFmtId="3" fontId="3" fillId="0" borderId="5" xfId="1" applyNumberFormat="1" applyFont="1" applyBorder="1" applyAlignment="1">
      <alignment horizontal="right" indent="1"/>
    </xf>
    <xf numFmtId="3" fontId="3" fillId="0" borderId="6" xfId="1" applyNumberFormat="1" applyFont="1" applyBorder="1" applyAlignment="1">
      <alignment horizontal="right" indent="1"/>
    </xf>
    <xf numFmtId="9" fontId="3" fillId="0" borderId="5" xfId="1" applyNumberFormat="1" applyFont="1" applyBorder="1" applyAlignment="1">
      <alignment horizontal="right" indent="1"/>
    </xf>
    <xf numFmtId="4" fontId="3" fillId="0" borderId="0" xfId="1" applyNumberFormat="1" applyFont="1" applyBorder="1" applyAlignment="1">
      <alignment horizontal="right"/>
    </xf>
    <xf numFmtId="3" fontId="3" fillId="0" borderId="7" xfId="1" applyNumberFormat="1" applyFont="1" applyFill="1" applyBorder="1" applyAlignment="1">
      <alignment horizontal="right" indent="1"/>
    </xf>
    <xf numFmtId="3" fontId="3" fillId="0" borderId="7" xfId="1" applyNumberFormat="1" applyFont="1" applyBorder="1" applyAlignment="1">
      <alignment horizontal="right" indent="1"/>
    </xf>
    <xf numFmtId="3" fontId="3" fillId="0" borderId="8" xfId="1" applyNumberFormat="1" applyFont="1" applyBorder="1" applyAlignment="1">
      <alignment horizontal="right" indent="1"/>
    </xf>
    <xf numFmtId="3" fontId="5" fillId="0" borderId="0" xfId="1" applyNumberFormat="1" applyFont="1" applyFill="1" applyAlignment="1"/>
    <xf numFmtId="3" fontId="3" fillId="0" borderId="0" xfId="1" applyNumberFormat="1" applyFont="1" applyFill="1" applyBorder="1" applyAlignment="1">
      <alignment horizontal="right" indent="1"/>
    </xf>
    <xf numFmtId="9" fontId="3" fillId="0" borderId="4" xfId="1" applyNumberFormat="1" applyFont="1" applyBorder="1" applyAlignment="1">
      <alignment horizontal="right" indent="1"/>
    </xf>
    <xf numFmtId="0" fontId="5" fillId="0" borderId="6" xfId="1" applyFont="1" applyFill="1" applyBorder="1" applyAlignment="1">
      <alignment horizontal="right" indent="1"/>
    </xf>
    <xf numFmtId="0" fontId="5" fillId="0" borderId="6" xfId="1" applyFont="1" applyBorder="1" applyAlignment="1">
      <alignment horizontal="right" indent="1"/>
    </xf>
    <xf numFmtId="0" fontId="5" fillId="0" borderId="3" xfId="1" applyFont="1" applyFill="1" applyBorder="1" applyAlignment="1">
      <alignment horizontal="right" indent="1"/>
    </xf>
    <xf numFmtId="4" fontId="5" fillId="0" borderId="0" xfId="1" applyNumberFormat="1" applyFont="1" applyBorder="1" applyAlignment="1">
      <alignment horizontal="right"/>
    </xf>
    <xf numFmtId="0" fontId="5" fillId="0" borderId="7" xfId="1" applyFont="1" applyFill="1" applyBorder="1" applyAlignment="1">
      <alignment horizontal="right" indent="1"/>
    </xf>
    <xf numFmtId="4" fontId="5" fillId="0" borderId="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 indent="1"/>
    </xf>
    <xf numFmtId="9" fontId="5" fillId="0" borderId="5" xfId="1" applyNumberFormat="1" applyFont="1" applyBorder="1" applyAlignment="1">
      <alignment horizontal="right" indent="1"/>
    </xf>
    <xf numFmtId="0" fontId="5" fillId="0" borderId="5" xfId="1" applyFont="1" applyBorder="1" applyAlignment="1">
      <alignment horizontal="right" indent="1"/>
    </xf>
    <xf numFmtId="0" fontId="5" fillId="0" borderId="9" xfId="1" applyFont="1" applyFill="1" applyBorder="1" applyAlignment="1">
      <alignment horizontal="right" indent="1"/>
    </xf>
    <xf numFmtId="0" fontId="5" fillId="0" borderId="10" xfId="1" applyFont="1" applyFill="1" applyBorder="1" applyAlignment="1">
      <alignment horizontal="right" indent="1"/>
    </xf>
    <xf numFmtId="0" fontId="5" fillId="0" borderId="0" xfId="1" applyNumberFormat="1" applyFont="1" applyFill="1" applyBorder="1" applyAlignment="1">
      <alignment horizontal="right" indent="1"/>
    </xf>
    <xf numFmtId="9" fontId="5" fillId="0" borderId="0" xfId="1" applyNumberFormat="1" applyFont="1" applyFill="1" applyBorder="1" applyAlignment="1">
      <alignment horizontal="right" indent="1"/>
    </xf>
    <xf numFmtId="0" fontId="5" fillId="0" borderId="0" xfId="1" applyFont="1" applyFill="1"/>
    <xf numFmtId="0" fontId="5" fillId="0" borderId="8" xfId="1" applyFont="1" applyFill="1" applyBorder="1" applyAlignment="1">
      <alignment horizontal="right" indent="1"/>
    </xf>
    <xf numFmtId="0" fontId="5" fillId="0" borderId="0" xfId="1" applyFont="1" applyFill="1" applyBorder="1"/>
    <xf numFmtId="4" fontId="5" fillId="0" borderId="0" xfId="1" applyNumberFormat="1" applyFont="1" applyFill="1" applyBorder="1"/>
    <xf numFmtId="0" fontId="5" fillId="0" borderId="11" xfId="1" applyFont="1" applyFill="1" applyBorder="1" applyAlignment="1">
      <alignment horizontal="right" indent="1"/>
    </xf>
    <xf numFmtId="0" fontId="0" fillId="0" borderId="0" xfId="1" applyFont="1" applyBorder="1" applyAlignment="1">
      <alignment horizontal="right" indent="1"/>
    </xf>
    <xf numFmtId="0" fontId="5" fillId="0" borderId="3" xfId="1" applyNumberFormat="1" applyFont="1" applyFill="1" applyBorder="1" applyAlignment="1">
      <alignment horizontal="right" indent="1"/>
    </xf>
    <xf numFmtId="0" fontId="5" fillId="0" borderId="6" xfId="1" applyNumberFormat="1" applyFont="1" applyBorder="1" applyAlignment="1">
      <alignment horizontal="right" indent="1"/>
    </xf>
    <xf numFmtId="3" fontId="3" fillId="0" borderId="6" xfId="1" applyNumberFormat="1" applyFont="1" applyFill="1" applyBorder="1" applyAlignment="1">
      <alignment horizontal="right" indent="1"/>
    </xf>
    <xf numFmtId="0" fontId="5" fillId="0" borderId="12" xfId="1" applyNumberFormat="1" applyFont="1" applyBorder="1" applyAlignment="1">
      <alignment horizontal="right" indent="1"/>
    </xf>
    <xf numFmtId="0" fontId="5" fillId="0" borderId="1" xfId="1" applyNumberFormat="1" applyFont="1" applyFill="1" applyBorder="1" applyAlignment="1">
      <alignment horizontal="right" indent="1"/>
    </xf>
    <xf numFmtId="0" fontId="5" fillId="0" borderId="4" xfId="1" applyFont="1" applyFill="1" applyBorder="1" applyAlignment="1">
      <alignment horizontal="right" indent="1"/>
    </xf>
    <xf numFmtId="0" fontId="5" fillId="0" borderId="4" xfId="1" applyNumberFormat="1" applyFont="1" applyBorder="1" applyAlignment="1">
      <alignment horizontal="right" indent="1"/>
    </xf>
    <xf numFmtId="0" fontId="5" fillId="0" borderId="14" xfId="1" applyFont="1" applyFill="1" applyBorder="1" applyAlignment="1">
      <alignment horizontal="right" indent="1"/>
    </xf>
    <xf numFmtId="0" fontId="5" fillId="0" borderId="15" xfId="1" applyFont="1" applyFill="1" applyBorder="1" applyAlignment="1">
      <alignment horizontal="right" indent="1"/>
    </xf>
    <xf numFmtId="3" fontId="3" fillId="0" borderId="4" xfId="1" applyNumberFormat="1" applyFont="1" applyFill="1" applyBorder="1" applyAlignment="1">
      <alignment horizontal="right" indent="1"/>
    </xf>
    <xf numFmtId="0" fontId="5" fillId="0" borderId="2" xfId="1" applyFont="1" applyFill="1" applyBorder="1" applyAlignment="1">
      <alignment horizontal="right" indent="1"/>
    </xf>
    <xf numFmtId="0" fontId="5" fillId="0" borderId="12" xfId="1" applyFont="1" applyFill="1" applyBorder="1" applyAlignment="1">
      <alignment horizontal="right" indent="1"/>
    </xf>
    <xf numFmtId="0" fontId="5" fillId="0" borderId="1" xfId="1" applyNumberFormat="1" applyFont="1" applyBorder="1" applyAlignment="1">
      <alignment horizontal="right" indent="1"/>
    </xf>
    <xf numFmtId="0" fontId="5" fillId="0" borderId="2" xfId="1" applyNumberFormat="1" applyFont="1" applyBorder="1" applyAlignment="1">
      <alignment horizontal="right" indent="1"/>
    </xf>
    <xf numFmtId="0" fontId="0" fillId="0" borderId="1" xfId="1" applyFont="1" applyBorder="1" applyAlignment="1">
      <alignment horizontal="right" indent="1"/>
    </xf>
    <xf numFmtId="0" fontId="0" fillId="0" borderId="2" xfId="1" applyFont="1" applyBorder="1" applyAlignment="1">
      <alignment horizontal="right" indent="1"/>
    </xf>
    <xf numFmtId="9" fontId="5" fillId="0" borderId="1" xfId="1" applyNumberFormat="1" applyFont="1" applyBorder="1" applyAlignment="1">
      <alignment horizontal="right" indent="1"/>
    </xf>
    <xf numFmtId="0" fontId="5" fillId="0" borderId="1" xfId="1" applyFont="1" applyBorder="1" applyAlignment="1">
      <alignment horizontal="right" indent="1"/>
    </xf>
    <xf numFmtId="0" fontId="5" fillId="0" borderId="2" xfId="1" applyFont="1" applyBorder="1" applyAlignment="1">
      <alignment horizontal="right" indent="1"/>
    </xf>
    <xf numFmtId="0" fontId="5" fillId="0" borderId="0" xfId="1" applyFont="1" applyBorder="1" applyAlignment="1"/>
    <xf numFmtId="0" fontId="5" fillId="0" borderId="0" xfId="1" applyFont="1" applyBorder="1" applyAlignment="1"/>
    <xf numFmtId="0" fontId="5" fillId="0" borderId="11" xfId="1" applyNumberFormat="1" applyFont="1" applyBorder="1" applyAlignment="1">
      <alignment horizontal="right" indent="1"/>
    </xf>
    <xf numFmtId="0" fontId="1" fillId="0" borderId="0" xfId="1" applyFont="1"/>
    <xf numFmtId="0" fontId="8" fillId="0" borderId="0" xfId="1" applyFont="1"/>
    <xf numFmtId="0" fontId="7" fillId="0" borderId="0" xfId="1" applyFont="1"/>
    <xf numFmtId="4" fontId="1" fillId="0" borderId="0" xfId="1" applyNumberFormat="1" applyFont="1" applyFill="1"/>
    <xf numFmtId="4" fontId="1" fillId="0" borderId="0" xfId="1" applyNumberFormat="1" applyFont="1"/>
    <xf numFmtId="9" fontId="5" fillId="0" borderId="13" xfId="1" applyNumberFormat="1" applyFont="1" applyBorder="1" applyAlignment="1">
      <alignment horizontal="right" indent="1"/>
    </xf>
    <xf numFmtId="9" fontId="1" fillId="0" borderId="0" xfId="1" quotePrefix="1" applyNumberFormat="1" applyFont="1" applyFill="1" applyBorder="1" applyAlignment="1">
      <alignment horizontal="center"/>
    </xf>
    <xf numFmtId="9" fontId="1" fillId="0" borderId="13" xfId="1" quotePrefix="1" applyNumberFormat="1" applyFont="1" applyFill="1" applyBorder="1" applyAlignment="1">
      <alignment horizontal="center"/>
    </xf>
    <xf numFmtId="9" fontId="5" fillId="0" borderId="15" xfId="1" applyNumberFormat="1" applyFont="1" applyBorder="1" applyAlignment="1">
      <alignment horizontal="right" indent="1"/>
    </xf>
    <xf numFmtId="9" fontId="5" fillId="0" borderId="4" xfId="1" applyNumberFormat="1" applyFont="1" applyBorder="1" applyAlignment="1">
      <alignment horizontal="right" indent="1"/>
    </xf>
    <xf numFmtId="9" fontId="5" fillId="0" borderId="4" xfId="1" applyNumberFormat="1" applyFont="1" applyFill="1" applyBorder="1" applyAlignment="1">
      <alignment horizontal="right" indent="1"/>
    </xf>
    <xf numFmtId="9" fontId="1" fillId="0" borderId="1" xfId="1" quotePrefix="1" applyNumberFormat="1" applyFont="1" applyFill="1" applyBorder="1" applyAlignment="1">
      <alignment horizontal="center"/>
    </xf>
    <xf numFmtId="9" fontId="1" fillId="0" borderId="0" xfId="1" applyNumberFormat="1" applyFont="1" applyBorder="1" applyAlignment="1">
      <alignment horizontal="right" indent="1"/>
    </xf>
    <xf numFmtId="0" fontId="1" fillId="0" borderId="3" xfId="1" applyFont="1" applyBorder="1" applyAlignment="1">
      <alignment horizontal="right" indent="1"/>
    </xf>
    <xf numFmtId="0" fontId="1" fillId="0" borderId="0" xfId="1" applyFont="1" applyAlignment="1">
      <alignment horizontal="right" indent="1"/>
    </xf>
    <xf numFmtId="0" fontId="1" fillId="0" borderId="0" xfId="1" applyFont="1" applyBorder="1" applyAlignment="1">
      <alignment horizontal="right" indent="1"/>
    </xf>
    <xf numFmtId="9" fontId="3" fillId="0" borderId="15" xfId="1" applyNumberFormat="1" applyFont="1" applyBorder="1" applyAlignment="1">
      <alignment horizontal="right" indent="1"/>
    </xf>
    <xf numFmtId="0" fontId="3" fillId="0" borderId="6" xfId="1" applyFont="1" applyBorder="1" applyAlignment="1">
      <alignment horizontal="right" indent="1"/>
    </xf>
    <xf numFmtId="0" fontId="3" fillId="0" borderId="5" xfId="1" applyFont="1" applyBorder="1" applyAlignment="1">
      <alignment horizontal="right" indent="1"/>
    </xf>
    <xf numFmtId="4" fontId="1" fillId="0" borderId="0" xfId="1" applyNumberFormat="1" applyFont="1" applyFill="1" applyBorder="1"/>
    <xf numFmtId="9" fontId="1" fillId="0" borderId="4" xfId="1" quotePrefix="1" applyNumberFormat="1" applyFont="1" applyFill="1" applyBorder="1" applyAlignment="1">
      <alignment horizontal="center"/>
    </xf>
    <xf numFmtId="1" fontId="1" fillId="0" borderId="0" xfId="1" quotePrefix="1" applyNumberFormat="1" applyFont="1" applyFill="1" applyBorder="1" applyAlignment="1">
      <alignment horizontal="right" indent="1"/>
    </xf>
    <xf numFmtId="0" fontId="5" fillId="2" borderId="0" xfId="1" applyFont="1" applyFill="1" applyAlignment="1">
      <alignment horizontal="right" indent="1"/>
    </xf>
    <xf numFmtId="0" fontId="5" fillId="2" borderId="0" xfId="1" applyNumberFormat="1" applyFont="1" applyFill="1" applyBorder="1" applyAlignment="1">
      <alignment horizontal="right" indent="1"/>
    </xf>
    <xf numFmtId="3" fontId="5" fillId="0" borderId="8" xfId="1" applyNumberFormat="1" applyFont="1" applyFill="1" applyBorder="1" applyAlignment="1">
      <alignment horizontal="right" indent="1"/>
    </xf>
    <xf numFmtId="4" fontId="1" fillId="0" borderId="0" xfId="1" applyNumberFormat="1" applyFont="1" applyBorder="1" applyAlignment="1">
      <alignment horizontal="right"/>
    </xf>
    <xf numFmtId="0" fontId="5" fillId="0" borderId="11" xfId="1" applyNumberFormat="1" applyFont="1" applyFill="1" applyBorder="1" applyAlignment="1">
      <alignment horizontal="right" indent="1"/>
    </xf>
    <xf numFmtId="0" fontId="5" fillId="0" borderId="12" xfId="1" applyNumberFormat="1" applyFont="1" applyFill="1" applyBorder="1" applyAlignment="1">
      <alignment horizontal="right" indent="1"/>
    </xf>
    <xf numFmtId="3" fontId="5" fillId="0" borderId="3" xfId="1" applyNumberFormat="1" applyFont="1" applyFill="1" applyBorder="1" applyAlignment="1">
      <alignment horizontal="right" indent="1"/>
    </xf>
    <xf numFmtId="0" fontId="5" fillId="0" borderId="16" xfId="1" applyFont="1" applyFill="1" applyBorder="1" applyAlignment="1">
      <alignment horizontal="right" indent="1"/>
    </xf>
    <xf numFmtId="0" fontId="5" fillId="0" borderId="17" xfId="1" applyFont="1" applyFill="1" applyBorder="1" applyAlignment="1">
      <alignment horizontal="right" indent="1"/>
    </xf>
    <xf numFmtId="0" fontId="5" fillId="0" borderId="16" xfId="1" applyFont="1" applyBorder="1" applyAlignment="1">
      <alignment horizontal="right" indent="1"/>
    </xf>
    <xf numFmtId="3" fontId="3" fillId="0" borderId="16" xfId="1" applyNumberFormat="1" applyFont="1" applyFill="1" applyBorder="1" applyAlignment="1">
      <alignment horizontal="right" indent="1"/>
    </xf>
    <xf numFmtId="9" fontId="3" fillId="0" borderId="16" xfId="1" applyNumberFormat="1" applyFont="1" applyBorder="1" applyAlignment="1">
      <alignment horizontal="right" indent="1"/>
    </xf>
    <xf numFmtId="0" fontId="3" fillId="0" borderId="17" xfId="1" applyFont="1" applyBorder="1" applyAlignment="1">
      <alignment horizontal="right" indent="1"/>
    </xf>
    <xf numFmtId="0" fontId="3" fillId="0" borderId="16" xfId="1" applyFont="1" applyBorder="1" applyAlignment="1">
      <alignment horizontal="right" indent="1"/>
    </xf>
    <xf numFmtId="0" fontId="5" fillId="0" borderId="16" xfId="1" applyNumberFormat="1" applyFont="1" applyBorder="1" applyAlignment="1">
      <alignment horizontal="right" indent="1"/>
    </xf>
    <xf numFmtId="3" fontId="5" fillId="0" borderId="7" xfId="1" applyNumberFormat="1" applyFont="1" applyFill="1" applyBorder="1" applyAlignment="1">
      <alignment horizontal="right" indent="1"/>
    </xf>
    <xf numFmtId="3" fontId="5" fillId="0" borderId="6" xfId="1" applyNumberFormat="1" applyFont="1" applyFill="1" applyBorder="1" applyAlignment="1">
      <alignment horizontal="right" indent="1"/>
    </xf>
    <xf numFmtId="0" fontId="5" fillId="0" borderId="13" xfId="1" applyFont="1" applyFill="1" applyBorder="1" applyAlignment="1">
      <alignment horizontal="right" indent="1"/>
    </xf>
    <xf numFmtId="3" fontId="3" fillId="0" borderId="0" xfId="1" applyNumberFormat="1" applyFont="1" applyAlignment="1">
      <alignment horizontal="right" indent="1"/>
    </xf>
    <xf numFmtId="0" fontId="5" fillId="0" borderId="18" xfId="1" applyFont="1" applyBorder="1" applyAlignment="1">
      <alignment horizontal="right" indent="1"/>
    </xf>
    <xf numFmtId="3" fontId="5" fillId="0" borderId="0" xfId="1" applyNumberFormat="1" applyFont="1" applyBorder="1" applyAlignment="1">
      <alignment horizontal="right" indent="1"/>
    </xf>
    <xf numFmtId="3" fontId="5" fillId="0" borderId="5" xfId="1" applyNumberFormat="1" applyFont="1" applyFill="1" applyBorder="1" applyAlignment="1">
      <alignment horizontal="right" indent="1"/>
    </xf>
    <xf numFmtId="3" fontId="5" fillId="0" borderId="0" xfId="1" applyNumberFormat="1" applyFont="1" applyFill="1" applyBorder="1" applyAlignment="1">
      <alignment horizontal="right" indent="1"/>
    </xf>
    <xf numFmtId="3" fontId="5" fillId="0" borderId="4" xfId="1" applyNumberFormat="1" applyFont="1" applyFill="1" applyBorder="1" applyAlignment="1">
      <alignment horizontal="right" indent="1"/>
    </xf>
    <xf numFmtId="3" fontId="5" fillId="0" borderId="15" xfId="1" applyNumberFormat="1" applyFont="1" applyFill="1" applyBorder="1" applyAlignment="1">
      <alignment horizontal="right" indent="1"/>
    </xf>
    <xf numFmtId="0" fontId="5" fillId="0" borderId="19" xfId="1" applyFont="1" applyFill="1" applyBorder="1" applyAlignment="1">
      <alignment horizontal="right" indent="1"/>
    </xf>
    <xf numFmtId="0" fontId="5" fillId="0" borderId="20" xfId="1" applyFont="1" applyFill="1" applyBorder="1" applyAlignment="1">
      <alignment horizontal="right" indent="1"/>
    </xf>
    <xf numFmtId="0" fontId="1" fillId="0" borderId="0" xfId="1" applyNumberFormat="1" applyFont="1" applyBorder="1" applyAlignment="1">
      <alignment horizontal="right" indent="1"/>
    </xf>
    <xf numFmtId="4" fontId="1" fillId="0" borderId="0" xfId="1" applyNumberFormat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left"/>
    </xf>
    <xf numFmtId="4" fontId="1" fillId="0" borderId="0" xfId="1" applyNumberFormat="1" applyFont="1" applyBorder="1"/>
    <xf numFmtId="9" fontId="5" fillId="0" borderId="18" xfId="1" applyNumberFormat="1" applyFont="1" applyBorder="1" applyAlignment="1">
      <alignment horizontal="right" indent="1"/>
    </xf>
    <xf numFmtId="9" fontId="3" fillId="0" borderId="20" xfId="1" applyNumberFormat="1" applyFont="1" applyBorder="1" applyAlignment="1">
      <alignment horizontal="right" indent="1"/>
    </xf>
    <xf numFmtId="3" fontId="5" fillId="0" borderId="0" xfId="1" applyNumberFormat="1" applyFont="1" applyAlignment="1">
      <alignment horizontal="right" indent="1"/>
    </xf>
    <xf numFmtId="3" fontId="5" fillId="0" borderId="1" xfId="1" applyNumberFormat="1" applyFont="1" applyBorder="1" applyAlignment="1">
      <alignment horizontal="right" indent="1"/>
    </xf>
    <xf numFmtId="0" fontId="1" fillId="0" borderId="3" xfId="1" applyNumberFormat="1" applyFont="1" applyBorder="1" applyAlignment="1">
      <alignment horizontal="right" indent="1"/>
    </xf>
    <xf numFmtId="9" fontId="1" fillId="0" borderId="18" xfId="1" quotePrefix="1" applyNumberFormat="1" applyFont="1" applyFill="1" applyBorder="1" applyAlignment="1">
      <alignment horizontal="center"/>
    </xf>
    <xf numFmtId="0" fontId="5" fillId="0" borderId="18" xfId="1" applyNumberFormat="1" applyFont="1" applyBorder="1" applyAlignment="1">
      <alignment horizontal="right" indent="1"/>
    </xf>
    <xf numFmtId="0" fontId="5" fillId="0" borderId="18" xfId="1" applyFont="1" applyFill="1" applyBorder="1" applyAlignment="1">
      <alignment horizontal="right" indent="1"/>
    </xf>
    <xf numFmtId="0" fontId="5" fillId="0" borderId="21" xfId="1" applyNumberFormat="1" applyFont="1" applyBorder="1" applyAlignment="1">
      <alignment horizontal="right" indent="1"/>
    </xf>
    <xf numFmtId="9" fontId="5" fillId="0" borderId="16" xfId="1" applyNumberFormat="1" applyFont="1" applyBorder="1" applyAlignment="1">
      <alignment horizontal="right" indent="1"/>
    </xf>
    <xf numFmtId="0" fontId="5" fillId="0" borderId="21" xfId="1" applyFont="1" applyBorder="1" applyAlignment="1">
      <alignment horizontal="right" indent="1"/>
    </xf>
    <xf numFmtId="0" fontId="5" fillId="0" borderId="21" xfId="1" applyFont="1" applyFill="1" applyBorder="1" applyAlignment="1">
      <alignment horizontal="right" indent="1"/>
    </xf>
    <xf numFmtId="9" fontId="1" fillId="0" borderId="15" xfId="1" quotePrefix="1" applyNumberFormat="1" applyFont="1" applyFill="1" applyBorder="1" applyAlignment="1">
      <alignment horizontal="right" indent="1"/>
    </xf>
    <xf numFmtId="0" fontId="1" fillId="0" borderId="0" xfId="1" applyFont="1" applyFill="1"/>
    <xf numFmtId="9" fontId="5" fillId="0" borderId="20" xfId="1" applyNumberFormat="1" applyFont="1" applyBorder="1" applyAlignment="1">
      <alignment horizontal="right" indent="1"/>
    </xf>
    <xf numFmtId="0" fontId="5" fillId="0" borderId="20" xfId="1" applyFont="1" applyBorder="1" applyAlignment="1">
      <alignment horizontal="right" indent="1"/>
    </xf>
    <xf numFmtId="3" fontId="3" fillId="0" borderId="20" xfId="1" applyNumberFormat="1" applyFont="1" applyFill="1" applyBorder="1" applyAlignment="1">
      <alignment horizontal="right" indent="1"/>
    </xf>
    <xf numFmtId="3" fontId="5" fillId="0" borderId="19" xfId="1" applyNumberFormat="1" applyFont="1" applyFill="1" applyBorder="1" applyAlignment="1">
      <alignment horizontal="right" indent="1"/>
    </xf>
    <xf numFmtId="9" fontId="1" fillId="0" borderId="15" xfId="1" quotePrefix="1" applyNumberFormat="1" applyFont="1" applyFill="1" applyBorder="1" applyAlignment="1">
      <alignment horizontal="center"/>
    </xf>
    <xf numFmtId="9" fontId="1" fillId="0" borderId="20" xfId="1" quotePrefix="1" applyNumberFormat="1" applyFont="1" applyFill="1" applyBorder="1" applyAlignment="1">
      <alignment horizontal="center"/>
    </xf>
    <xf numFmtId="0" fontId="5" fillId="0" borderId="22" xfId="1" applyFont="1" applyFill="1" applyBorder="1" applyAlignment="1">
      <alignment horizontal="right" indent="1"/>
    </xf>
    <xf numFmtId="9" fontId="5" fillId="0" borderId="13" xfId="1" applyNumberFormat="1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/>
    <xf numFmtId="0" fontId="2" fillId="0" borderId="0" xfId="1" applyFont="1" applyBorder="1" applyAlignment="1">
      <alignment horizontal="center"/>
    </xf>
    <xf numFmtId="0" fontId="5" fillId="0" borderId="0" xfId="1" applyFont="1" applyBorder="1" applyAlignment="1"/>
    <xf numFmtId="9" fontId="1" fillId="0" borderId="4" xfId="1" quotePrefix="1" applyNumberFormat="1" applyFont="1" applyFill="1" applyBorder="1" applyAlignment="1">
      <alignment horizontal="right" indent="1"/>
    </xf>
    <xf numFmtId="0" fontId="5" fillId="0" borderId="23" xfId="1" applyFont="1" applyFill="1" applyBorder="1" applyAlignment="1">
      <alignment horizontal="right" indent="1"/>
    </xf>
    <xf numFmtId="0" fontId="5" fillId="0" borderId="24" xfId="1" applyFont="1" applyFill="1" applyBorder="1" applyAlignment="1">
      <alignment horizontal="right" indent="1"/>
    </xf>
    <xf numFmtId="3" fontId="1" fillId="0" borderId="20" xfId="1" applyNumberFormat="1" applyFont="1" applyFill="1" applyBorder="1" applyAlignment="1">
      <alignment horizontal="right" indent="1"/>
    </xf>
    <xf numFmtId="3" fontId="1" fillId="0" borderId="25" xfId="1" applyNumberFormat="1" applyFont="1" applyFill="1" applyBorder="1" applyAlignment="1">
      <alignment horizontal="right" indent="1"/>
    </xf>
    <xf numFmtId="3" fontId="1" fillId="0" borderId="26" xfId="1" applyNumberFormat="1" applyFont="1" applyFill="1" applyBorder="1" applyAlignment="1">
      <alignment horizontal="right" indent="1"/>
    </xf>
    <xf numFmtId="3" fontId="3" fillId="0" borderId="15" xfId="1" applyNumberFormat="1" applyFont="1" applyFill="1" applyBorder="1" applyAlignment="1">
      <alignment horizontal="right" indent="1"/>
    </xf>
    <xf numFmtId="3" fontId="3" fillId="0" borderId="26" xfId="1" applyNumberFormat="1" applyFont="1" applyFill="1" applyBorder="1" applyAlignment="1">
      <alignment horizontal="right" indent="1"/>
    </xf>
    <xf numFmtId="3" fontId="3" fillId="0" borderId="27" xfId="1" applyNumberFormat="1" applyFont="1" applyFill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8"/>
  <sheetViews>
    <sheetView tabSelected="1" zoomScaleNormal="100" workbookViewId="0">
      <selection sqref="A1:O1"/>
    </sheetView>
  </sheetViews>
  <sheetFormatPr defaultColWidth="9.140625" defaultRowHeight="12.75" x14ac:dyDescent="0.2"/>
  <cols>
    <col min="1" max="1" width="31.85546875" style="17" customWidth="1"/>
    <col min="2" max="2" width="9.7109375" style="27" hidden="1" customWidth="1"/>
    <col min="3" max="3" width="9.7109375" style="18" hidden="1" customWidth="1"/>
    <col min="4" max="6" width="8.28515625" style="18" customWidth="1"/>
    <col min="7" max="8" width="8.28515625" style="18" hidden="1" customWidth="1"/>
    <col min="9" max="11" width="8.28515625" style="18" customWidth="1"/>
    <col min="12" max="15" width="8.7109375" style="17" customWidth="1"/>
    <col min="16" max="16384" width="9.140625" style="17"/>
  </cols>
  <sheetData>
    <row r="1" spans="1:17" ht="15.75" x14ac:dyDescent="0.25">
      <c r="A1" s="167" t="s">
        <v>236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  <c r="M1" s="168"/>
      <c r="N1" s="168"/>
      <c r="O1" s="168"/>
    </row>
    <row r="2" spans="1:17" ht="15" customHeight="1" x14ac:dyDescent="0.25">
      <c r="A2" s="167" t="s">
        <v>96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7" ht="37.5" customHeight="1" x14ac:dyDescent="0.25">
      <c r="A3" s="1" t="s">
        <v>135</v>
      </c>
      <c r="B3" s="28" t="s">
        <v>0</v>
      </c>
      <c r="C3" s="16" t="s">
        <v>1</v>
      </c>
      <c r="D3" s="16" t="s">
        <v>216</v>
      </c>
      <c r="E3" s="16" t="s">
        <v>226</v>
      </c>
      <c r="F3" s="32" t="s">
        <v>237</v>
      </c>
      <c r="G3" s="16" t="s">
        <v>5</v>
      </c>
      <c r="H3" s="16" t="s">
        <v>4</v>
      </c>
      <c r="I3" s="16" t="s">
        <v>217</v>
      </c>
      <c r="J3" s="16" t="s">
        <v>227</v>
      </c>
      <c r="K3" s="32" t="s">
        <v>238</v>
      </c>
      <c r="L3" s="5" t="s">
        <v>239</v>
      </c>
      <c r="M3" s="8" t="s">
        <v>240</v>
      </c>
      <c r="N3" s="5" t="s">
        <v>241</v>
      </c>
      <c r="O3" s="5" t="s">
        <v>242</v>
      </c>
      <c r="Q3" s="91"/>
    </row>
    <row r="4" spans="1:17" ht="12.75" customHeight="1" x14ac:dyDescent="0.25">
      <c r="A4" s="26" t="s">
        <v>71</v>
      </c>
      <c r="B4" s="31">
        <v>6</v>
      </c>
      <c r="C4" s="22">
        <v>13</v>
      </c>
      <c r="D4" s="127">
        <v>7</v>
      </c>
      <c r="E4" s="127">
        <v>24</v>
      </c>
      <c r="F4" s="70">
        <v>35</v>
      </c>
      <c r="G4" s="22">
        <v>25</v>
      </c>
      <c r="H4" s="22">
        <v>53</v>
      </c>
      <c r="I4" s="127">
        <v>24</v>
      </c>
      <c r="J4" s="127">
        <v>95</v>
      </c>
      <c r="K4" s="70">
        <v>85</v>
      </c>
      <c r="L4" s="23">
        <f>(F4-E4)/E4</f>
        <v>0.45833333333333331</v>
      </c>
      <c r="M4" s="24">
        <f>F4-E4</f>
        <v>11</v>
      </c>
      <c r="N4" s="23">
        <f>(K4-J4)/J4</f>
        <v>-0.10526315789473684</v>
      </c>
      <c r="O4" s="25">
        <f>K4-J4</f>
        <v>-10</v>
      </c>
      <c r="Q4" s="92"/>
    </row>
    <row r="5" spans="1:17" ht="7.5" customHeight="1" x14ac:dyDescent="0.2">
      <c r="A5" s="26"/>
      <c r="B5" s="31"/>
      <c r="C5" s="22"/>
      <c r="D5" s="22"/>
      <c r="E5" s="22"/>
      <c r="F5" s="35"/>
      <c r="G5" s="22"/>
      <c r="H5" s="22"/>
      <c r="I5" s="22"/>
      <c r="J5" s="22"/>
      <c r="K5" s="35"/>
      <c r="L5" s="23"/>
      <c r="M5" s="24"/>
      <c r="N5" s="23"/>
      <c r="O5" s="25"/>
      <c r="Q5" s="93"/>
    </row>
    <row r="6" spans="1:17" ht="12.75" customHeight="1" x14ac:dyDescent="0.2">
      <c r="A6" s="26" t="s">
        <v>8</v>
      </c>
      <c r="B6" s="31">
        <v>36</v>
      </c>
      <c r="C6" s="22">
        <v>30</v>
      </c>
      <c r="D6" s="22">
        <v>31</v>
      </c>
      <c r="E6" s="22">
        <v>19</v>
      </c>
      <c r="F6" s="35">
        <v>17</v>
      </c>
      <c r="G6" s="22">
        <v>150</v>
      </c>
      <c r="H6" s="22">
        <v>149</v>
      </c>
      <c r="I6" s="22">
        <v>120</v>
      </c>
      <c r="J6" s="22">
        <v>69</v>
      </c>
      <c r="K6" s="35">
        <v>66</v>
      </c>
      <c r="L6" s="23">
        <f>(F6-E6)/E6</f>
        <v>-0.10526315789473684</v>
      </c>
      <c r="M6" s="24">
        <f>F6-E6</f>
        <v>-2</v>
      </c>
      <c r="N6" s="23">
        <f>(K6-J6)/J6</f>
        <v>-4.3478260869565216E-2</v>
      </c>
      <c r="O6" s="25">
        <f>K6-J6</f>
        <v>-3</v>
      </c>
      <c r="Q6" s="91"/>
    </row>
    <row r="7" spans="1:17" ht="7.5" customHeight="1" x14ac:dyDescent="0.25">
      <c r="A7" s="26"/>
      <c r="B7" s="31"/>
      <c r="C7" s="22"/>
      <c r="D7" s="22"/>
      <c r="E7" s="22"/>
      <c r="F7" s="35"/>
      <c r="G7" s="22"/>
      <c r="H7" s="22"/>
      <c r="I7" s="22"/>
      <c r="J7" s="22"/>
      <c r="K7" s="35"/>
      <c r="L7" s="23"/>
      <c r="M7" s="24"/>
      <c r="N7" s="23"/>
      <c r="O7" s="25"/>
      <c r="Q7" s="92"/>
    </row>
    <row r="8" spans="1:17" ht="12.75" customHeight="1" x14ac:dyDescent="0.25">
      <c r="A8" s="26" t="s">
        <v>68</v>
      </c>
      <c r="B8" s="31">
        <v>21</v>
      </c>
      <c r="C8" s="22">
        <v>15</v>
      </c>
      <c r="D8" s="22">
        <v>3</v>
      </c>
      <c r="E8" s="22">
        <v>4</v>
      </c>
      <c r="F8" s="35">
        <v>3</v>
      </c>
      <c r="G8" s="22">
        <v>85</v>
      </c>
      <c r="H8" s="22">
        <v>73</v>
      </c>
      <c r="I8" s="22">
        <v>12</v>
      </c>
      <c r="J8" s="22">
        <v>27</v>
      </c>
      <c r="K8" s="35">
        <v>12</v>
      </c>
      <c r="L8" s="23">
        <f>(F8-E8)/E8</f>
        <v>-0.25</v>
      </c>
      <c r="M8" s="24">
        <f>F8-E8</f>
        <v>-1</v>
      </c>
      <c r="N8" s="23">
        <f>(K8-J8)/J8</f>
        <v>-0.55555555555555558</v>
      </c>
      <c r="O8" s="25">
        <f>K8-J8</f>
        <v>-15</v>
      </c>
      <c r="Q8" s="92"/>
    </row>
    <row r="9" spans="1:17" ht="7.5" customHeight="1" x14ac:dyDescent="0.2">
      <c r="A9" s="26"/>
      <c r="B9" s="31"/>
      <c r="C9" s="22"/>
      <c r="D9" s="22"/>
      <c r="E9" s="22"/>
      <c r="F9" s="35"/>
      <c r="G9" s="22"/>
      <c r="H9" s="22"/>
      <c r="I9" s="22"/>
      <c r="J9" s="22"/>
      <c r="K9" s="35"/>
      <c r="L9" s="23"/>
      <c r="M9" s="24"/>
      <c r="N9" s="23"/>
      <c r="O9" s="25"/>
    </row>
    <row r="10" spans="1:17" x14ac:dyDescent="0.2">
      <c r="A10" s="94" t="s">
        <v>201</v>
      </c>
      <c r="B10" s="25">
        <v>3</v>
      </c>
      <c r="C10" s="22">
        <v>1</v>
      </c>
      <c r="D10" s="22">
        <v>35</v>
      </c>
      <c r="E10" s="22">
        <v>43</v>
      </c>
      <c r="F10" s="35">
        <v>26</v>
      </c>
      <c r="G10" s="22">
        <v>8</v>
      </c>
      <c r="H10" s="22">
        <v>4</v>
      </c>
      <c r="I10" s="22">
        <v>184</v>
      </c>
      <c r="J10" s="22">
        <v>252</v>
      </c>
      <c r="K10" s="35">
        <v>167</v>
      </c>
      <c r="L10" s="23">
        <f>(F10-E10)/E10</f>
        <v>-0.39534883720930231</v>
      </c>
      <c r="M10" s="24">
        <f>F10-E10</f>
        <v>-17</v>
      </c>
      <c r="N10" s="23">
        <f>(K10-J10)/J10</f>
        <v>-0.33730158730158732</v>
      </c>
      <c r="O10" s="25">
        <f>K10-J10</f>
        <v>-85</v>
      </c>
      <c r="Q10" s="91"/>
    </row>
    <row r="11" spans="1:17" hidden="1" x14ac:dyDescent="0.2">
      <c r="A11" s="26" t="s">
        <v>23</v>
      </c>
      <c r="B11" s="25">
        <v>1</v>
      </c>
      <c r="C11" s="22">
        <v>0</v>
      </c>
      <c r="D11" s="22">
        <v>0</v>
      </c>
      <c r="E11" s="22">
        <v>0</v>
      </c>
      <c r="F11" s="35">
        <v>0</v>
      </c>
      <c r="G11" s="22">
        <v>8</v>
      </c>
      <c r="H11" s="22">
        <v>0</v>
      </c>
      <c r="I11" s="22">
        <v>0</v>
      </c>
      <c r="J11" s="22">
        <v>0</v>
      </c>
      <c r="K11" s="35">
        <v>0</v>
      </c>
      <c r="L11" s="97" t="s">
        <v>165</v>
      </c>
      <c r="M11" s="24">
        <f t="shared" ref="M11:M12" si="0">F11-E11</f>
        <v>0</v>
      </c>
      <c r="N11" s="111" t="s">
        <v>165</v>
      </c>
      <c r="O11" s="25">
        <f t="shared" ref="O11:O12" si="1">K11-J11</f>
        <v>0</v>
      </c>
    </row>
    <row r="12" spans="1:17" x14ac:dyDescent="0.2">
      <c r="A12" s="26" t="s">
        <v>20</v>
      </c>
      <c r="B12" s="13">
        <v>205</v>
      </c>
      <c r="C12" s="22">
        <v>207</v>
      </c>
      <c r="D12" s="22">
        <v>0</v>
      </c>
      <c r="E12" s="22">
        <v>0</v>
      </c>
      <c r="F12" s="35">
        <v>0</v>
      </c>
      <c r="G12" s="22">
        <v>1282</v>
      </c>
      <c r="H12" s="22">
        <v>1220</v>
      </c>
      <c r="I12" s="22">
        <v>0</v>
      </c>
      <c r="J12" s="22">
        <v>0</v>
      </c>
      <c r="K12" s="35">
        <v>0</v>
      </c>
      <c r="L12" s="97" t="s">
        <v>165</v>
      </c>
      <c r="M12" s="24">
        <f t="shared" si="0"/>
        <v>0</v>
      </c>
      <c r="N12" s="111" t="s">
        <v>165</v>
      </c>
      <c r="O12" s="25">
        <f t="shared" si="1"/>
        <v>0</v>
      </c>
    </row>
    <row r="13" spans="1:17" x14ac:dyDescent="0.2">
      <c r="A13" s="26" t="s">
        <v>21</v>
      </c>
      <c r="B13" s="31">
        <v>99</v>
      </c>
      <c r="C13" s="22">
        <v>79</v>
      </c>
      <c r="D13" s="22">
        <v>22</v>
      </c>
      <c r="E13" s="22">
        <v>17</v>
      </c>
      <c r="F13" s="35">
        <v>12</v>
      </c>
      <c r="G13" s="22">
        <v>470</v>
      </c>
      <c r="H13" s="22">
        <v>346</v>
      </c>
      <c r="I13" s="22">
        <v>123</v>
      </c>
      <c r="J13" s="22">
        <v>92</v>
      </c>
      <c r="K13" s="35">
        <v>69</v>
      </c>
      <c r="L13" s="23">
        <f>(F13-E13)/E13</f>
        <v>-0.29411764705882354</v>
      </c>
      <c r="M13" s="24">
        <f>F13-E13</f>
        <v>-5</v>
      </c>
      <c r="N13" s="23">
        <f>(K13-J13)/J13</f>
        <v>-0.25</v>
      </c>
      <c r="O13" s="25">
        <f>K13-J13</f>
        <v>-23</v>
      </c>
    </row>
    <row r="14" spans="1:17" x14ac:dyDescent="0.2">
      <c r="A14" s="26" t="s">
        <v>22</v>
      </c>
      <c r="B14" s="31">
        <v>17</v>
      </c>
      <c r="C14" s="22">
        <v>3</v>
      </c>
      <c r="D14" s="90">
        <v>0</v>
      </c>
      <c r="E14" s="90">
        <v>0</v>
      </c>
      <c r="F14" s="72">
        <v>0</v>
      </c>
      <c r="G14" s="22">
        <v>92</v>
      </c>
      <c r="H14" s="22">
        <v>16</v>
      </c>
      <c r="I14" s="90">
        <v>0</v>
      </c>
      <c r="J14" s="90">
        <v>0</v>
      </c>
      <c r="K14" s="72">
        <v>0</v>
      </c>
      <c r="L14" s="98" t="s">
        <v>165</v>
      </c>
      <c r="M14" s="87">
        <f t="shared" ref="M14" si="2">F14-E14</f>
        <v>0</v>
      </c>
      <c r="N14" s="102" t="s">
        <v>165</v>
      </c>
      <c r="O14" s="86">
        <f t="shared" ref="O14" si="3">K14-J14</f>
        <v>0</v>
      </c>
    </row>
    <row r="15" spans="1:17" x14ac:dyDescent="0.2">
      <c r="A15" s="53" t="s">
        <v>112</v>
      </c>
      <c r="B15" s="54">
        <f t="shared" ref="B15:H15" si="4">SUM(B10:B14)</f>
        <v>325</v>
      </c>
      <c r="C15" s="54">
        <f t="shared" si="4"/>
        <v>290</v>
      </c>
      <c r="D15" s="138">
        <f>SUM(D10:D14)</f>
        <v>57</v>
      </c>
      <c r="E15" s="138">
        <f>SUM(E10:E14)</f>
        <v>60</v>
      </c>
      <c r="F15" s="64">
        <f>SUM(F10:F14)</f>
        <v>38</v>
      </c>
      <c r="G15" s="54">
        <f>SUM(G10:G14)</f>
        <v>1860</v>
      </c>
      <c r="H15" s="54">
        <f t="shared" si="4"/>
        <v>1586</v>
      </c>
      <c r="I15" s="138">
        <f>SUM(I10:I14)</f>
        <v>307</v>
      </c>
      <c r="J15" s="138">
        <f>SUM(J10:J14)</f>
        <v>344</v>
      </c>
      <c r="K15" s="64">
        <f>SUM(K10:K14)</f>
        <v>236</v>
      </c>
      <c r="L15" s="23">
        <f>(F15-E15)/E15</f>
        <v>-0.36666666666666664</v>
      </c>
      <c r="M15" s="24">
        <f>F15-E15</f>
        <v>-22</v>
      </c>
      <c r="N15" s="23">
        <f>(K15-J15)/J15</f>
        <v>-0.31395348837209303</v>
      </c>
      <c r="O15" s="25">
        <f>K15-J15</f>
        <v>-108</v>
      </c>
      <c r="P15" s="20"/>
    </row>
    <row r="16" spans="1:17" ht="7.5" customHeight="1" x14ac:dyDescent="0.2">
      <c r="A16" s="26" t="s">
        <v>95</v>
      </c>
      <c r="B16" s="31"/>
      <c r="C16" s="22"/>
      <c r="D16" s="22"/>
      <c r="E16" s="22"/>
      <c r="F16" s="35"/>
      <c r="G16" s="22"/>
      <c r="H16" s="22"/>
      <c r="I16" s="22"/>
      <c r="J16" s="22"/>
      <c r="K16" s="35"/>
      <c r="L16" s="23"/>
      <c r="M16" s="24"/>
      <c r="N16" s="23"/>
      <c r="O16" s="25"/>
    </row>
    <row r="17" spans="1:17" x14ac:dyDescent="0.2">
      <c r="A17" s="26" t="s">
        <v>44</v>
      </c>
      <c r="B17" s="31">
        <v>9</v>
      </c>
      <c r="C17" s="22">
        <v>8</v>
      </c>
      <c r="D17" s="22">
        <v>0</v>
      </c>
      <c r="E17" s="22">
        <v>0</v>
      </c>
      <c r="F17" s="35">
        <v>0</v>
      </c>
      <c r="G17" s="22">
        <v>40</v>
      </c>
      <c r="H17" s="22">
        <v>33</v>
      </c>
      <c r="I17" s="22">
        <v>0</v>
      </c>
      <c r="J17" s="22">
        <v>0</v>
      </c>
      <c r="K17" s="35">
        <v>0</v>
      </c>
      <c r="L17" s="97" t="s">
        <v>165</v>
      </c>
      <c r="M17" s="24">
        <f t="shared" ref="M17" si="5">F17-E17</f>
        <v>0</v>
      </c>
      <c r="N17" s="111" t="s">
        <v>165</v>
      </c>
      <c r="O17" s="25">
        <f t="shared" ref="O17" si="6">K17-J17</f>
        <v>0</v>
      </c>
    </row>
    <row r="18" spans="1:17" x14ac:dyDescent="0.2">
      <c r="A18" s="95" t="s">
        <v>207</v>
      </c>
      <c r="B18" s="31">
        <v>9</v>
      </c>
      <c r="C18" s="22">
        <v>8</v>
      </c>
      <c r="D18" s="22">
        <v>0</v>
      </c>
      <c r="E18" s="22">
        <v>1</v>
      </c>
      <c r="F18" s="35">
        <v>0</v>
      </c>
      <c r="G18" s="22">
        <v>40</v>
      </c>
      <c r="H18" s="22">
        <v>33</v>
      </c>
      <c r="I18" s="22">
        <v>0</v>
      </c>
      <c r="J18" s="22">
        <v>1</v>
      </c>
      <c r="K18" s="35">
        <v>0</v>
      </c>
      <c r="L18" s="97" t="s">
        <v>165</v>
      </c>
      <c r="M18" s="24">
        <f>F18-E18</f>
        <v>-1</v>
      </c>
      <c r="N18" s="97" t="s">
        <v>165</v>
      </c>
      <c r="O18" s="25">
        <f>K18-J18</f>
        <v>-1</v>
      </c>
    </row>
    <row r="19" spans="1:17" x14ac:dyDescent="0.2">
      <c r="A19" s="116" t="s">
        <v>118</v>
      </c>
      <c r="B19" s="54">
        <f t="shared" ref="B19:H19" si="7">SUM(B17:B18)</f>
        <v>18</v>
      </c>
      <c r="C19" s="54">
        <f t="shared" si="7"/>
        <v>16</v>
      </c>
      <c r="D19" s="138">
        <f>SUM(D17:D18)</f>
        <v>0</v>
      </c>
      <c r="E19" s="138">
        <f>SUM(E17:E18)</f>
        <v>1</v>
      </c>
      <c r="F19" s="64">
        <f>SUM(F17:F18)</f>
        <v>0</v>
      </c>
      <c r="G19" s="54">
        <f>SUM(G17:G18)</f>
        <v>80</v>
      </c>
      <c r="H19" s="54">
        <f t="shared" si="7"/>
        <v>66</v>
      </c>
      <c r="I19" s="138">
        <f>SUM(I17:I18)</f>
        <v>0</v>
      </c>
      <c r="J19" s="138">
        <f>SUM(J17:J18)</f>
        <v>1</v>
      </c>
      <c r="K19" s="64">
        <f>SUM(K17:K18)</f>
        <v>0</v>
      </c>
      <c r="L19" s="162" t="s">
        <v>165</v>
      </c>
      <c r="M19" s="154">
        <f>F19-E19</f>
        <v>-1</v>
      </c>
      <c r="N19" s="163" t="s">
        <v>165</v>
      </c>
      <c r="O19" s="159">
        <f>K19-J19</f>
        <v>-1</v>
      </c>
    </row>
    <row r="20" spans="1:17" ht="7.5" customHeight="1" x14ac:dyDescent="0.2">
      <c r="A20" s="26"/>
      <c r="B20" s="31"/>
      <c r="C20" s="22"/>
      <c r="D20" s="22"/>
      <c r="E20" s="22"/>
      <c r="F20" s="35"/>
      <c r="G20" s="22"/>
      <c r="H20" s="22"/>
      <c r="I20" s="22"/>
      <c r="J20" s="22"/>
      <c r="K20" s="35"/>
      <c r="L20" s="23"/>
      <c r="M20" s="24"/>
      <c r="N20" s="23"/>
      <c r="O20" s="25"/>
    </row>
    <row r="21" spans="1:17" x14ac:dyDescent="0.2">
      <c r="A21" s="26" t="s">
        <v>88</v>
      </c>
      <c r="B21" s="31">
        <v>1</v>
      </c>
      <c r="C21" s="22">
        <v>9</v>
      </c>
      <c r="D21" s="22">
        <v>0</v>
      </c>
      <c r="E21" s="22">
        <v>0</v>
      </c>
      <c r="F21" s="35">
        <v>0</v>
      </c>
      <c r="G21" s="22">
        <v>4</v>
      </c>
      <c r="H21" s="22">
        <v>33</v>
      </c>
      <c r="I21" s="22">
        <v>0</v>
      </c>
      <c r="J21" s="22">
        <v>0</v>
      </c>
      <c r="K21" s="35">
        <v>0</v>
      </c>
      <c r="L21" s="97" t="s">
        <v>165</v>
      </c>
      <c r="M21" s="24">
        <f t="shared" ref="M21:M23" si="8">F21-E21</f>
        <v>0</v>
      </c>
      <c r="N21" s="111" t="s">
        <v>165</v>
      </c>
      <c r="O21" s="25">
        <f t="shared" ref="O21:O23" si="9">K21-J21</f>
        <v>0</v>
      </c>
    </row>
    <row r="22" spans="1:17" x14ac:dyDescent="0.2">
      <c r="A22" s="26" t="s">
        <v>87</v>
      </c>
      <c r="B22" s="31">
        <v>1</v>
      </c>
      <c r="C22" s="22">
        <v>0</v>
      </c>
      <c r="D22" s="22">
        <v>0</v>
      </c>
      <c r="E22" s="22">
        <v>0</v>
      </c>
      <c r="F22" s="35">
        <v>0</v>
      </c>
      <c r="G22" s="22">
        <v>4</v>
      </c>
      <c r="H22" s="22">
        <v>0</v>
      </c>
      <c r="I22" s="22">
        <v>0</v>
      </c>
      <c r="J22" s="22">
        <v>0</v>
      </c>
      <c r="K22" s="35">
        <v>0</v>
      </c>
      <c r="L22" s="97" t="s">
        <v>165</v>
      </c>
      <c r="M22" s="24">
        <f t="shared" si="8"/>
        <v>0</v>
      </c>
      <c r="N22" s="111" t="s">
        <v>165</v>
      </c>
      <c r="O22" s="25">
        <f t="shared" si="9"/>
        <v>0</v>
      </c>
      <c r="Q22" s="91" t="s">
        <v>164</v>
      </c>
    </row>
    <row r="23" spans="1:17" x14ac:dyDescent="0.2">
      <c r="A23" s="26" t="s">
        <v>137</v>
      </c>
      <c r="B23" s="31">
        <v>0</v>
      </c>
      <c r="C23" s="22">
        <v>0</v>
      </c>
      <c r="D23" s="22">
        <v>0</v>
      </c>
      <c r="E23" s="22">
        <v>0</v>
      </c>
      <c r="F23" s="35">
        <v>0</v>
      </c>
      <c r="G23" s="22">
        <v>0</v>
      </c>
      <c r="H23" s="22">
        <v>0</v>
      </c>
      <c r="I23" s="22">
        <v>0</v>
      </c>
      <c r="J23" s="22">
        <v>0</v>
      </c>
      <c r="K23" s="35">
        <v>0</v>
      </c>
      <c r="L23" s="97" t="s">
        <v>165</v>
      </c>
      <c r="M23" s="24">
        <f t="shared" si="8"/>
        <v>0</v>
      </c>
      <c r="N23" s="111" t="s">
        <v>165</v>
      </c>
      <c r="O23" s="25">
        <f t="shared" si="9"/>
        <v>0</v>
      </c>
    </row>
    <row r="24" spans="1:17" x14ac:dyDescent="0.2">
      <c r="A24" s="95" t="s">
        <v>182</v>
      </c>
      <c r="B24" s="31">
        <v>0</v>
      </c>
      <c r="C24" s="22">
        <v>0</v>
      </c>
      <c r="D24" s="22">
        <v>1</v>
      </c>
      <c r="E24" s="22">
        <v>0</v>
      </c>
      <c r="F24" s="35">
        <v>0</v>
      </c>
      <c r="G24" s="22">
        <v>0</v>
      </c>
      <c r="H24" s="22">
        <v>0</v>
      </c>
      <c r="I24" s="22">
        <v>4</v>
      </c>
      <c r="J24" s="22">
        <v>0</v>
      </c>
      <c r="K24" s="35">
        <v>0</v>
      </c>
      <c r="L24" s="97" t="s">
        <v>165</v>
      </c>
      <c r="M24" s="24">
        <f t="shared" ref="M24" si="10">F24-E24</f>
        <v>0</v>
      </c>
      <c r="N24" s="111" t="s">
        <v>165</v>
      </c>
      <c r="O24" s="25">
        <f t="shared" ref="O24" si="11">K24-J24</f>
        <v>0</v>
      </c>
    </row>
    <row r="25" spans="1:17" x14ac:dyDescent="0.2">
      <c r="A25" s="26" t="s">
        <v>85</v>
      </c>
      <c r="B25" s="31">
        <v>3</v>
      </c>
      <c r="C25" s="22">
        <v>1</v>
      </c>
      <c r="D25" s="22">
        <v>0</v>
      </c>
      <c r="E25" s="22">
        <v>0</v>
      </c>
      <c r="F25" s="35">
        <v>0</v>
      </c>
      <c r="G25" s="22">
        <v>12</v>
      </c>
      <c r="H25" s="22">
        <v>1</v>
      </c>
      <c r="I25" s="22">
        <v>0</v>
      </c>
      <c r="J25" s="22">
        <v>0</v>
      </c>
      <c r="K25" s="35">
        <v>0</v>
      </c>
      <c r="L25" s="97" t="s">
        <v>165</v>
      </c>
      <c r="M25" s="24">
        <f t="shared" ref="M25" si="12">F25-E25</f>
        <v>0</v>
      </c>
      <c r="N25" s="111" t="s">
        <v>165</v>
      </c>
      <c r="O25" s="25">
        <f t="shared" ref="O25" si="13">K25-J25</f>
        <v>0</v>
      </c>
      <c r="P25" s="17" t="s">
        <v>95</v>
      </c>
    </row>
    <row r="26" spans="1:17" x14ac:dyDescent="0.2">
      <c r="A26" s="36" t="s">
        <v>138</v>
      </c>
      <c r="B26" s="31">
        <v>0</v>
      </c>
      <c r="C26" s="61">
        <v>0</v>
      </c>
      <c r="D26" s="61">
        <v>3</v>
      </c>
      <c r="E26" s="61">
        <v>1</v>
      </c>
      <c r="F26" s="69">
        <v>0</v>
      </c>
      <c r="G26" s="61">
        <v>0</v>
      </c>
      <c r="H26" s="61">
        <v>0</v>
      </c>
      <c r="I26" s="61">
        <v>9</v>
      </c>
      <c r="J26" s="61">
        <v>4</v>
      </c>
      <c r="K26" s="69">
        <v>0</v>
      </c>
      <c r="L26" s="97" t="s">
        <v>165</v>
      </c>
      <c r="M26" s="24">
        <f t="shared" ref="M26" si="14">F26-E26</f>
        <v>-1</v>
      </c>
      <c r="N26" s="111" t="s">
        <v>165</v>
      </c>
      <c r="O26" s="25">
        <f t="shared" ref="O26" si="15">K26-J26</f>
        <v>-4</v>
      </c>
    </row>
    <row r="27" spans="1:17" x14ac:dyDescent="0.2">
      <c r="A27" s="36" t="s">
        <v>86</v>
      </c>
      <c r="B27" s="31">
        <v>18</v>
      </c>
      <c r="C27" s="61">
        <v>16</v>
      </c>
      <c r="D27" s="61">
        <v>0</v>
      </c>
      <c r="E27" s="61">
        <v>0</v>
      </c>
      <c r="F27" s="69">
        <v>0</v>
      </c>
      <c r="G27" s="61">
        <v>80</v>
      </c>
      <c r="H27" s="61">
        <v>70</v>
      </c>
      <c r="I27" s="61">
        <v>0</v>
      </c>
      <c r="J27" s="61">
        <v>0</v>
      </c>
      <c r="K27" s="69">
        <v>0</v>
      </c>
      <c r="L27" s="97" t="s">
        <v>165</v>
      </c>
      <c r="M27" s="52">
        <f t="shared" ref="M27:M33" si="16">F27-E27</f>
        <v>0</v>
      </c>
      <c r="N27" s="111" t="s">
        <v>165</v>
      </c>
      <c r="O27" s="31">
        <f t="shared" ref="O27:O33" si="17">K27-J27</f>
        <v>0</v>
      </c>
    </row>
    <row r="28" spans="1:17" x14ac:dyDescent="0.2">
      <c r="A28" s="94" t="s">
        <v>169</v>
      </c>
      <c r="B28" s="31">
        <v>0</v>
      </c>
      <c r="C28" s="61">
        <v>0</v>
      </c>
      <c r="D28" s="61">
        <v>5</v>
      </c>
      <c r="E28" s="61">
        <v>1</v>
      </c>
      <c r="F28" s="69">
        <v>0</v>
      </c>
      <c r="G28" s="61">
        <v>0</v>
      </c>
      <c r="H28" s="61">
        <v>0</v>
      </c>
      <c r="I28" s="61">
        <v>20</v>
      </c>
      <c r="J28" s="61">
        <v>8</v>
      </c>
      <c r="K28" s="69">
        <v>0</v>
      </c>
      <c r="L28" s="97" t="s">
        <v>165</v>
      </c>
      <c r="M28" s="24">
        <f t="shared" si="16"/>
        <v>-1</v>
      </c>
      <c r="N28" s="111" t="s">
        <v>165</v>
      </c>
      <c r="O28" s="25">
        <f t="shared" si="17"/>
        <v>-8</v>
      </c>
    </row>
    <row r="29" spans="1:17" x14ac:dyDescent="0.2">
      <c r="A29" s="36" t="s">
        <v>128</v>
      </c>
      <c r="B29" s="13">
        <v>0</v>
      </c>
      <c r="C29" s="61">
        <v>0</v>
      </c>
      <c r="D29" s="61">
        <v>4</v>
      </c>
      <c r="E29" s="61">
        <v>1</v>
      </c>
      <c r="F29" s="69">
        <v>0</v>
      </c>
      <c r="G29" s="61">
        <v>0</v>
      </c>
      <c r="H29" s="61">
        <v>0</v>
      </c>
      <c r="I29" s="61">
        <v>16</v>
      </c>
      <c r="J29" s="61">
        <v>4</v>
      </c>
      <c r="K29" s="69">
        <v>0</v>
      </c>
      <c r="L29" s="97" t="s">
        <v>165</v>
      </c>
      <c r="M29" s="24">
        <f t="shared" si="16"/>
        <v>-1</v>
      </c>
      <c r="N29" s="111" t="s">
        <v>165</v>
      </c>
      <c r="O29" s="25">
        <f t="shared" si="17"/>
        <v>-4</v>
      </c>
      <c r="P29" s="17" t="s">
        <v>95</v>
      </c>
    </row>
    <row r="30" spans="1:17" x14ac:dyDescent="0.2">
      <c r="A30" s="94" t="s">
        <v>232</v>
      </c>
      <c r="B30" s="13"/>
      <c r="C30" s="61"/>
      <c r="D30" s="61">
        <v>0</v>
      </c>
      <c r="E30" s="61">
        <v>2</v>
      </c>
      <c r="F30" s="69">
        <v>5</v>
      </c>
      <c r="G30" s="61">
        <v>12</v>
      </c>
      <c r="H30" s="61">
        <v>1</v>
      </c>
      <c r="I30" s="61">
        <v>0</v>
      </c>
      <c r="J30" s="61">
        <v>8</v>
      </c>
      <c r="K30" s="69">
        <v>20</v>
      </c>
      <c r="L30" s="23">
        <f t="shared" ref="L30:L33" si="18">(F30-E30)/E30</f>
        <v>1.5</v>
      </c>
      <c r="M30" s="24">
        <f t="shared" si="16"/>
        <v>3</v>
      </c>
      <c r="N30" s="23">
        <f t="shared" ref="N30:N33" si="19">(K30-J30)/J30</f>
        <v>1.5</v>
      </c>
      <c r="O30" s="25">
        <f t="shared" si="17"/>
        <v>12</v>
      </c>
    </row>
    <row r="31" spans="1:17" x14ac:dyDescent="0.2">
      <c r="A31" s="94" t="s">
        <v>233</v>
      </c>
      <c r="B31" s="13"/>
      <c r="C31" s="61"/>
      <c r="D31" s="61">
        <v>0</v>
      </c>
      <c r="E31" s="61">
        <v>4</v>
      </c>
      <c r="F31" s="69">
        <v>5</v>
      </c>
      <c r="G31" s="61">
        <v>12</v>
      </c>
      <c r="H31" s="61">
        <v>1</v>
      </c>
      <c r="I31" s="61">
        <v>0</v>
      </c>
      <c r="J31" s="61">
        <v>24</v>
      </c>
      <c r="K31" s="69">
        <v>24</v>
      </c>
      <c r="L31" s="23">
        <f t="shared" si="18"/>
        <v>0.25</v>
      </c>
      <c r="M31" s="24">
        <f t="shared" si="16"/>
        <v>1</v>
      </c>
      <c r="N31" s="23">
        <f t="shared" si="19"/>
        <v>0</v>
      </c>
      <c r="O31" s="25">
        <f t="shared" si="17"/>
        <v>0</v>
      </c>
    </row>
    <row r="32" spans="1:17" x14ac:dyDescent="0.2">
      <c r="A32" s="94" t="s">
        <v>235</v>
      </c>
      <c r="B32" s="13"/>
      <c r="C32" s="61"/>
      <c r="D32" s="61">
        <v>0</v>
      </c>
      <c r="E32" s="61">
        <v>2</v>
      </c>
      <c r="F32" s="69">
        <v>2</v>
      </c>
      <c r="G32" s="61">
        <v>12</v>
      </c>
      <c r="H32" s="61">
        <v>1</v>
      </c>
      <c r="I32" s="61">
        <v>0</v>
      </c>
      <c r="J32" s="61">
        <v>10</v>
      </c>
      <c r="K32" s="69">
        <v>8</v>
      </c>
      <c r="L32" s="23">
        <f t="shared" si="18"/>
        <v>0</v>
      </c>
      <c r="M32" s="24">
        <f t="shared" si="16"/>
        <v>0</v>
      </c>
      <c r="N32" s="23">
        <f t="shared" si="19"/>
        <v>-0.2</v>
      </c>
      <c r="O32" s="25">
        <f t="shared" si="17"/>
        <v>-2</v>
      </c>
    </row>
    <row r="33" spans="1:17" x14ac:dyDescent="0.2">
      <c r="A33" s="94" t="s">
        <v>234</v>
      </c>
      <c r="B33" s="13"/>
      <c r="C33" s="61"/>
      <c r="D33" s="61">
        <v>0</v>
      </c>
      <c r="E33" s="61">
        <v>3</v>
      </c>
      <c r="F33" s="69">
        <v>4</v>
      </c>
      <c r="G33" s="61">
        <v>12</v>
      </c>
      <c r="H33" s="61">
        <v>1</v>
      </c>
      <c r="I33" s="61">
        <v>0</v>
      </c>
      <c r="J33" s="61">
        <v>16</v>
      </c>
      <c r="K33" s="69">
        <v>20</v>
      </c>
      <c r="L33" s="23">
        <f t="shared" si="18"/>
        <v>0.33333333333333331</v>
      </c>
      <c r="M33" s="24">
        <f t="shared" si="16"/>
        <v>1</v>
      </c>
      <c r="N33" s="23">
        <f t="shared" si="19"/>
        <v>0.25</v>
      </c>
      <c r="O33" s="25">
        <f t="shared" si="17"/>
        <v>4</v>
      </c>
    </row>
    <row r="34" spans="1:17" x14ac:dyDescent="0.2">
      <c r="A34" s="36" t="s">
        <v>84</v>
      </c>
      <c r="B34" s="31">
        <v>1</v>
      </c>
      <c r="C34" s="61">
        <v>5</v>
      </c>
      <c r="D34" s="61">
        <v>1</v>
      </c>
      <c r="E34" s="61">
        <v>0</v>
      </c>
      <c r="F34" s="69">
        <v>1</v>
      </c>
      <c r="G34" s="61">
        <v>6</v>
      </c>
      <c r="H34" s="61">
        <v>18</v>
      </c>
      <c r="I34" s="61">
        <v>4</v>
      </c>
      <c r="J34" s="61">
        <v>0</v>
      </c>
      <c r="K34" s="69">
        <v>4</v>
      </c>
      <c r="L34" s="97" t="s">
        <v>165</v>
      </c>
      <c r="M34" s="52">
        <f>F34-E34</f>
        <v>1</v>
      </c>
      <c r="N34" s="97" t="s">
        <v>165</v>
      </c>
      <c r="O34" s="13">
        <f>K34-J34</f>
        <v>4</v>
      </c>
    </row>
    <row r="35" spans="1:17" x14ac:dyDescent="0.2">
      <c r="A35" s="94" t="s">
        <v>168</v>
      </c>
      <c r="B35" s="13">
        <v>5</v>
      </c>
      <c r="C35" s="22">
        <v>2</v>
      </c>
      <c r="D35" s="22">
        <v>1</v>
      </c>
      <c r="E35" s="22">
        <v>1</v>
      </c>
      <c r="F35" s="35">
        <v>1</v>
      </c>
      <c r="G35" s="22">
        <v>19</v>
      </c>
      <c r="H35" s="22">
        <v>5</v>
      </c>
      <c r="I35" s="22">
        <v>4</v>
      </c>
      <c r="J35" s="22">
        <v>4</v>
      </c>
      <c r="K35" s="35">
        <v>4</v>
      </c>
      <c r="L35" s="96">
        <f t="shared" ref="L35" si="20">(F35-E35)/E35</f>
        <v>0</v>
      </c>
      <c r="M35" s="87">
        <f t="shared" ref="M35" si="21">F35-E35</f>
        <v>0</v>
      </c>
      <c r="N35" s="85">
        <f t="shared" ref="N35" si="22">(K35-J35)/J35</f>
        <v>0</v>
      </c>
      <c r="O35" s="86">
        <f t="shared" ref="O35" si="23">K35-J35</f>
        <v>0</v>
      </c>
    </row>
    <row r="36" spans="1:17" x14ac:dyDescent="0.2">
      <c r="A36" s="55" t="s">
        <v>124</v>
      </c>
      <c r="B36" s="54">
        <f t="shared" ref="B36:H36" si="24">SUM(B21:B29)</f>
        <v>23</v>
      </c>
      <c r="C36" s="54">
        <f t="shared" si="24"/>
        <v>26</v>
      </c>
      <c r="D36" s="138">
        <f>SUM(D21:D35)</f>
        <v>15</v>
      </c>
      <c r="E36" s="138">
        <f>SUM(E21:E35)</f>
        <v>15</v>
      </c>
      <c r="F36" s="138">
        <f>SUM(F21:F35)</f>
        <v>18</v>
      </c>
      <c r="G36" s="54">
        <f>SUM(G21:G29)</f>
        <v>100</v>
      </c>
      <c r="H36" s="54">
        <f t="shared" si="24"/>
        <v>104</v>
      </c>
      <c r="I36" s="138">
        <f>SUM(I21:I35)</f>
        <v>57</v>
      </c>
      <c r="J36" s="138">
        <f>SUM(J21:J35)</f>
        <v>78</v>
      </c>
      <c r="K36" s="138">
        <f>SUM(K21:K35)</f>
        <v>80</v>
      </c>
      <c r="L36" s="99">
        <f>(F36-E36)/E36</f>
        <v>0.2</v>
      </c>
      <c r="M36" s="24">
        <f>F36-E36</f>
        <v>3</v>
      </c>
      <c r="N36" s="23">
        <f>(K36-J36)/J36</f>
        <v>2.564102564102564E-2</v>
      </c>
      <c r="O36" s="25">
        <f>K36-J36</f>
        <v>2</v>
      </c>
      <c r="P36" s="20"/>
    </row>
    <row r="37" spans="1:17" ht="4.5" customHeight="1" x14ac:dyDescent="0.2">
      <c r="A37" s="36"/>
      <c r="B37" s="31"/>
      <c r="C37" s="61"/>
      <c r="D37" s="61"/>
      <c r="E37" s="61"/>
      <c r="F37" s="69"/>
      <c r="G37" s="61"/>
      <c r="H37" s="61"/>
      <c r="I37" s="61"/>
      <c r="J37" s="61"/>
      <c r="K37" s="69"/>
      <c r="L37" s="62"/>
      <c r="M37" s="52"/>
      <c r="N37" s="62"/>
      <c r="O37" s="31"/>
    </row>
    <row r="38" spans="1:17" x14ac:dyDescent="0.2">
      <c r="A38" s="26" t="s">
        <v>52</v>
      </c>
      <c r="B38" s="31">
        <v>8</v>
      </c>
      <c r="C38" s="22">
        <v>17</v>
      </c>
      <c r="D38" s="22">
        <v>1</v>
      </c>
      <c r="E38" s="22">
        <v>1</v>
      </c>
      <c r="F38" s="35">
        <v>2</v>
      </c>
      <c r="G38" s="22">
        <v>46</v>
      </c>
      <c r="H38" s="22">
        <v>71</v>
      </c>
      <c r="I38" s="22">
        <v>4</v>
      </c>
      <c r="J38" s="22">
        <v>4</v>
      </c>
      <c r="K38" s="35">
        <v>8</v>
      </c>
      <c r="L38" s="23">
        <f t="shared" ref="L38" si="25">(F38-E38)/E38</f>
        <v>1</v>
      </c>
      <c r="M38" s="24">
        <f t="shared" ref="M38" si="26">F38-E38</f>
        <v>1</v>
      </c>
      <c r="N38" s="23">
        <f t="shared" ref="N38" si="27">(K38-J38)/J38</f>
        <v>1</v>
      </c>
      <c r="O38" s="25">
        <f t="shared" ref="O38" si="28">K38-J38</f>
        <v>4</v>
      </c>
    </row>
    <row r="39" spans="1:17" x14ac:dyDescent="0.2">
      <c r="A39" s="36" t="s">
        <v>145</v>
      </c>
      <c r="B39" s="13">
        <v>0</v>
      </c>
      <c r="C39" s="61" t="s">
        <v>94</v>
      </c>
      <c r="D39" s="61">
        <v>1</v>
      </c>
      <c r="E39" s="61">
        <v>1</v>
      </c>
      <c r="F39" s="69">
        <v>1</v>
      </c>
      <c r="G39" s="61">
        <v>0</v>
      </c>
      <c r="H39" s="61" t="s">
        <v>94</v>
      </c>
      <c r="I39" s="61">
        <v>4</v>
      </c>
      <c r="J39" s="61">
        <v>4</v>
      </c>
      <c r="K39" s="69">
        <v>4</v>
      </c>
      <c r="L39" s="23">
        <f t="shared" ref="L39" si="29">(F39-E39)/E39</f>
        <v>0</v>
      </c>
      <c r="M39" s="24">
        <f t="shared" ref="M39:M41" si="30">F39-E39</f>
        <v>0</v>
      </c>
      <c r="N39" s="23">
        <f t="shared" ref="N39" si="31">(K39-J39)/J39</f>
        <v>0</v>
      </c>
      <c r="O39" s="25">
        <f t="shared" ref="O39:O41" si="32">K39-J39</f>
        <v>0</v>
      </c>
    </row>
    <row r="40" spans="1:17" x14ac:dyDescent="0.2">
      <c r="A40" s="94" t="s">
        <v>149</v>
      </c>
      <c r="B40" s="61" t="s">
        <v>94</v>
      </c>
      <c r="C40" s="61" t="s">
        <v>94</v>
      </c>
      <c r="D40" s="61">
        <v>1</v>
      </c>
      <c r="E40" s="61">
        <v>0</v>
      </c>
      <c r="F40" s="69">
        <v>0</v>
      </c>
      <c r="G40" s="61" t="s">
        <v>94</v>
      </c>
      <c r="H40" s="61" t="s">
        <v>94</v>
      </c>
      <c r="I40" s="61">
        <v>4</v>
      </c>
      <c r="J40" s="61">
        <v>0</v>
      </c>
      <c r="K40" s="69">
        <v>0</v>
      </c>
      <c r="L40" s="97" t="s">
        <v>165</v>
      </c>
      <c r="M40" s="24">
        <f t="shared" si="30"/>
        <v>0</v>
      </c>
      <c r="N40" s="111" t="s">
        <v>165</v>
      </c>
      <c r="O40" s="25">
        <f t="shared" si="32"/>
        <v>0</v>
      </c>
    </row>
    <row r="41" spans="1:17" x14ac:dyDescent="0.2">
      <c r="A41" s="94" t="s">
        <v>150</v>
      </c>
      <c r="B41" s="61" t="s">
        <v>94</v>
      </c>
      <c r="C41" s="61" t="s">
        <v>94</v>
      </c>
      <c r="D41" s="61">
        <v>0</v>
      </c>
      <c r="E41" s="61">
        <v>0</v>
      </c>
      <c r="F41" s="69">
        <v>1</v>
      </c>
      <c r="G41" s="61" t="s">
        <v>94</v>
      </c>
      <c r="H41" s="61" t="s">
        <v>94</v>
      </c>
      <c r="I41" s="61">
        <v>0</v>
      </c>
      <c r="J41" s="61">
        <v>0</v>
      </c>
      <c r="K41" s="69">
        <v>4</v>
      </c>
      <c r="L41" s="97" t="s">
        <v>165</v>
      </c>
      <c r="M41" s="112">
        <f t="shared" si="30"/>
        <v>1</v>
      </c>
      <c r="N41" s="111" t="s">
        <v>165</v>
      </c>
      <c r="O41" s="112">
        <f t="shared" si="32"/>
        <v>4</v>
      </c>
      <c r="Q41" s="91"/>
    </row>
    <row r="42" spans="1:17" x14ac:dyDescent="0.2">
      <c r="A42" s="55" t="s">
        <v>119</v>
      </c>
      <c r="B42" s="56">
        <f t="shared" ref="B42:H42" si="33">SUM(B38:B41)</f>
        <v>8</v>
      </c>
      <c r="C42" s="56">
        <f t="shared" si="33"/>
        <v>17</v>
      </c>
      <c r="D42" s="139">
        <f>SUM(D38:D41)</f>
        <v>3</v>
      </c>
      <c r="E42" s="139">
        <f>SUM(E38:E41)</f>
        <v>2</v>
      </c>
      <c r="F42" s="50">
        <f>SUM(F38:F41)</f>
        <v>4</v>
      </c>
      <c r="G42" s="56">
        <f>SUM(G38:G41)</f>
        <v>46</v>
      </c>
      <c r="H42" s="56">
        <f t="shared" si="33"/>
        <v>71</v>
      </c>
      <c r="I42" s="139">
        <f>SUM(I38:I41)</f>
        <v>12</v>
      </c>
      <c r="J42" s="139">
        <f>SUM(J38:J41)</f>
        <v>8</v>
      </c>
      <c r="K42" s="50">
        <f>SUM(K38:K41)</f>
        <v>16</v>
      </c>
      <c r="L42" s="99">
        <f>(F42-E42)/E42</f>
        <v>1</v>
      </c>
      <c r="M42" s="51">
        <f>F42-E42</f>
        <v>2</v>
      </c>
      <c r="N42" s="99">
        <f>(K42-J42)/J42</f>
        <v>1</v>
      </c>
      <c r="O42" s="58">
        <f>K42-J42</f>
        <v>8</v>
      </c>
      <c r="P42" s="20"/>
    </row>
    <row r="43" spans="1:17" ht="4.5" customHeight="1" x14ac:dyDescent="0.2">
      <c r="A43" s="36"/>
      <c r="B43" s="31"/>
      <c r="C43" s="61"/>
      <c r="D43" s="61"/>
      <c r="E43" s="61"/>
      <c r="F43" s="69"/>
      <c r="G43" s="61"/>
      <c r="H43" s="61"/>
      <c r="I43" s="61"/>
      <c r="J43" s="61"/>
      <c r="K43" s="69"/>
      <c r="L43" s="62"/>
      <c r="M43" s="52"/>
      <c r="N43" s="62"/>
      <c r="O43" s="31"/>
    </row>
    <row r="44" spans="1:17" x14ac:dyDescent="0.2">
      <c r="A44" s="26" t="s">
        <v>19</v>
      </c>
      <c r="B44" s="31">
        <v>29</v>
      </c>
      <c r="C44" s="22">
        <v>26</v>
      </c>
      <c r="D44" s="22">
        <v>6</v>
      </c>
      <c r="E44" s="22">
        <v>1</v>
      </c>
      <c r="F44" s="35">
        <v>0</v>
      </c>
      <c r="G44" s="22">
        <v>121</v>
      </c>
      <c r="H44" s="22">
        <v>96</v>
      </c>
      <c r="I44" s="22">
        <v>21</v>
      </c>
      <c r="J44" s="22">
        <v>1</v>
      </c>
      <c r="K44" s="35">
        <v>0</v>
      </c>
      <c r="L44" s="97" t="s">
        <v>165</v>
      </c>
      <c r="M44" s="24">
        <f t="shared" ref="M44" si="34">F44-E44</f>
        <v>-1</v>
      </c>
      <c r="N44" s="111" t="s">
        <v>165</v>
      </c>
      <c r="O44" s="25">
        <f t="shared" ref="O44" si="35">K44-J44</f>
        <v>-1</v>
      </c>
    </row>
    <row r="45" spans="1:17" x14ac:dyDescent="0.2">
      <c r="A45" s="95" t="s">
        <v>208</v>
      </c>
      <c r="B45" s="31"/>
      <c r="C45" s="22"/>
      <c r="D45" s="22">
        <v>11</v>
      </c>
      <c r="E45" s="22">
        <v>13</v>
      </c>
      <c r="F45" s="35">
        <v>13</v>
      </c>
      <c r="G45" s="22"/>
      <c r="H45" s="22"/>
      <c r="I45" s="22">
        <v>76</v>
      </c>
      <c r="J45" s="22">
        <v>78</v>
      </c>
      <c r="K45" s="35">
        <v>84</v>
      </c>
      <c r="L45" s="23">
        <f t="shared" ref="L45:L47" si="36">(F45-E45)/E45</f>
        <v>0</v>
      </c>
      <c r="M45" s="24">
        <f t="shared" ref="M45:M47" si="37">F45-E45</f>
        <v>0</v>
      </c>
      <c r="N45" s="23">
        <f t="shared" ref="N45:N47" si="38">(K45-J45)/J45</f>
        <v>7.6923076923076927E-2</v>
      </c>
      <c r="O45" s="25">
        <f t="shared" ref="O45:O47" si="39">K45-J45</f>
        <v>6</v>
      </c>
    </row>
    <row r="46" spans="1:17" x14ac:dyDescent="0.2">
      <c r="A46" s="95" t="s">
        <v>209</v>
      </c>
      <c r="B46" s="31"/>
      <c r="C46" s="22"/>
      <c r="D46" s="22">
        <v>8</v>
      </c>
      <c r="E46" s="22">
        <v>13</v>
      </c>
      <c r="F46" s="35">
        <v>11</v>
      </c>
      <c r="G46" s="22"/>
      <c r="H46" s="22"/>
      <c r="I46" s="22">
        <v>48</v>
      </c>
      <c r="J46" s="22">
        <v>67</v>
      </c>
      <c r="K46" s="35">
        <v>61</v>
      </c>
      <c r="L46" s="23">
        <f t="shared" si="36"/>
        <v>-0.15384615384615385</v>
      </c>
      <c r="M46" s="24">
        <f t="shared" si="37"/>
        <v>-2</v>
      </c>
      <c r="N46" s="23">
        <f t="shared" si="38"/>
        <v>-8.9552238805970144E-2</v>
      </c>
      <c r="O46" s="25">
        <f t="shared" si="39"/>
        <v>-6</v>
      </c>
    </row>
    <row r="47" spans="1:17" x14ac:dyDescent="0.2">
      <c r="A47" s="94" t="s">
        <v>210</v>
      </c>
      <c r="B47" s="13">
        <v>0</v>
      </c>
      <c r="C47" s="22">
        <v>0</v>
      </c>
      <c r="D47" s="22">
        <v>30</v>
      </c>
      <c r="E47" s="22">
        <v>30</v>
      </c>
      <c r="F47" s="35">
        <v>34</v>
      </c>
      <c r="G47" s="22">
        <v>0</v>
      </c>
      <c r="H47" s="22">
        <v>0</v>
      </c>
      <c r="I47" s="22">
        <v>179</v>
      </c>
      <c r="J47" s="22">
        <v>169</v>
      </c>
      <c r="K47" s="35">
        <v>203</v>
      </c>
      <c r="L47" s="96">
        <f t="shared" si="36"/>
        <v>0.13333333333333333</v>
      </c>
      <c r="M47" s="87">
        <f t="shared" si="37"/>
        <v>4</v>
      </c>
      <c r="N47" s="85">
        <f t="shared" si="38"/>
        <v>0.20118343195266272</v>
      </c>
      <c r="O47" s="86">
        <f t="shared" si="39"/>
        <v>34</v>
      </c>
    </row>
    <row r="48" spans="1:17" x14ac:dyDescent="0.2">
      <c r="A48" s="53" t="s">
        <v>113</v>
      </c>
      <c r="B48" s="54">
        <f t="shared" ref="B48:H48" si="40">SUM(B44:B47)</f>
        <v>29</v>
      </c>
      <c r="C48" s="54">
        <f t="shared" si="40"/>
        <v>26</v>
      </c>
      <c r="D48" s="138">
        <f>SUM(D44:D47)</f>
        <v>55</v>
      </c>
      <c r="E48" s="138">
        <f>SUM(E44:E47)</f>
        <v>57</v>
      </c>
      <c r="F48" s="64">
        <f>SUM(F44:F47)</f>
        <v>58</v>
      </c>
      <c r="G48" s="54">
        <f>SUM(G44:G47)</f>
        <v>121</v>
      </c>
      <c r="H48" s="54">
        <f t="shared" si="40"/>
        <v>96</v>
      </c>
      <c r="I48" s="138">
        <f>SUM(I44:I47)</f>
        <v>324</v>
      </c>
      <c r="J48" s="138">
        <f>SUM(J44:J47)</f>
        <v>315</v>
      </c>
      <c r="K48" s="64">
        <f>SUM(K44:K47)</f>
        <v>348</v>
      </c>
      <c r="L48" s="99">
        <f>(F48-E48)/E48</f>
        <v>1.7543859649122806E-2</v>
      </c>
      <c r="M48" s="51">
        <f>F48-E48</f>
        <v>1</v>
      </c>
      <c r="N48" s="57">
        <f>(K48-J48)/J48</f>
        <v>0.10476190476190476</v>
      </c>
      <c r="O48" s="58">
        <f>K48-J48</f>
        <v>33</v>
      </c>
      <c r="P48" s="20"/>
    </row>
    <row r="49" spans="1:17" ht="3" customHeight="1" x14ac:dyDescent="0.2">
      <c r="A49" s="26"/>
      <c r="B49" s="31"/>
      <c r="C49" s="22"/>
      <c r="D49" s="22"/>
      <c r="E49" s="22"/>
      <c r="F49" s="35"/>
      <c r="G49" s="22"/>
      <c r="H49" s="22"/>
      <c r="I49" s="22"/>
      <c r="J49" s="22"/>
      <c r="K49" s="35"/>
      <c r="L49" s="23"/>
      <c r="M49" s="24"/>
      <c r="N49" s="23"/>
      <c r="O49" s="25"/>
    </row>
    <row r="50" spans="1:17" x14ac:dyDescent="0.2">
      <c r="A50" s="26" t="s">
        <v>28</v>
      </c>
      <c r="B50" s="31">
        <v>24</v>
      </c>
      <c r="C50" s="22">
        <v>20</v>
      </c>
      <c r="D50" s="22">
        <v>0</v>
      </c>
      <c r="E50" s="22">
        <v>0</v>
      </c>
      <c r="F50" s="35">
        <v>0</v>
      </c>
      <c r="G50" s="22">
        <v>111</v>
      </c>
      <c r="H50" s="22">
        <v>80</v>
      </c>
      <c r="I50" s="22">
        <v>0</v>
      </c>
      <c r="J50" s="22">
        <v>0</v>
      </c>
      <c r="K50" s="35">
        <v>0</v>
      </c>
      <c r="L50" s="97" t="s">
        <v>165</v>
      </c>
      <c r="M50" s="24">
        <f t="shared" ref="M50:M51" si="41">F50-E50</f>
        <v>0</v>
      </c>
      <c r="N50" s="97" t="s">
        <v>165</v>
      </c>
      <c r="O50" s="25">
        <f t="shared" ref="O50:O51" si="42">K50-J50</f>
        <v>0</v>
      </c>
    </row>
    <row r="51" spans="1:17" x14ac:dyDescent="0.2">
      <c r="A51" s="26" t="s">
        <v>26</v>
      </c>
      <c r="B51" s="31">
        <v>0</v>
      </c>
      <c r="C51" s="22">
        <v>0</v>
      </c>
      <c r="D51" s="22">
        <v>1</v>
      </c>
      <c r="E51" s="22">
        <v>1</v>
      </c>
      <c r="F51" s="35">
        <v>1</v>
      </c>
      <c r="G51" s="22">
        <v>0</v>
      </c>
      <c r="H51" s="22">
        <v>0</v>
      </c>
      <c r="I51" s="22">
        <v>4</v>
      </c>
      <c r="J51" s="22">
        <v>4</v>
      </c>
      <c r="K51" s="35">
        <v>4</v>
      </c>
      <c r="L51" s="23">
        <f t="shared" ref="L51" si="43">(F51-E51)/E51</f>
        <v>0</v>
      </c>
      <c r="M51" s="24">
        <f t="shared" si="41"/>
        <v>0</v>
      </c>
      <c r="N51" s="23">
        <f t="shared" ref="N51" si="44">(K51-J51)/J51</f>
        <v>0</v>
      </c>
      <c r="O51" s="25">
        <f t="shared" si="42"/>
        <v>0</v>
      </c>
    </row>
    <row r="52" spans="1:17" x14ac:dyDescent="0.2">
      <c r="A52" s="36" t="s">
        <v>24</v>
      </c>
      <c r="B52" s="25">
        <v>0</v>
      </c>
      <c r="C52" s="22">
        <v>0</v>
      </c>
      <c r="D52" s="22">
        <v>2</v>
      </c>
      <c r="E52" s="22">
        <v>0</v>
      </c>
      <c r="F52" s="35">
        <v>0</v>
      </c>
      <c r="G52" s="22">
        <v>0</v>
      </c>
      <c r="H52" s="22">
        <v>0</v>
      </c>
      <c r="I52" s="22">
        <v>12</v>
      </c>
      <c r="J52" s="22">
        <v>0</v>
      </c>
      <c r="K52" s="35">
        <v>0</v>
      </c>
      <c r="L52" s="97" t="s">
        <v>165</v>
      </c>
      <c r="M52" s="24">
        <f t="shared" ref="M52" si="45">F52-E52</f>
        <v>0</v>
      </c>
      <c r="N52" s="97" t="s">
        <v>165</v>
      </c>
      <c r="O52" s="25">
        <f t="shared" ref="O52" si="46">K52-J52</f>
        <v>0</v>
      </c>
    </row>
    <row r="53" spans="1:17" x14ac:dyDescent="0.2">
      <c r="A53" s="26" t="s">
        <v>25</v>
      </c>
      <c r="B53" s="25">
        <v>0</v>
      </c>
      <c r="C53" s="22">
        <v>0</v>
      </c>
      <c r="D53" s="22">
        <v>2</v>
      </c>
      <c r="E53" s="22">
        <v>3</v>
      </c>
      <c r="F53" s="35">
        <v>2</v>
      </c>
      <c r="G53" s="22">
        <v>0</v>
      </c>
      <c r="H53" s="22">
        <v>0</v>
      </c>
      <c r="I53" s="22">
        <v>8</v>
      </c>
      <c r="J53" s="22">
        <v>11</v>
      </c>
      <c r="K53" s="35">
        <v>5</v>
      </c>
      <c r="L53" s="23">
        <f t="shared" ref="L53:L54" si="47">(F53-E53)/E53</f>
        <v>-0.33333333333333331</v>
      </c>
      <c r="M53" s="24">
        <f t="shared" ref="M53:M54" si="48">F53-E53</f>
        <v>-1</v>
      </c>
      <c r="N53" s="23">
        <f t="shared" ref="N53:N54" si="49">(K53-J53)/J53</f>
        <v>-0.54545454545454541</v>
      </c>
      <c r="O53" s="25">
        <f t="shared" ref="O53:O54" si="50">K53-J53</f>
        <v>-6</v>
      </c>
      <c r="Q53" s="91"/>
    </row>
    <row r="54" spans="1:17" x14ac:dyDescent="0.2">
      <c r="A54" s="95" t="s">
        <v>151</v>
      </c>
      <c r="B54" s="61" t="s">
        <v>94</v>
      </c>
      <c r="C54" s="61" t="s">
        <v>94</v>
      </c>
      <c r="D54" s="22">
        <v>4</v>
      </c>
      <c r="E54" s="22">
        <v>2</v>
      </c>
      <c r="F54" s="35">
        <v>3</v>
      </c>
      <c r="G54" s="61" t="s">
        <v>94</v>
      </c>
      <c r="H54" s="61" t="s">
        <v>94</v>
      </c>
      <c r="I54" s="22">
        <v>19</v>
      </c>
      <c r="J54" s="22">
        <v>8</v>
      </c>
      <c r="K54" s="35">
        <v>12</v>
      </c>
      <c r="L54" s="23">
        <f t="shared" si="47"/>
        <v>0.5</v>
      </c>
      <c r="M54" s="24">
        <f t="shared" si="48"/>
        <v>1</v>
      </c>
      <c r="N54" s="23">
        <f t="shared" si="49"/>
        <v>0.5</v>
      </c>
      <c r="O54" s="25">
        <f t="shared" si="50"/>
        <v>4</v>
      </c>
      <c r="Q54" s="91"/>
    </row>
    <row r="55" spans="1:17" x14ac:dyDescent="0.2">
      <c r="A55" s="26" t="s">
        <v>27</v>
      </c>
      <c r="B55" s="13">
        <v>3</v>
      </c>
      <c r="C55" s="22">
        <v>5</v>
      </c>
      <c r="D55" s="22">
        <v>9</v>
      </c>
      <c r="E55" s="22">
        <v>11</v>
      </c>
      <c r="F55" s="35">
        <v>8</v>
      </c>
      <c r="G55" s="22">
        <v>10</v>
      </c>
      <c r="H55" s="22">
        <v>24</v>
      </c>
      <c r="I55" s="22">
        <v>36</v>
      </c>
      <c r="J55" s="22">
        <v>44</v>
      </c>
      <c r="K55" s="35">
        <v>32</v>
      </c>
      <c r="L55" s="96">
        <f t="shared" ref="L55:L56" si="51">(F55-E55)/E55</f>
        <v>-0.27272727272727271</v>
      </c>
      <c r="M55" s="87">
        <f t="shared" ref="M55:M56" si="52">F55-E55</f>
        <v>-3</v>
      </c>
      <c r="N55" s="85">
        <f t="shared" ref="N55:N56" si="53">(K55-J55)/J55</f>
        <v>-0.27272727272727271</v>
      </c>
      <c r="O55" s="86">
        <f t="shared" ref="O55:O56" si="54">K55-J55</f>
        <v>-12</v>
      </c>
    </row>
    <row r="56" spans="1:17" x14ac:dyDescent="0.2">
      <c r="A56" s="53" t="s">
        <v>114</v>
      </c>
      <c r="B56" s="54">
        <f t="shared" ref="B56:H56" si="55">SUM(B50:B55)</f>
        <v>27</v>
      </c>
      <c r="C56" s="54">
        <f t="shared" si="55"/>
        <v>25</v>
      </c>
      <c r="D56" s="138">
        <f>SUM(D50:D55)</f>
        <v>18</v>
      </c>
      <c r="E56" s="138">
        <f>SUM(E50:E55)</f>
        <v>17</v>
      </c>
      <c r="F56" s="64">
        <f>SUM(F50:F55)</f>
        <v>14</v>
      </c>
      <c r="G56" s="54">
        <f>SUM(G50:G55)</f>
        <v>121</v>
      </c>
      <c r="H56" s="54">
        <f t="shared" si="55"/>
        <v>104</v>
      </c>
      <c r="I56" s="138">
        <f>SUM(I50:I55)</f>
        <v>79</v>
      </c>
      <c r="J56" s="138">
        <f>SUM(J50:J55)</f>
        <v>67</v>
      </c>
      <c r="K56" s="64">
        <f>SUM(K50:K55)</f>
        <v>53</v>
      </c>
      <c r="L56" s="23">
        <f t="shared" si="51"/>
        <v>-0.17647058823529413</v>
      </c>
      <c r="M56" s="24">
        <f t="shared" si="52"/>
        <v>-3</v>
      </c>
      <c r="N56" s="23">
        <f t="shared" si="53"/>
        <v>-0.20895522388059701</v>
      </c>
      <c r="O56" s="25">
        <f t="shared" si="54"/>
        <v>-14</v>
      </c>
      <c r="P56" s="20"/>
    </row>
    <row r="57" spans="1:17" ht="4.5" customHeight="1" x14ac:dyDescent="0.2">
      <c r="A57" s="26"/>
      <c r="B57" s="31"/>
      <c r="C57" s="22"/>
      <c r="D57" s="22"/>
      <c r="E57" s="22"/>
      <c r="F57" s="35"/>
      <c r="G57" s="22"/>
      <c r="H57" s="22"/>
      <c r="I57" s="22"/>
      <c r="J57" s="22"/>
      <c r="K57" s="35"/>
      <c r="L57" s="23"/>
      <c r="M57" s="24"/>
      <c r="N57" s="23"/>
      <c r="O57" s="25"/>
    </row>
    <row r="58" spans="1:17" x14ac:dyDescent="0.2">
      <c r="A58" s="26" t="s">
        <v>146</v>
      </c>
      <c r="B58" s="31">
        <v>21</v>
      </c>
      <c r="C58" s="22">
        <v>19</v>
      </c>
      <c r="D58" s="22">
        <v>2</v>
      </c>
      <c r="E58" s="22">
        <v>1</v>
      </c>
      <c r="F58" s="35">
        <v>2</v>
      </c>
      <c r="G58" s="22">
        <v>105</v>
      </c>
      <c r="H58" s="22">
        <v>85</v>
      </c>
      <c r="I58" s="22">
        <v>8</v>
      </c>
      <c r="J58" s="22">
        <v>4</v>
      </c>
      <c r="K58" s="35">
        <v>7</v>
      </c>
      <c r="L58" s="23">
        <f t="shared" ref="L58" si="56">(F58-E58)/E58</f>
        <v>1</v>
      </c>
      <c r="M58" s="24">
        <f t="shared" ref="M58" si="57">F58-E58</f>
        <v>1</v>
      </c>
      <c r="N58" s="23">
        <f t="shared" ref="N58" si="58">(K58-J58)/J58</f>
        <v>0.75</v>
      </c>
      <c r="O58" s="25">
        <f t="shared" ref="O58" si="59">K58-J58</f>
        <v>3</v>
      </c>
    </row>
    <row r="59" spans="1:17" x14ac:dyDescent="0.2">
      <c r="A59" s="66" t="s">
        <v>147</v>
      </c>
      <c r="B59" s="31"/>
      <c r="C59" s="81" t="s">
        <v>94</v>
      </c>
      <c r="D59" s="81">
        <v>2</v>
      </c>
      <c r="E59" s="81">
        <v>3</v>
      </c>
      <c r="F59" s="82">
        <v>2</v>
      </c>
      <c r="G59" s="81"/>
      <c r="H59" s="81" t="s">
        <v>94</v>
      </c>
      <c r="I59" s="81">
        <v>8</v>
      </c>
      <c r="J59" s="81">
        <v>12</v>
      </c>
      <c r="K59" s="82">
        <v>8</v>
      </c>
      <c r="L59" s="96">
        <f t="shared" ref="L59" si="60">(F59-E59)/E59</f>
        <v>-0.33333333333333331</v>
      </c>
      <c r="M59" s="87">
        <f t="shared" ref="M59" si="61">F59-E59</f>
        <v>-1</v>
      </c>
      <c r="N59" s="85">
        <f t="shared" ref="N59" si="62">(K59-J59)/J59</f>
        <v>-0.33333333333333331</v>
      </c>
      <c r="O59" s="86">
        <f t="shared" ref="O59" si="63">K59-J59</f>
        <v>-4</v>
      </c>
    </row>
    <row r="60" spans="1:17" x14ac:dyDescent="0.2">
      <c r="A60" s="66" t="s">
        <v>148</v>
      </c>
      <c r="B60" s="31"/>
      <c r="C60" s="22">
        <f>SUM(C58:C59)</f>
        <v>19</v>
      </c>
      <c r="D60" s="22">
        <f>SUM(D58:D59)</f>
        <v>4</v>
      </c>
      <c r="E60" s="22">
        <f>SUM(E58:E59)</f>
        <v>4</v>
      </c>
      <c r="F60" s="35">
        <f>SUM(F58:F59)</f>
        <v>4</v>
      </c>
      <c r="G60" s="22"/>
      <c r="H60" s="22">
        <f>SUM(H58:H59)</f>
        <v>85</v>
      </c>
      <c r="I60" s="22">
        <f>SUM(I58:I59)</f>
        <v>16</v>
      </c>
      <c r="J60" s="22">
        <f>SUM(J58:J59)</f>
        <v>16</v>
      </c>
      <c r="K60" s="35">
        <f>SUM(K58:K59)</f>
        <v>15</v>
      </c>
      <c r="L60" s="23">
        <f>(F60-E60)/E60</f>
        <v>0</v>
      </c>
      <c r="M60" s="24">
        <f>F60-E60</f>
        <v>0</v>
      </c>
      <c r="N60" s="23">
        <f>(K60-J60)/J60</f>
        <v>-6.25E-2</v>
      </c>
      <c r="O60" s="25">
        <f>K60-J60</f>
        <v>-1</v>
      </c>
    </row>
    <row r="61" spans="1:17" ht="3.75" customHeight="1" x14ac:dyDescent="0.2">
      <c r="A61" s="26"/>
      <c r="B61" s="31"/>
      <c r="C61" s="22"/>
      <c r="D61" s="22"/>
      <c r="E61" s="22"/>
      <c r="F61" s="35"/>
      <c r="G61" s="22"/>
      <c r="H61" s="22"/>
      <c r="I61" s="22"/>
      <c r="J61" s="22"/>
      <c r="K61" s="35"/>
      <c r="L61" s="23"/>
      <c r="M61" s="24"/>
      <c r="N61" s="23"/>
      <c r="O61" s="25"/>
    </row>
    <row r="62" spans="1:17" x14ac:dyDescent="0.2">
      <c r="A62" s="26" t="s">
        <v>78</v>
      </c>
      <c r="B62" s="31">
        <v>10</v>
      </c>
      <c r="C62" s="22">
        <v>6</v>
      </c>
      <c r="D62" s="22">
        <v>2</v>
      </c>
      <c r="E62" s="22">
        <v>0</v>
      </c>
      <c r="F62" s="35">
        <v>1</v>
      </c>
      <c r="G62" s="22">
        <v>40</v>
      </c>
      <c r="H62" s="22">
        <v>26</v>
      </c>
      <c r="I62" s="22">
        <v>12</v>
      </c>
      <c r="J62" s="22">
        <v>0</v>
      </c>
      <c r="K62" s="35">
        <v>4</v>
      </c>
      <c r="L62" s="97" t="s">
        <v>165</v>
      </c>
      <c r="M62" s="24">
        <f t="shared" ref="M62" si="64">F62-E62</f>
        <v>1</v>
      </c>
      <c r="N62" s="111" t="s">
        <v>165</v>
      </c>
      <c r="O62" s="25">
        <f t="shared" ref="O62" si="65">K62-J62</f>
        <v>4</v>
      </c>
    </row>
    <row r="63" spans="1:17" x14ac:dyDescent="0.2">
      <c r="A63" s="26" t="s">
        <v>79</v>
      </c>
      <c r="B63" s="13">
        <v>2</v>
      </c>
      <c r="C63" s="22">
        <v>6</v>
      </c>
      <c r="D63" s="22">
        <v>17</v>
      </c>
      <c r="E63" s="22">
        <v>24</v>
      </c>
      <c r="F63" s="35">
        <v>38</v>
      </c>
      <c r="G63" s="22">
        <v>8</v>
      </c>
      <c r="H63" s="22">
        <v>22</v>
      </c>
      <c r="I63" s="22">
        <v>88</v>
      </c>
      <c r="J63" s="22">
        <v>112</v>
      </c>
      <c r="K63" s="35">
        <v>186</v>
      </c>
      <c r="L63" s="96">
        <f>(F63-E63)/E63</f>
        <v>0.58333333333333337</v>
      </c>
      <c r="M63" s="87">
        <f>F63-E63</f>
        <v>14</v>
      </c>
      <c r="N63" s="85">
        <f>(K63-J63)/J63</f>
        <v>0.6607142857142857</v>
      </c>
      <c r="O63" s="86">
        <f>K63-J63</f>
        <v>74</v>
      </c>
    </row>
    <row r="64" spans="1:17" x14ac:dyDescent="0.2">
      <c r="A64" s="53" t="s">
        <v>125</v>
      </c>
      <c r="B64" s="54">
        <f t="shared" ref="B64:H64" si="66">SUM(B62:B63)</f>
        <v>12</v>
      </c>
      <c r="C64" s="54">
        <f t="shared" si="66"/>
        <v>12</v>
      </c>
      <c r="D64" s="138">
        <f>SUM(D62:D63)</f>
        <v>19</v>
      </c>
      <c r="E64" s="138">
        <f>SUM(E62:E63)</f>
        <v>24</v>
      </c>
      <c r="F64" s="64">
        <f>SUM(F62:F63)</f>
        <v>39</v>
      </c>
      <c r="G64" s="54">
        <f>SUM(G62:G63)</f>
        <v>48</v>
      </c>
      <c r="H64" s="54">
        <f t="shared" si="66"/>
        <v>48</v>
      </c>
      <c r="I64" s="138">
        <f>SUM(I62:I63)</f>
        <v>100</v>
      </c>
      <c r="J64" s="138">
        <f>SUM(J62:J63)</f>
        <v>112</v>
      </c>
      <c r="K64" s="64">
        <f>SUM(K62:K63)</f>
        <v>190</v>
      </c>
      <c r="L64" s="23">
        <f>(F64-E64)/E64</f>
        <v>0.625</v>
      </c>
      <c r="M64" s="24">
        <f>F64-E64</f>
        <v>15</v>
      </c>
      <c r="N64" s="23">
        <f>(K64-J64)/J64</f>
        <v>0.6964285714285714</v>
      </c>
      <c r="O64" s="25">
        <f>K64-J64</f>
        <v>78</v>
      </c>
      <c r="P64" s="20"/>
    </row>
    <row r="65" spans="1:16" ht="5.25" customHeight="1" x14ac:dyDescent="0.2">
      <c r="A65" s="26"/>
      <c r="B65" s="31"/>
      <c r="C65" s="22"/>
      <c r="D65" s="22"/>
      <c r="E65" s="22"/>
      <c r="F65" s="35"/>
      <c r="G65" s="22"/>
      <c r="H65" s="22"/>
      <c r="I65" s="22"/>
      <c r="J65" s="22"/>
      <c r="K65" s="35"/>
      <c r="L65" s="23"/>
      <c r="M65" s="24"/>
      <c r="N65" s="23"/>
      <c r="O65" s="25"/>
    </row>
    <row r="66" spans="1:16" ht="12.75" customHeight="1" x14ac:dyDescent="0.2">
      <c r="A66" s="26" t="s">
        <v>142</v>
      </c>
      <c r="B66" s="31">
        <v>30</v>
      </c>
      <c r="C66" s="22">
        <v>22</v>
      </c>
      <c r="D66" s="22">
        <v>6</v>
      </c>
      <c r="E66" s="22">
        <v>13</v>
      </c>
      <c r="F66" s="35">
        <v>5</v>
      </c>
      <c r="G66" s="22">
        <v>131</v>
      </c>
      <c r="H66" s="22">
        <v>117</v>
      </c>
      <c r="I66" s="22">
        <v>35</v>
      </c>
      <c r="J66" s="22">
        <v>63</v>
      </c>
      <c r="K66" s="35">
        <v>17</v>
      </c>
      <c r="L66" s="23">
        <f>(F66-E66)/E66</f>
        <v>-0.61538461538461542</v>
      </c>
      <c r="M66" s="24">
        <f>F66-E66</f>
        <v>-8</v>
      </c>
      <c r="N66" s="23">
        <f>(K66-J66)/J66</f>
        <v>-0.73015873015873012</v>
      </c>
      <c r="O66" s="25">
        <f>K66-J66</f>
        <v>-46</v>
      </c>
    </row>
    <row r="67" spans="1:16" ht="12.75" customHeight="1" x14ac:dyDescent="0.2">
      <c r="A67" s="95" t="s">
        <v>178</v>
      </c>
      <c r="B67" s="31">
        <v>30</v>
      </c>
      <c r="C67" s="22">
        <v>22</v>
      </c>
      <c r="D67" s="22">
        <v>38</v>
      </c>
      <c r="E67" s="22">
        <v>46</v>
      </c>
      <c r="F67" s="35">
        <v>36</v>
      </c>
      <c r="G67" s="22">
        <v>131</v>
      </c>
      <c r="H67" s="22">
        <v>117</v>
      </c>
      <c r="I67" s="22">
        <v>193</v>
      </c>
      <c r="J67" s="22">
        <v>251</v>
      </c>
      <c r="K67" s="35">
        <v>170</v>
      </c>
      <c r="L67" s="23">
        <f>(F67-E67)/E67</f>
        <v>-0.21739130434782608</v>
      </c>
      <c r="M67" s="24">
        <f>F67-E67</f>
        <v>-10</v>
      </c>
      <c r="N67" s="23">
        <f>(K67-J67)/J67</f>
        <v>-0.32270916334661354</v>
      </c>
      <c r="O67" s="25">
        <f>K67-J67</f>
        <v>-81</v>
      </c>
    </row>
    <row r="68" spans="1:16" ht="12.75" hidden="1" customHeight="1" x14ac:dyDescent="0.2">
      <c r="A68" s="66" t="s">
        <v>143</v>
      </c>
      <c r="B68" s="31"/>
      <c r="C68" s="22" t="s">
        <v>94</v>
      </c>
      <c r="D68" s="22">
        <v>0</v>
      </c>
      <c r="E68" s="22">
        <v>0</v>
      </c>
      <c r="F68" s="35">
        <v>0</v>
      </c>
      <c r="G68" s="22"/>
      <c r="H68" s="22" t="s">
        <v>94</v>
      </c>
      <c r="I68" s="22">
        <v>0</v>
      </c>
      <c r="J68" s="22">
        <v>0</v>
      </c>
      <c r="K68" s="35">
        <v>0</v>
      </c>
      <c r="L68" s="97" t="s">
        <v>165</v>
      </c>
      <c r="M68" s="24">
        <f t="shared" ref="M68" si="67">F68-E68</f>
        <v>0</v>
      </c>
      <c r="N68" s="111" t="s">
        <v>165</v>
      </c>
      <c r="O68" s="25">
        <f t="shared" ref="O68" si="68">K68-J68</f>
        <v>0</v>
      </c>
    </row>
    <row r="69" spans="1:16" ht="12.75" hidden="1" customHeight="1" x14ac:dyDescent="0.2">
      <c r="A69" s="66" t="s">
        <v>144</v>
      </c>
      <c r="B69" s="31"/>
      <c r="C69" s="81" t="s">
        <v>94</v>
      </c>
      <c r="D69" s="81">
        <v>0</v>
      </c>
      <c r="E69" s="81">
        <v>0</v>
      </c>
      <c r="F69" s="82">
        <v>0</v>
      </c>
      <c r="G69" s="81"/>
      <c r="H69" s="81" t="s">
        <v>94</v>
      </c>
      <c r="I69" s="81">
        <v>0</v>
      </c>
      <c r="J69" s="81">
        <v>0</v>
      </c>
      <c r="K69" s="82">
        <v>0</v>
      </c>
      <c r="L69" s="98" t="s">
        <v>165</v>
      </c>
      <c r="M69" s="87">
        <f>F69-E69</f>
        <v>0</v>
      </c>
      <c r="N69" s="102" t="s">
        <v>165</v>
      </c>
      <c r="O69" s="86">
        <f>K69-J69</f>
        <v>0</v>
      </c>
    </row>
    <row r="70" spans="1:16" ht="15" customHeight="1" x14ac:dyDescent="0.2">
      <c r="A70" s="66" t="s">
        <v>141</v>
      </c>
      <c r="B70" s="31"/>
      <c r="C70" s="22">
        <f>SUM(C66:C69)</f>
        <v>44</v>
      </c>
      <c r="D70" s="127">
        <f>SUM(D66:D69)</f>
        <v>44</v>
      </c>
      <c r="E70" s="127">
        <f>SUM(E66:E69)</f>
        <v>59</v>
      </c>
      <c r="F70" s="152">
        <f>SUM(F66:F69)</f>
        <v>41</v>
      </c>
      <c r="G70" s="127"/>
      <c r="H70" s="127">
        <f>SUM(H66:H69)</f>
        <v>234</v>
      </c>
      <c r="I70" s="127">
        <f>SUM(I66:I69)</f>
        <v>228</v>
      </c>
      <c r="J70" s="127">
        <f>SUM(J66:J69)</f>
        <v>314</v>
      </c>
      <c r="K70" s="152">
        <f>SUM(K66:K69)</f>
        <v>187</v>
      </c>
      <c r="L70" s="153">
        <f>(F70-E70)/E70</f>
        <v>-0.30508474576271188</v>
      </c>
      <c r="M70" s="154">
        <f>F70-E70</f>
        <v>-18</v>
      </c>
      <c r="N70" s="153">
        <f>(K70-J70)/J70</f>
        <v>-0.40445859872611467</v>
      </c>
      <c r="O70" s="122">
        <f>K70-J70</f>
        <v>-127</v>
      </c>
    </row>
    <row r="71" spans="1:16" ht="3.75" customHeight="1" x14ac:dyDescent="0.2">
      <c r="A71" s="66"/>
      <c r="B71" s="31"/>
      <c r="C71" s="22"/>
      <c r="D71" s="22"/>
      <c r="E71" s="22"/>
      <c r="F71" s="35"/>
      <c r="G71" s="22"/>
      <c r="H71" s="22"/>
      <c r="I71" s="22"/>
      <c r="J71" s="22"/>
      <c r="K71" s="35"/>
      <c r="L71" s="23"/>
      <c r="M71" s="24"/>
      <c r="N71" s="23"/>
      <c r="O71" s="25"/>
    </row>
    <row r="72" spans="1:16" ht="12.75" customHeight="1" x14ac:dyDescent="0.2">
      <c r="A72" s="26" t="s">
        <v>80</v>
      </c>
      <c r="B72" s="31">
        <v>20</v>
      </c>
      <c r="C72" s="22">
        <v>19</v>
      </c>
      <c r="D72" s="22">
        <v>8</v>
      </c>
      <c r="E72" s="22">
        <v>6</v>
      </c>
      <c r="F72" s="35">
        <v>11</v>
      </c>
      <c r="G72" s="22">
        <v>80</v>
      </c>
      <c r="H72" s="22">
        <v>84</v>
      </c>
      <c r="I72" s="22">
        <v>44</v>
      </c>
      <c r="J72" s="22">
        <v>24</v>
      </c>
      <c r="K72" s="35">
        <v>48</v>
      </c>
      <c r="L72" s="23">
        <f>(F72-E72)/E72</f>
        <v>0.83333333333333337</v>
      </c>
      <c r="M72" s="24">
        <f>F72-E72</f>
        <v>5</v>
      </c>
      <c r="N72" s="23">
        <f>(K72-J72)/J72</f>
        <v>1</v>
      </c>
      <c r="O72" s="25">
        <f>K72-J72</f>
        <v>24</v>
      </c>
    </row>
    <row r="73" spans="1:16" ht="4.5" customHeight="1" x14ac:dyDescent="0.2">
      <c r="A73" s="26"/>
      <c r="B73" s="31"/>
      <c r="C73" s="22"/>
      <c r="D73" s="22"/>
      <c r="E73" s="22"/>
      <c r="F73" s="35"/>
      <c r="G73" s="22"/>
      <c r="H73" s="22"/>
      <c r="I73" s="22"/>
      <c r="J73" s="22"/>
      <c r="K73" s="35"/>
      <c r="L73" s="23"/>
      <c r="M73" s="24"/>
      <c r="N73" s="23"/>
      <c r="O73" s="25"/>
    </row>
    <row r="74" spans="1:16" ht="12.75" customHeight="1" x14ac:dyDescent="0.2">
      <c r="A74" s="95" t="s">
        <v>225</v>
      </c>
      <c r="B74" s="31"/>
      <c r="C74" s="22"/>
      <c r="D74" s="22">
        <v>3</v>
      </c>
      <c r="E74" s="22">
        <v>6</v>
      </c>
      <c r="F74" s="35">
        <v>3</v>
      </c>
      <c r="G74" s="22">
        <v>0</v>
      </c>
      <c r="H74" s="22">
        <v>0</v>
      </c>
      <c r="I74" s="22">
        <v>33</v>
      </c>
      <c r="J74" s="22">
        <v>57</v>
      </c>
      <c r="K74" s="35">
        <v>24</v>
      </c>
      <c r="L74" s="23">
        <f>(F74-E74)/E74</f>
        <v>-0.5</v>
      </c>
      <c r="M74" s="24">
        <f>F74-E74</f>
        <v>-3</v>
      </c>
      <c r="N74" s="23">
        <f>(K74-J74)/J74</f>
        <v>-0.57894736842105265</v>
      </c>
      <c r="O74" s="25">
        <f>K74-J74</f>
        <v>-33</v>
      </c>
    </row>
    <row r="75" spans="1:16" ht="4.5" customHeight="1" x14ac:dyDescent="0.2">
      <c r="A75" s="26"/>
      <c r="B75" s="31"/>
      <c r="C75" s="22"/>
      <c r="D75" s="22"/>
      <c r="E75" s="22"/>
      <c r="F75" s="35"/>
      <c r="G75" s="22"/>
      <c r="H75" s="22"/>
      <c r="I75" s="22"/>
      <c r="J75" s="22"/>
      <c r="K75" s="35"/>
      <c r="L75" s="23"/>
      <c r="M75" s="24"/>
      <c r="N75" s="23"/>
      <c r="O75" s="25"/>
    </row>
    <row r="76" spans="1:16" x14ac:dyDescent="0.2">
      <c r="A76" s="26" t="s">
        <v>14</v>
      </c>
      <c r="B76" s="31">
        <v>52</v>
      </c>
      <c r="C76" s="22">
        <v>27</v>
      </c>
      <c r="D76" s="22">
        <v>40</v>
      </c>
      <c r="E76" s="22">
        <v>49</v>
      </c>
      <c r="F76" s="35">
        <v>59</v>
      </c>
      <c r="G76" s="22">
        <v>229</v>
      </c>
      <c r="H76" s="22">
        <v>116</v>
      </c>
      <c r="I76" s="22">
        <v>151</v>
      </c>
      <c r="J76" s="22">
        <v>190</v>
      </c>
      <c r="K76" s="35">
        <v>229</v>
      </c>
      <c r="L76" s="23">
        <f>(F76-E76)/E76</f>
        <v>0.20408163265306123</v>
      </c>
      <c r="M76" s="24">
        <f>F76-E76</f>
        <v>10</v>
      </c>
      <c r="N76" s="23">
        <f>(K76-J76)/J76</f>
        <v>0.20526315789473684</v>
      </c>
      <c r="O76" s="25">
        <f>K76-J76</f>
        <v>39</v>
      </c>
    </row>
    <row r="77" spans="1:16" x14ac:dyDescent="0.2">
      <c r="A77" s="26" t="s">
        <v>15</v>
      </c>
      <c r="B77" s="13">
        <v>13</v>
      </c>
      <c r="C77" s="22">
        <v>9</v>
      </c>
      <c r="D77" s="22">
        <v>3</v>
      </c>
      <c r="E77" s="22">
        <v>0</v>
      </c>
      <c r="F77" s="35">
        <v>0</v>
      </c>
      <c r="G77" s="22">
        <v>39</v>
      </c>
      <c r="H77" s="22">
        <v>31</v>
      </c>
      <c r="I77" s="22">
        <v>12</v>
      </c>
      <c r="J77" s="22">
        <v>0</v>
      </c>
      <c r="K77" s="35">
        <v>0</v>
      </c>
      <c r="L77" s="97" t="s">
        <v>165</v>
      </c>
      <c r="M77" s="112">
        <f t="shared" ref="M77" si="69">F77-E77</f>
        <v>0</v>
      </c>
      <c r="N77" s="111" t="s">
        <v>165</v>
      </c>
      <c r="O77" s="112">
        <f t="shared" ref="O77" si="70">K77-J77</f>
        <v>0</v>
      </c>
    </row>
    <row r="78" spans="1:16" x14ac:dyDescent="0.2">
      <c r="A78" s="53" t="s">
        <v>107</v>
      </c>
      <c r="B78" s="54">
        <f t="shared" ref="B78:H78" si="71">SUM(B76:B77)</f>
        <v>65</v>
      </c>
      <c r="C78" s="54">
        <f t="shared" si="71"/>
        <v>36</v>
      </c>
      <c r="D78" s="138">
        <f>SUM(D76:D77)</f>
        <v>43</v>
      </c>
      <c r="E78" s="138">
        <f>SUM(E76:E77)</f>
        <v>49</v>
      </c>
      <c r="F78" s="64">
        <f>SUM(F76:F77)</f>
        <v>59</v>
      </c>
      <c r="G78" s="54">
        <f>SUM(G76:G77)</f>
        <v>268</v>
      </c>
      <c r="H78" s="54">
        <f t="shared" si="71"/>
        <v>147</v>
      </c>
      <c r="I78" s="138">
        <f>SUM(I76:I77)</f>
        <v>163</v>
      </c>
      <c r="J78" s="138">
        <f>SUM(J76:J77)</f>
        <v>190</v>
      </c>
      <c r="K78" s="64">
        <f>SUM(K76:K77)</f>
        <v>229</v>
      </c>
      <c r="L78" s="99">
        <f>(F78-E78)/E78</f>
        <v>0.20408163265306123</v>
      </c>
      <c r="M78" s="154">
        <f>F78-E78</f>
        <v>10</v>
      </c>
      <c r="N78" s="158">
        <f>(K78-J78)/J78</f>
        <v>0.20526315789473684</v>
      </c>
      <c r="O78" s="159">
        <f>K78-J78</f>
        <v>39</v>
      </c>
      <c r="P78" s="20"/>
    </row>
    <row r="79" spans="1:16" ht="4.5" customHeight="1" x14ac:dyDescent="0.2">
      <c r="A79" s="26"/>
      <c r="B79" s="31"/>
      <c r="C79" s="22"/>
      <c r="D79" s="22"/>
      <c r="E79" s="22"/>
      <c r="F79" s="35"/>
      <c r="G79" s="22"/>
      <c r="H79" s="22"/>
      <c r="I79" s="22"/>
      <c r="J79" s="22"/>
      <c r="K79" s="35"/>
      <c r="L79" s="23"/>
      <c r="M79" s="24"/>
      <c r="N79" s="23"/>
      <c r="O79" s="25"/>
    </row>
    <row r="80" spans="1:16" x14ac:dyDescent="0.2">
      <c r="A80" s="26" t="s">
        <v>74</v>
      </c>
      <c r="B80" s="31">
        <v>43</v>
      </c>
      <c r="C80" s="22">
        <v>44</v>
      </c>
      <c r="D80" s="22">
        <v>22</v>
      </c>
      <c r="E80" s="22">
        <v>23</v>
      </c>
      <c r="F80" s="35">
        <v>18</v>
      </c>
      <c r="G80" s="22">
        <v>215</v>
      </c>
      <c r="H80" s="22">
        <v>216</v>
      </c>
      <c r="I80" s="22">
        <v>88</v>
      </c>
      <c r="J80" s="22">
        <v>85</v>
      </c>
      <c r="K80" s="35">
        <v>73</v>
      </c>
      <c r="L80" s="23">
        <f>(F80-E80)/E80</f>
        <v>-0.21739130434782608</v>
      </c>
      <c r="M80" s="24">
        <f>F80-E80</f>
        <v>-5</v>
      </c>
      <c r="N80" s="23">
        <f>(K80-J80)/J80</f>
        <v>-0.14117647058823529</v>
      </c>
      <c r="O80" s="25">
        <f>K80-J80</f>
        <v>-12</v>
      </c>
    </row>
    <row r="81" spans="1:17" x14ac:dyDescent="0.2">
      <c r="A81" s="26" t="s">
        <v>75</v>
      </c>
      <c r="B81" s="31">
        <v>17</v>
      </c>
      <c r="C81" s="22">
        <v>26</v>
      </c>
      <c r="D81" s="22">
        <v>61</v>
      </c>
      <c r="E81" s="22">
        <v>70</v>
      </c>
      <c r="F81" s="35">
        <v>68</v>
      </c>
      <c r="G81" s="22">
        <v>88</v>
      </c>
      <c r="H81" s="22">
        <v>114</v>
      </c>
      <c r="I81" s="22">
        <v>238</v>
      </c>
      <c r="J81" s="22">
        <v>290</v>
      </c>
      <c r="K81" s="35">
        <v>266</v>
      </c>
      <c r="L81" s="23">
        <f>(F81-E81)/E81</f>
        <v>-2.8571428571428571E-2</v>
      </c>
      <c r="M81" s="24">
        <f>F81-E81</f>
        <v>-2</v>
      </c>
      <c r="N81" s="23">
        <f>(K81-J81)/J81</f>
        <v>-8.2758620689655171E-2</v>
      </c>
      <c r="O81" s="25">
        <f>K81-J81</f>
        <v>-24</v>
      </c>
    </row>
    <row r="82" spans="1:17" hidden="1" x14ac:dyDescent="0.2">
      <c r="A82" s="26" t="s">
        <v>72</v>
      </c>
      <c r="B82" s="31">
        <v>1</v>
      </c>
      <c r="C82" s="22">
        <v>0</v>
      </c>
      <c r="D82" s="22">
        <v>0</v>
      </c>
      <c r="E82" s="22">
        <v>0</v>
      </c>
      <c r="F82" s="35">
        <v>0</v>
      </c>
      <c r="G82" s="22">
        <v>8</v>
      </c>
      <c r="H82" s="22">
        <v>0</v>
      </c>
      <c r="I82" s="22">
        <v>0</v>
      </c>
      <c r="J82" s="22">
        <v>0</v>
      </c>
      <c r="K82" s="35">
        <v>0</v>
      </c>
      <c r="L82" s="97" t="s">
        <v>165</v>
      </c>
      <c r="M82" s="24">
        <f t="shared" ref="M82" si="72">F82-E82</f>
        <v>0</v>
      </c>
      <c r="N82" s="111" t="s">
        <v>165</v>
      </c>
      <c r="O82" s="25">
        <f t="shared" ref="O82" si="73">K82-J82</f>
        <v>0</v>
      </c>
    </row>
    <row r="83" spans="1:17" hidden="1" x14ac:dyDescent="0.2">
      <c r="A83" s="26" t="s">
        <v>73</v>
      </c>
      <c r="B83" s="13">
        <v>0</v>
      </c>
      <c r="C83" s="22">
        <v>0</v>
      </c>
      <c r="D83" s="22">
        <v>0</v>
      </c>
      <c r="E83" s="22">
        <v>0</v>
      </c>
      <c r="F83" s="35">
        <v>0</v>
      </c>
      <c r="G83" s="22">
        <v>0</v>
      </c>
      <c r="H83" s="22">
        <v>0</v>
      </c>
      <c r="I83" s="22">
        <v>0</v>
      </c>
      <c r="J83" s="22">
        <v>0</v>
      </c>
      <c r="K83" s="35">
        <v>0</v>
      </c>
      <c r="L83" s="97" t="s">
        <v>165</v>
      </c>
      <c r="M83" s="87">
        <f>F83-E83</f>
        <v>0</v>
      </c>
      <c r="N83" s="111" t="s">
        <v>165</v>
      </c>
      <c r="O83" s="86">
        <f>H83-G83</f>
        <v>0</v>
      </c>
      <c r="P83" s="20"/>
    </row>
    <row r="84" spans="1:17" x14ac:dyDescent="0.2">
      <c r="A84" s="53" t="s">
        <v>126</v>
      </c>
      <c r="B84" s="54">
        <f t="shared" ref="B84:H84" si="74">SUM(B80:B83)</f>
        <v>61</v>
      </c>
      <c r="C84" s="54">
        <f t="shared" si="74"/>
        <v>70</v>
      </c>
      <c r="D84" s="138">
        <f>SUM(D80:D83)</f>
        <v>83</v>
      </c>
      <c r="E84" s="138">
        <f>SUM(E80:E83)</f>
        <v>93</v>
      </c>
      <c r="F84" s="64">
        <f>SUM(F80:F83)</f>
        <v>86</v>
      </c>
      <c r="G84" s="54">
        <f>SUM(G80:G83)</f>
        <v>311</v>
      </c>
      <c r="H84" s="54">
        <f t="shared" si="74"/>
        <v>330</v>
      </c>
      <c r="I84" s="138">
        <f>SUM(I80:I83)</f>
        <v>326</v>
      </c>
      <c r="J84" s="138">
        <f>SUM(J80:J83)</f>
        <v>375</v>
      </c>
      <c r="K84" s="64">
        <f>SUM(K80:K83)</f>
        <v>339</v>
      </c>
      <c r="L84" s="99">
        <f>(F84-E84)/E84</f>
        <v>-7.5268817204301078E-2</v>
      </c>
      <c r="M84" s="51">
        <f>F84-E84</f>
        <v>-7</v>
      </c>
      <c r="N84" s="57">
        <f>(K84-J84)/J84</f>
        <v>-9.6000000000000002E-2</v>
      </c>
      <c r="O84" s="58">
        <f>K84-J84</f>
        <v>-36</v>
      </c>
      <c r="P84" s="20"/>
    </row>
    <row r="85" spans="1:17" ht="7.5" customHeight="1" x14ac:dyDescent="0.2">
      <c r="A85" s="26"/>
      <c r="B85" s="31"/>
      <c r="C85" s="22"/>
      <c r="D85" s="22"/>
      <c r="E85" s="22"/>
      <c r="F85" s="35"/>
      <c r="G85" s="22"/>
      <c r="H85" s="22"/>
      <c r="I85" s="22"/>
      <c r="J85" s="22"/>
      <c r="K85" s="35"/>
      <c r="L85" s="23"/>
      <c r="M85" s="24"/>
      <c r="N85" s="23"/>
      <c r="O85" s="25"/>
    </row>
    <row r="86" spans="1:17" x14ac:dyDescent="0.2">
      <c r="A86" s="26" t="s">
        <v>81</v>
      </c>
      <c r="B86" s="31">
        <v>4</v>
      </c>
      <c r="C86" s="22">
        <v>10</v>
      </c>
      <c r="D86" s="22">
        <v>4</v>
      </c>
      <c r="E86" s="22">
        <v>9</v>
      </c>
      <c r="F86" s="35">
        <v>3</v>
      </c>
      <c r="G86" s="22">
        <v>20</v>
      </c>
      <c r="H86" s="22">
        <v>52</v>
      </c>
      <c r="I86" s="22">
        <v>10</v>
      </c>
      <c r="J86" s="22">
        <v>48</v>
      </c>
      <c r="K86" s="35">
        <v>12</v>
      </c>
      <c r="L86" s="23">
        <f>(F86-E86)/E86</f>
        <v>-0.66666666666666663</v>
      </c>
      <c r="M86" s="24">
        <f>F86-E86</f>
        <v>-6</v>
      </c>
      <c r="N86" s="23">
        <f>(K86-J86)/J86</f>
        <v>-0.75</v>
      </c>
      <c r="O86" s="25">
        <f>K86-J86</f>
        <v>-36</v>
      </c>
    </row>
    <row r="87" spans="1:17" x14ac:dyDescent="0.2">
      <c r="A87" s="95" t="s">
        <v>155</v>
      </c>
      <c r="B87" s="31"/>
      <c r="C87" s="22"/>
      <c r="D87" s="22">
        <v>20</v>
      </c>
      <c r="E87" s="22">
        <v>13</v>
      </c>
      <c r="F87" s="35">
        <v>11</v>
      </c>
      <c r="G87" s="22"/>
      <c r="H87" s="22"/>
      <c r="I87" s="22">
        <v>79</v>
      </c>
      <c r="J87" s="22">
        <v>68</v>
      </c>
      <c r="K87" s="35">
        <v>44</v>
      </c>
      <c r="L87" s="23">
        <f>(F87-E87)/E87</f>
        <v>-0.15384615384615385</v>
      </c>
      <c r="M87" s="24">
        <f>F87-E87</f>
        <v>-2</v>
      </c>
      <c r="N87" s="23">
        <f>(K87-J87)/J87</f>
        <v>-0.35294117647058826</v>
      </c>
      <c r="O87" s="25">
        <f>K87-J87</f>
        <v>-24</v>
      </c>
      <c r="Q87" s="91"/>
    </row>
    <row r="88" spans="1:17" x14ac:dyDescent="0.2">
      <c r="A88" s="95" t="s">
        <v>230</v>
      </c>
      <c r="B88" s="31"/>
      <c r="C88" s="22"/>
      <c r="D88" s="22">
        <v>0</v>
      </c>
      <c r="E88" s="22">
        <v>7</v>
      </c>
      <c r="F88" s="35">
        <v>0</v>
      </c>
      <c r="G88" s="22">
        <v>3</v>
      </c>
      <c r="H88" s="22">
        <v>19</v>
      </c>
      <c r="I88" s="22">
        <v>0</v>
      </c>
      <c r="J88" s="22">
        <v>26</v>
      </c>
      <c r="K88" s="35">
        <v>0</v>
      </c>
      <c r="L88" s="97" t="s">
        <v>165</v>
      </c>
      <c r="M88" s="24">
        <f t="shared" ref="M88" si="75">F88-E88</f>
        <v>-7</v>
      </c>
      <c r="N88" s="111" t="s">
        <v>165</v>
      </c>
      <c r="O88" s="25">
        <f t="shared" ref="O88" si="76">K88-J88</f>
        <v>-26</v>
      </c>
      <c r="Q88" s="91"/>
    </row>
    <row r="89" spans="1:17" x14ac:dyDescent="0.2">
      <c r="A89" s="94" t="s">
        <v>244</v>
      </c>
      <c r="B89" s="31"/>
      <c r="C89" s="22"/>
      <c r="D89" s="22">
        <v>0</v>
      </c>
      <c r="E89" s="22">
        <v>0</v>
      </c>
      <c r="F89" s="35">
        <v>1</v>
      </c>
      <c r="G89" s="22"/>
      <c r="H89" s="22"/>
      <c r="I89" s="22">
        <v>0</v>
      </c>
      <c r="J89" s="22">
        <v>0</v>
      </c>
      <c r="K89" s="35">
        <v>4</v>
      </c>
      <c r="L89" s="97" t="s">
        <v>165</v>
      </c>
      <c r="M89" s="24">
        <f t="shared" ref="M89" si="77">F89-E89</f>
        <v>1</v>
      </c>
      <c r="N89" s="111" t="s">
        <v>165</v>
      </c>
      <c r="O89" s="25">
        <f t="shared" ref="O89" si="78">K89-J89</f>
        <v>4</v>
      </c>
      <c r="Q89" s="91"/>
    </row>
    <row r="90" spans="1:17" x14ac:dyDescent="0.2">
      <c r="A90" s="26" t="s">
        <v>82</v>
      </c>
      <c r="B90" s="31">
        <v>0</v>
      </c>
      <c r="C90" s="22">
        <v>1</v>
      </c>
      <c r="D90" s="22">
        <v>5</v>
      </c>
      <c r="E90" s="22">
        <v>2</v>
      </c>
      <c r="F90" s="35">
        <v>0</v>
      </c>
      <c r="G90" s="22">
        <v>0</v>
      </c>
      <c r="H90" s="22">
        <v>4</v>
      </c>
      <c r="I90" s="22">
        <v>11</v>
      </c>
      <c r="J90" s="22">
        <v>8</v>
      </c>
      <c r="K90" s="35">
        <v>0</v>
      </c>
      <c r="L90" s="97" t="s">
        <v>165</v>
      </c>
      <c r="M90" s="24">
        <f t="shared" ref="M90" si="79">F90-E90</f>
        <v>-2</v>
      </c>
      <c r="N90" s="111" t="s">
        <v>165</v>
      </c>
      <c r="O90" s="25">
        <f t="shared" ref="O90" si="80">K90-J90</f>
        <v>-8</v>
      </c>
    </row>
    <row r="91" spans="1:17" x14ac:dyDescent="0.2">
      <c r="A91" s="26" t="s">
        <v>83</v>
      </c>
      <c r="B91" s="13">
        <v>0</v>
      </c>
      <c r="C91" s="22">
        <v>5</v>
      </c>
      <c r="D91" s="22">
        <v>5</v>
      </c>
      <c r="E91" s="22">
        <v>1</v>
      </c>
      <c r="F91" s="35">
        <v>1</v>
      </c>
      <c r="G91" s="22">
        <v>0</v>
      </c>
      <c r="H91" s="22">
        <v>24</v>
      </c>
      <c r="I91" s="22">
        <v>10</v>
      </c>
      <c r="J91" s="22">
        <v>4</v>
      </c>
      <c r="K91" s="35">
        <v>4</v>
      </c>
      <c r="L91" s="96">
        <f>(F91-E91)/E91</f>
        <v>0</v>
      </c>
      <c r="M91" s="87">
        <f>F91-E91</f>
        <v>0</v>
      </c>
      <c r="N91" s="85">
        <f>(K91-J91)/J91</f>
        <v>0</v>
      </c>
      <c r="O91" s="86">
        <f>K91-J91</f>
        <v>0</v>
      </c>
    </row>
    <row r="92" spans="1:17" x14ac:dyDescent="0.2">
      <c r="A92" s="55" t="s">
        <v>127</v>
      </c>
      <c r="B92" s="56">
        <f t="shared" ref="B92:H92" si="81">SUM(B86:B91)</f>
        <v>4</v>
      </c>
      <c r="C92" s="56">
        <f t="shared" si="81"/>
        <v>16</v>
      </c>
      <c r="D92" s="139">
        <f>SUM(D86:D91)</f>
        <v>34</v>
      </c>
      <c r="E92" s="139">
        <f>SUM(E86:E91)</f>
        <v>32</v>
      </c>
      <c r="F92" s="50">
        <f>SUM(F86:F91)</f>
        <v>16</v>
      </c>
      <c r="G92" s="56">
        <f>SUM(G86:G91)</f>
        <v>23</v>
      </c>
      <c r="H92" s="56">
        <f t="shared" si="81"/>
        <v>99</v>
      </c>
      <c r="I92" s="139">
        <f>SUM(I86:I91)</f>
        <v>110</v>
      </c>
      <c r="J92" s="139">
        <f>SUM(J86:J91)</f>
        <v>154</v>
      </c>
      <c r="K92" s="50">
        <f>SUM(K86:K91)</f>
        <v>64</v>
      </c>
      <c r="L92" s="23">
        <f>(F92-E92)/E92</f>
        <v>-0.5</v>
      </c>
      <c r="M92" s="24">
        <f>F92-E92</f>
        <v>-16</v>
      </c>
      <c r="N92" s="23">
        <f>(K92-J92)/J92</f>
        <v>-0.58441558441558439</v>
      </c>
      <c r="O92" s="25">
        <f>K92-J92</f>
        <v>-90</v>
      </c>
      <c r="P92" s="20"/>
    </row>
    <row r="93" spans="1:17" ht="4.5" customHeight="1" x14ac:dyDescent="0.2">
      <c r="A93" s="26"/>
      <c r="B93" s="31"/>
      <c r="C93" s="22"/>
      <c r="D93" s="22"/>
      <c r="E93" s="22"/>
      <c r="F93" s="35"/>
      <c r="G93" s="22"/>
      <c r="H93" s="22"/>
      <c r="I93" s="22"/>
      <c r="J93" s="22"/>
      <c r="K93" s="35"/>
      <c r="L93" s="23"/>
      <c r="M93" s="24"/>
      <c r="N93" s="23"/>
      <c r="O93" s="25"/>
    </row>
    <row r="94" spans="1:17" x14ac:dyDescent="0.2">
      <c r="A94" s="26" t="s">
        <v>46</v>
      </c>
      <c r="B94" s="31">
        <v>1</v>
      </c>
      <c r="C94" s="22">
        <v>5</v>
      </c>
      <c r="D94" s="22">
        <v>0</v>
      </c>
      <c r="E94" s="22">
        <v>0</v>
      </c>
      <c r="F94" s="35">
        <v>0</v>
      </c>
      <c r="G94" s="22">
        <v>3</v>
      </c>
      <c r="H94" s="22">
        <v>19</v>
      </c>
      <c r="I94" s="22">
        <v>0</v>
      </c>
      <c r="J94" s="22">
        <v>0</v>
      </c>
      <c r="K94" s="35">
        <v>0</v>
      </c>
      <c r="L94" s="97" t="s">
        <v>165</v>
      </c>
      <c r="M94" s="24">
        <f t="shared" ref="M94" si="82">F94-E94</f>
        <v>0</v>
      </c>
      <c r="N94" s="111" t="s">
        <v>165</v>
      </c>
      <c r="O94" s="25">
        <f t="shared" ref="O94" si="83">K94-J94</f>
        <v>0</v>
      </c>
    </row>
    <row r="95" spans="1:17" ht="4.5" customHeight="1" x14ac:dyDescent="0.2">
      <c r="A95" s="26"/>
      <c r="B95" s="31"/>
      <c r="C95" s="22"/>
      <c r="D95" s="22"/>
      <c r="E95" s="22"/>
      <c r="F95" s="35"/>
      <c r="G95" s="22"/>
      <c r="H95" s="22"/>
      <c r="I95" s="22"/>
      <c r="J95" s="22"/>
      <c r="K95" s="35"/>
      <c r="L95" s="23"/>
      <c r="M95" s="24"/>
      <c r="N95" s="23"/>
      <c r="O95" s="25"/>
    </row>
    <row r="96" spans="1:17" x14ac:dyDescent="0.2">
      <c r="A96" s="26" t="s">
        <v>40</v>
      </c>
      <c r="B96" s="31">
        <v>186</v>
      </c>
      <c r="C96" s="22">
        <v>67</v>
      </c>
      <c r="D96" s="22">
        <v>27</v>
      </c>
      <c r="E96" s="22">
        <v>24</v>
      </c>
      <c r="F96" s="35">
        <v>18</v>
      </c>
      <c r="G96" s="22">
        <v>861</v>
      </c>
      <c r="H96" s="22">
        <v>303</v>
      </c>
      <c r="I96" s="22">
        <v>135</v>
      </c>
      <c r="J96" s="22">
        <v>102</v>
      </c>
      <c r="K96" s="35">
        <v>99</v>
      </c>
      <c r="L96" s="23">
        <f t="shared" ref="L96:L98" si="84">(F96-E96)/E96</f>
        <v>-0.25</v>
      </c>
      <c r="M96" s="24">
        <f t="shared" ref="M96:M98" si="85">F96-E96</f>
        <v>-6</v>
      </c>
      <c r="N96" s="23">
        <f t="shared" ref="N96:N98" si="86">(K96-J96)/J96</f>
        <v>-2.9411764705882353E-2</v>
      </c>
      <c r="O96" s="25">
        <f t="shared" ref="O96:O98" si="87">K96-J96</f>
        <v>-3</v>
      </c>
    </row>
    <row r="97" spans="1:16" x14ac:dyDescent="0.2">
      <c r="A97" s="26" t="s">
        <v>41</v>
      </c>
      <c r="B97" s="13">
        <v>10</v>
      </c>
      <c r="C97" s="22">
        <v>14</v>
      </c>
      <c r="D97" s="22">
        <v>129</v>
      </c>
      <c r="E97" s="22">
        <v>116</v>
      </c>
      <c r="F97" s="35">
        <v>106</v>
      </c>
      <c r="G97" s="22">
        <v>39</v>
      </c>
      <c r="H97" s="22">
        <v>66</v>
      </c>
      <c r="I97" s="22">
        <v>707</v>
      </c>
      <c r="J97" s="22">
        <v>589</v>
      </c>
      <c r="K97" s="35">
        <v>585</v>
      </c>
      <c r="L97" s="96">
        <f t="shared" si="84"/>
        <v>-8.6206896551724144E-2</v>
      </c>
      <c r="M97" s="87">
        <f t="shared" si="85"/>
        <v>-10</v>
      </c>
      <c r="N97" s="85">
        <f t="shared" si="86"/>
        <v>-6.7911714770797962E-3</v>
      </c>
      <c r="O97" s="86">
        <f t="shared" si="87"/>
        <v>-4</v>
      </c>
    </row>
    <row r="98" spans="1:16" x14ac:dyDescent="0.2">
      <c r="A98" s="53" t="s">
        <v>117</v>
      </c>
      <c r="B98" s="54">
        <f t="shared" ref="B98:H98" si="88">SUM(B96:B97)</f>
        <v>196</v>
      </c>
      <c r="C98" s="54">
        <f t="shared" si="88"/>
        <v>81</v>
      </c>
      <c r="D98" s="138">
        <f>SUM(D96:D97)</f>
        <v>156</v>
      </c>
      <c r="E98" s="138">
        <f>SUM(E96:E97)</f>
        <v>140</v>
      </c>
      <c r="F98" s="64">
        <f>SUM(F96:F97)</f>
        <v>124</v>
      </c>
      <c r="G98" s="54">
        <f>SUM(G96:G97)</f>
        <v>900</v>
      </c>
      <c r="H98" s="54">
        <f t="shared" si="88"/>
        <v>369</v>
      </c>
      <c r="I98" s="161">
        <f>SUM(I96:I97)</f>
        <v>842</v>
      </c>
      <c r="J98" s="138">
        <f>SUM(J96:J97)</f>
        <v>691</v>
      </c>
      <c r="K98" s="64">
        <f>SUM(K96:K97)</f>
        <v>684</v>
      </c>
      <c r="L98" s="23">
        <f t="shared" si="84"/>
        <v>-0.11428571428571428</v>
      </c>
      <c r="M98" s="24">
        <f t="shared" si="85"/>
        <v>-16</v>
      </c>
      <c r="N98" s="23">
        <f t="shared" si="86"/>
        <v>-1.0130246020260492E-2</v>
      </c>
      <c r="O98" s="146">
        <f t="shared" si="87"/>
        <v>-7</v>
      </c>
      <c r="P98" s="20"/>
    </row>
    <row r="99" spans="1:16" ht="4.5" customHeight="1" x14ac:dyDescent="0.2">
      <c r="A99" s="26"/>
      <c r="B99" s="31"/>
      <c r="C99" s="22"/>
      <c r="D99" s="22"/>
      <c r="E99" s="22"/>
      <c r="F99" s="35"/>
      <c r="G99" s="22"/>
      <c r="H99" s="22"/>
      <c r="I99" s="22"/>
      <c r="J99" s="22"/>
      <c r="K99" s="35"/>
      <c r="L99" s="23"/>
      <c r="M99" s="24"/>
      <c r="N99" s="23"/>
      <c r="O99" s="25"/>
    </row>
    <row r="100" spans="1:16" ht="12.75" customHeight="1" x14ac:dyDescent="0.2">
      <c r="A100" s="95" t="s">
        <v>202</v>
      </c>
      <c r="B100" s="31"/>
      <c r="C100" s="22"/>
      <c r="D100" s="22">
        <v>8</v>
      </c>
      <c r="E100" s="22">
        <v>4</v>
      </c>
      <c r="F100" s="35">
        <v>1</v>
      </c>
      <c r="G100" s="22">
        <v>6</v>
      </c>
      <c r="H100" s="22">
        <v>18</v>
      </c>
      <c r="I100" s="22">
        <v>33</v>
      </c>
      <c r="J100" s="22">
        <v>13</v>
      </c>
      <c r="K100" s="35">
        <v>4</v>
      </c>
      <c r="L100" s="23">
        <f t="shared" ref="L100" si="89">(F100-E100)/E100</f>
        <v>-0.75</v>
      </c>
      <c r="M100" s="24">
        <f t="shared" ref="M100" si="90">F100-E100</f>
        <v>-3</v>
      </c>
      <c r="N100" s="23">
        <f t="shared" ref="N100" si="91">(K100-J100)/J100</f>
        <v>-0.69230769230769229</v>
      </c>
      <c r="O100" s="25">
        <f t="shared" ref="O100" si="92">K100-J100</f>
        <v>-9</v>
      </c>
    </row>
    <row r="101" spans="1:16" ht="12.75" customHeight="1" x14ac:dyDescent="0.2">
      <c r="A101" s="95" t="s">
        <v>203</v>
      </c>
      <c r="B101" s="31"/>
      <c r="C101" s="22"/>
      <c r="D101" s="22">
        <v>19</v>
      </c>
      <c r="E101" s="22">
        <v>22</v>
      </c>
      <c r="F101" s="35">
        <v>19</v>
      </c>
      <c r="G101" s="22">
        <v>19</v>
      </c>
      <c r="H101" s="22">
        <v>5</v>
      </c>
      <c r="I101" s="22">
        <v>89</v>
      </c>
      <c r="J101" s="22">
        <v>106</v>
      </c>
      <c r="K101" s="35">
        <v>83</v>
      </c>
      <c r="L101" s="96">
        <f t="shared" ref="L101:L102" si="93">(F101-E101)/E101</f>
        <v>-0.13636363636363635</v>
      </c>
      <c r="M101" s="87">
        <f t="shared" ref="M101:M102" si="94">F101-E101</f>
        <v>-3</v>
      </c>
      <c r="N101" s="85">
        <f t="shared" ref="N101:N102" si="95">(K101-J101)/J101</f>
        <v>-0.21698113207547171</v>
      </c>
      <c r="O101" s="86">
        <f t="shared" ref="O101:O102" si="96">K101-J101</f>
        <v>-23</v>
      </c>
    </row>
    <row r="102" spans="1:16" ht="12.75" customHeight="1" x14ac:dyDescent="0.2">
      <c r="A102" s="141" t="s">
        <v>121</v>
      </c>
      <c r="B102" s="31"/>
      <c r="C102" s="22"/>
      <c r="D102" s="139">
        <f>SUM(D100:D101)</f>
        <v>27</v>
      </c>
      <c r="E102" s="139">
        <f>SUM(E100:E101)</f>
        <v>26</v>
      </c>
      <c r="F102" s="50">
        <f>SUM(F100:F101)</f>
        <v>20</v>
      </c>
      <c r="G102" s="56">
        <f>SUM(G100:G101)</f>
        <v>25</v>
      </c>
      <c r="H102" s="56">
        <f t="shared" ref="H102" si="97">SUM(H100:H101)</f>
        <v>23</v>
      </c>
      <c r="I102" s="139">
        <f>SUM(I100:I101)</f>
        <v>122</v>
      </c>
      <c r="J102" s="139">
        <f>SUM(J100:J101)</f>
        <v>119</v>
      </c>
      <c r="K102" s="50">
        <f>SUM(K100:K101)</f>
        <v>87</v>
      </c>
      <c r="L102" s="23">
        <f t="shared" si="93"/>
        <v>-0.23076923076923078</v>
      </c>
      <c r="M102" s="24">
        <f t="shared" si="94"/>
        <v>-6</v>
      </c>
      <c r="N102" s="23">
        <f t="shared" si="95"/>
        <v>-0.26890756302521007</v>
      </c>
      <c r="O102" s="146">
        <f t="shared" si="96"/>
        <v>-32</v>
      </c>
    </row>
    <row r="103" spans="1:16" ht="7.5" customHeight="1" x14ac:dyDescent="0.2">
      <c r="A103" s="26"/>
      <c r="B103" s="31"/>
      <c r="C103" s="22"/>
      <c r="D103" s="22"/>
      <c r="E103" s="22"/>
      <c r="F103" s="35"/>
      <c r="G103" s="22"/>
      <c r="H103" s="22"/>
      <c r="I103" s="22"/>
      <c r="J103" s="22"/>
      <c r="K103" s="35"/>
      <c r="L103" s="23"/>
      <c r="M103" s="24"/>
      <c r="N103" s="23"/>
      <c r="O103" s="25"/>
    </row>
    <row r="104" spans="1:16" x14ac:dyDescent="0.2">
      <c r="A104" s="26" t="s">
        <v>16</v>
      </c>
      <c r="B104" s="31">
        <v>10</v>
      </c>
      <c r="C104" s="22">
        <v>8</v>
      </c>
      <c r="D104" s="22">
        <v>15</v>
      </c>
      <c r="E104" s="22">
        <v>15</v>
      </c>
      <c r="F104" s="35">
        <v>5</v>
      </c>
      <c r="G104" s="22">
        <v>37</v>
      </c>
      <c r="H104" s="22">
        <v>31</v>
      </c>
      <c r="I104" s="22">
        <v>60</v>
      </c>
      <c r="J104" s="22">
        <v>45</v>
      </c>
      <c r="K104" s="35">
        <v>27</v>
      </c>
      <c r="L104" s="23">
        <f t="shared" ref="L104:L106" si="98">(F104-E104)/E104</f>
        <v>-0.66666666666666663</v>
      </c>
      <c r="M104" s="24">
        <f t="shared" ref="M104:M106" si="99">F104-E104</f>
        <v>-10</v>
      </c>
      <c r="N104" s="23">
        <f t="shared" ref="N104:N106" si="100">(K104-J104)/J104</f>
        <v>-0.4</v>
      </c>
      <c r="O104" s="25">
        <f t="shared" ref="O104:O106" si="101">K104-J104</f>
        <v>-18</v>
      </c>
    </row>
    <row r="105" spans="1:16" x14ac:dyDescent="0.2">
      <c r="A105" s="26" t="s">
        <v>17</v>
      </c>
      <c r="B105" s="13">
        <v>71</v>
      </c>
      <c r="C105" s="22">
        <v>49</v>
      </c>
      <c r="D105" s="22">
        <v>37</v>
      </c>
      <c r="E105" s="22">
        <v>43</v>
      </c>
      <c r="F105" s="35">
        <v>28</v>
      </c>
      <c r="G105" s="22">
        <v>343</v>
      </c>
      <c r="H105" s="22">
        <v>219</v>
      </c>
      <c r="I105" s="22">
        <v>153</v>
      </c>
      <c r="J105" s="22">
        <v>178</v>
      </c>
      <c r="K105" s="35">
        <v>107</v>
      </c>
      <c r="L105" s="96">
        <f t="shared" si="98"/>
        <v>-0.34883720930232559</v>
      </c>
      <c r="M105" s="87">
        <f t="shared" si="99"/>
        <v>-15</v>
      </c>
      <c r="N105" s="85">
        <f t="shared" si="100"/>
        <v>-0.398876404494382</v>
      </c>
      <c r="O105" s="86">
        <f t="shared" si="101"/>
        <v>-71</v>
      </c>
    </row>
    <row r="106" spans="1:16" x14ac:dyDescent="0.2">
      <c r="A106" s="55" t="s">
        <v>108</v>
      </c>
      <c r="B106" s="56">
        <f t="shared" ref="B106:H106" si="102">SUM(B104:B105)</f>
        <v>81</v>
      </c>
      <c r="C106" s="56">
        <f t="shared" si="102"/>
        <v>57</v>
      </c>
      <c r="D106" s="139">
        <f>SUM(D104:D105)</f>
        <v>52</v>
      </c>
      <c r="E106" s="139">
        <f>SUM(E104:E105)</f>
        <v>58</v>
      </c>
      <c r="F106" s="50">
        <f>SUM(F104:F105)</f>
        <v>33</v>
      </c>
      <c r="G106" s="56">
        <f>SUM(G104:G105)</f>
        <v>380</v>
      </c>
      <c r="H106" s="56">
        <f t="shared" si="102"/>
        <v>250</v>
      </c>
      <c r="I106" s="139">
        <f>SUM(I104:I105)</f>
        <v>213</v>
      </c>
      <c r="J106" s="139">
        <f>SUM(J104:J105)</f>
        <v>223</v>
      </c>
      <c r="K106" s="50">
        <f>SUM(K104:K105)</f>
        <v>134</v>
      </c>
      <c r="L106" s="23">
        <f t="shared" si="98"/>
        <v>-0.43103448275862066</v>
      </c>
      <c r="M106" s="24">
        <f t="shared" si="99"/>
        <v>-25</v>
      </c>
      <c r="N106" s="23">
        <f t="shared" si="100"/>
        <v>-0.3991031390134529</v>
      </c>
      <c r="O106" s="25">
        <f t="shared" si="101"/>
        <v>-89</v>
      </c>
      <c r="P106" s="20"/>
    </row>
    <row r="107" spans="1:16" ht="7.5" customHeight="1" x14ac:dyDescent="0.2">
      <c r="A107" s="26"/>
      <c r="B107" s="31"/>
      <c r="C107" s="22"/>
      <c r="D107" s="22"/>
      <c r="E107" s="22"/>
      <c r="F107" s="35"/>
      <c r="G107" s="22"/>
      <c r="H107" s="22"/>
      <c r="I107" s="22"/>
      <c r="J107" s="22"/>
      <c r="K107" s="35"/>
      <c r="L107" s="23"/>
      <c r="M107" s="24"/>
      <c r="N107" s="23"/>
      <c r="O107" s="25"/>
    </row>
    <row r="108" spans="1:16" x14ac:dyDescent="0.2">
      <c r="A108" s="26" t="s">
        <v>29</v>
      </c>
      <c r="B108" s="31">
        <v>5</v>
      </c>
      <c r="C108" s="22">
        <v>6</v>
      </c>
      <c r="D108" s="22">
        <v>0</v>
      </c>
      <c r="E108" s="22">
        <v>6</v>
      </c>
      <c r="F108" s="35">
        <v>7</v>
      </c>
      <c r="G108" s="22">
        <v>20</v>
      </c>
      <c r="H108" s="22">
        <v>48</v>
      </c>
      <c r="I108" s="22">
        <v>0</v>
      </c>
      <c r="J108" s="22">
        <v>45</v>
      </c>
      <c r="K108" s="35">
        <v>56</v>
      </c>
      <c r="L108" s="23">
        <f t="shared" ref="L108" si="103">(F108-E108)/E108</f>
        <v>0.16666666666666666</v>
      </c>
      <c r="M108" s="24">
        <f t="shared" ref="M108" si="104">F108-E108</f>
        <v>1</v>
      </c>
      <c r="N108" s="23">
        <f t="shared" ref="N108" si="105">(K108-J108)/J108</f>
        <v>0.24444444444444444</v>
      </c>
      <c r="O108" s="25">
        <f t="shared" ref="O108" si="106">K108-J108</f>
        <v>11</v>
      </c>
    </row>
    <row r="109" spans="1:16" x14ac:dyDescent="0.2">
      <c r="A109" s="95" t="s">
        <v>183</v>
      </c>
      <c r="B109" s="31"/>
      <c r="C109" s="22"/>
      <c r="D109" s="61">
        <v>0</v>
      </c>
      <c r="E109" s="61">
        <v>0</v>
      </c>
      <c r="F109" s="69">
        <v>0</v>
      </c>
      <c r="G109" s="61"/>
      <c r="H109" s="61"/>
      <c r="I109" s="61">
        <v>0</v>
      </c>
      <c r="J109" s="61">
        <v>0</v>
      </c>
      <c r="K109" s="69">
        <v>0</v>
      </c>
      <c r="L109" s="97" t="s">
        <v>165</v>
      </c>
      <c r="M109" s="24">
        <f>F109-E109</f>
        <v>0</v>
      </c>
      <c r="N109" s="97" t="s">
        <v>165</v>
      </c>
      <c r="O109" s="10">
        <f>K109-J109</f>
        <v>0</v>
      </c>
    </row>
    <row r="110" spans="1:16" x14ac:dyDescent="0.2">
      <c r="A110" s="26" t="s">
        <v>30</v>
      </c>
      <c r="B110" s="13">
        <v>0</v>
      </c>
      <c r="C110" s="22">
        <v>1</v>
      </c>
      <c r="D110" s="22">
        <v>6</v>
      </c>
      <c r="E110" s="22">
        <v>17</v>
      </c>
      <c r="F110" s="35">
        <v>1</v>
      </c>
      <c r="G110" s="22">
        <v>0</v>
      </c>
      <c r="H110" s="22">
        <v>4</v>
      </c>
      <c r="I110" s="22">
        <v>14</v>
      </c>
      <c r="J110" s="22">
        <v>58</v>
      </c>
      <c r="K110" s="35">
        <v>8</v>
      </c>
      <c r="L110" s="96">
        <f t="shared" ref="L110" si="107">(F110-E110)/E110</f>
        <v>-0.94117647058823528</v>
      </c>
      <c r="M110" s="87">
        <f t="shared" ref="M110" si="108">F110-E110</f>
        <v>-16</v>
      </c>
      <c r="N110" s="85">
        <f t="shared" ref="N110" si="109">(K110-J110)/J110</f>
        <v>-0.86206896551724133</v>
      </c>
      <c r="O110" s="86">
        <f t="shared" ref="O110" si="110">K110-J110</f>
        <v>-50</v>
      </c>
    </row>
    <row r="111" spans="1:16" x14ac:dyDescent="0.2">
      <c r="A111" s="55" t="s">
        <v>115</v>
      </c>
      <c r="B111" s="56">
        <f t="shared" ref="B111:H111" si="111">SUM(B108:B110)</f>
        <v>5</v>
      </c>
      <c r="C111" s="56">
        <f t="shared" si="111"/>
        <v>7</v>
      </c>
      <c r="D111" s="139">
        <f>SUM(D108:D110)</f>
        <v>6</v>
      </c>
      <c r="E111" s="139">
        <f>SUM(E108:E110)</f>
        <v>23</v>
      </c>
      <c r="F111" s="50">
        <f>SUM(F108:F110)</f>
        <v>8</v>
      </c>
      <c r="G111" s="56">
        <f>SUM(G108:G110)</f>
        <v>20</v>
      </c>
      <c r="H111" s="56">
        <f t="shared" si="111"/>
        <v>52</v>
      </c>
      <c r="I111" s="139">
        <f>SUM(I108:I110)</f>
        <v>14</v>
      </c>
      <c r="J111" s="139">
        <f>SUM(J108:J110)</f>
        <v>103</v>
      </c>
      <c r="K111" s="50">
        <f>SUM(K108:K110)</f>
        <v>64</v>
      </c>
      <c r="L111" s="23">
        <f t="shared" ref="L111" si="112">(F111-E111)/E111</f>
        <v>-0.65217391304347827</v>
      </c>
      <c r="M111" s="24">
        <f t="shared" ref="M111" si="113">F111-E111</f>
        <v>-15</v>
      </c>
      <c r="N111" s="23">
        <f t="shared" ref="N111" si="114">(K111-J111)/J111</f>
        <v>-0.37864077669902912</v>
      </c>
      <c r="O111" s="25">
        <f t="shared" ref="O111" si="115">K111-J111</f>
        <v>-39</v>
      </c>
      <c r="P111" s="20"/>
    </row>
    <row r="112" spans="1:16" ht="4.5" customHeight="1" x14ac:dyDescent="0.2">
      <c r="A112" s="26"/>
      <c r="B112" s="31"/>
      <c r="C112" s="22"/>
      <c r="D112" s="22"/>
      <c r="E112" s="22"/>
      <c r="F112" s="35"/>
      <c r="G112" s="22"/>
      <c r="H112" s="22"/>
      <c r="I112" s="22"/>
      <c r="J112" s="22"/>
      <c r="K112" s="35"/>
      <c r="L112" s="23"/>
      <c r="M112" s="24"/>
      <c r="N112" s="23"/>
      <c r="O112" s="25"/>
    </row>
    <row r="113" spans="1:17" x14ac:dyDescent="0.2">
      <c r="A113" s="26" t="s">
        <v>32</v>
      </c>
      <c r="B113" s="31">
        <v>0</v>
      </c>
      <c r="C113" s="22">
        <v>0</v>
      </c>
      <c r="D113" s="22">
        <v>0</v>
      </c>
      <c r="E113" s="22">
        <v>0</v>
      </c>
      <c r="F113" s="35">
        <v>0</v>
      </c>
      <c r="G113" s="22">
        <v>0</v>
      </c>
      <c r="H113" s="22">
        <v>0</v>
      </c>
      <c r="I113" s="22">
        <v>0</v>
      </c>
      <c r="J113" s="22">
        <v>0</v>
      </c>
      <c r="K113" s="35">
        <v>0</v>
      </c>
      <c r="L113" s="97" t="s">
        <v>165</v>
      </c>
      <c r="M113" s="24">
        <f>F113-E113</f>
        <v>0</v>
      </c>
      <c r="N113" s="97" t="s">
        <v>165</v>
      </c>
      <c r="O113" s="25">
        <f>K113-J113</f>
        <v>0</v>
      </c>
    </row>
    <row r="114" spans="1:17" x14ac:dyDescent="0.2">
      <c r="A114" s="36" t="s">
        <v>133</v>
      </c>
      <c r="B114" s="31">
        <v>0</v>
      </c>
      <c r="C114" s="61">
        <v>0</v>
      </c>
      <c r="D114" s="61">
        <v>0</v>
      </c>
      <c r="E114" s="61">
        <v>1</v>
      </c>
      <c r="F114" s="69">
        <v>0</v>
      </c>
      <c r="G114" s="61">
        <v>0</v>
      </c>
      <c r="H114" s="61">
        <v>0</v>
      </c>
      <c r="I114" s="61">
        <v>0</v>
      </c>
      <c r="J114" s="61">
        <v>4</v>
      </c>
      <c r="K114" s="69">
        <v>0</v>
      </c>
      <c r="L114" s="97" t="s">
        <v>165</v>
      </c>
      <c r="M114" s="24">
        <f t="shared" ref="M114:M117" si="116">F114-E114</f>
        <v>-1</v>
      </c>
      <c r="N114" s="111" t="s">
        <v>165</v>
      </c>
      <c r="O114" s="25">
        <f t="shared" ref="O114:O117" si="117">K114-J114</f>
        <v>-4</v>
      </c>
    </row>
    <row r="115" spans="1:17" x14ac:dyDescent="0.2">
      <c r="A115" s="26" t="s">
        <v>90</v>
      </c>
      <c r="B115" s="31">
        <v>0</v>
      </c>
      <c r="C115" s="22">
        <v>1</v>
      </c>
      <c r="D115" s="22">
        <v>0</v>
      </c>
      <c r="E115" s="22">
        <v>0</v>
      </c>
      <c r="F115" s="35">
        <v>0</v>
      </c>
      <c r="G115" s="22">
        <v>0</v>
      </c>
      <c r="H115" s="22">
        <v>4</v>
      </c>
      <c r="I115" s="22">
        <v>0</v>
      </c>
      <c r="J115" s="22">
        <v>0</v>
      </c>
      <c r="K115" s="35">
        <v>0</v>
      </c>
      <c r="L115" s="97" t="s">
        <v>165</v>
      </c>
      <c r="M115" s="24">
        <f t="shared" si="116"/>
        <v>0</v>
      </c>
      <c r="N115" s="111" t="s">
        <v>165</v>
      </c>
      <c r="O115" s="25">
        <f t="shared" si="117"/>
        <v>0</v>
      </c>
    </row>
    <row r="116" spans="1:17" x14ac:dyDescent="0.2">
      <c r="A116" s="95" t="s">
        <v>186</v>
      </c>
      <c r="B116" s="31"/>
      <c r="C116" s="22"/>
      <c r="D116" s="22">
        <v>2</v>
      </c>
      <c r="E116" s="22">
        <v>0</v>
      </c>
      <c r="F116" s="35">
        <v>0</v>
      </c>
      <c r="G116" s="22"/>
      <c r="H116" s="22"/>
      <c r="I116" s="22">
        <v>8</v>
      </c>
      <c r="J116" s="22">
        <v>0</v>
      </c>
      <c r="K116" s="35">
        <v>0</v>
      </c>
      <c r="L116" s="97" t="s">
        <v>165</v>
      </c>
      <c r="M116" s="24">
        <f t="shared" ref="M116" si="118">F116-E116</f>
        <v>0</v>
      </c>
      <c r="N116" s="111" t="s">
        <v>165</v>
      </c>
      <c r="O116" s="25">
        <f t="shared" ref="O116" si="119">K116-J116</f>
        <v>0</v>
      </c>
    </row>
    <row r="117" spans="1:17" x14ac:dyDescent="0.2">
      <c r="A117" s="36" t="s">
        <v>89</v>
      </c>
      <c r="B117" s="31">
        <v>0</v>
      </c>
      <c r="C117" s="61">
        <v>0</v>
      </c>
      <c r="D117" s="61">
        <v>0</v>
      </c>
      <c r="E117" s="61">
        <v>0</v>
      </c>
      <c r="F117" s="69">
        <v>0</v>
      </c>
      <c r="G117" s="61">
        <v>0</v>
      </c>
      <c r="H117" s="61">
        <v>0</v>
      </c>
      <c r="I117" s="61">
        <v>0</v>
      </c>
      <c r="J117" s="61">
        <v>0</v>
      </c>
      <c r="K117" s="69">
        <v>0</v>
      </c>
      <c r="L117" s="97" t="s">
        <v>165</v>
      </c>
      <c r="M117" s="24">
        <f t="shared" si="116"/>
        <v>0</v>
      </c>
      <c r="N117" s="111" t="s">
        <v>165</v>
      </c>
      <c r="O117" s="25">
        <f t="shared" si="117"/>
        <v>0</v>
      </c>
      <c r="Q117" s="91"/>
    </row>
    <row r="118" spans="1:17" x14ac:dyDescent="0.2">
      <c r="A118" s="94" t="s">
        <v>177</v>
      </c>
      <c r="B118" s="31">
        <v>0</v>
      </c>
      <c r="C118" s="61">
        <v>0</v>
      </c>
      <c r="D118" s="61">
        <v>0</v>
      </c>
      <c r="E118" s="61">
        <v>0</v>
      </c>
      <c r="F118" s="69">
        <v>1</v>
      </c>
      <c r="G118" s="61">
        <v>0</v>
      </c>
      <c r="H118" s="61">
        <v>0</v>
      </c>
      <c r="I118" s="61">
        <v>0</v>
      </c>
      <c r="J118" s="61">
        <v>0</v>
      </c>
      <c r="K118" s="69">
        <v>3</v>
      </c>
      <c r="L118" s="97" t="s">
        <v>165</v>
      </c>
      <c r="M118" s="24">
        <f t="shared" ref="M118" si="120">F118-E118</f>
        <v>1</v>
      </c>
      <c r="N118" s="111" t="s">
        <v>165</v>
      </c>
      <c r="O118" s="25">
        <f t="shared" ref="O118" si="121">K118-J118</f>
        <v>3</v>
      </c>
      <c r="Q118" s="157"/>
    </row>
    <row r="119" spans="1:17" x14ac:dyDescent="0.2">
      <c r="A119" s="94" t="s">
        <v>223</v>
      </c>
      <c r="B119" s="31">
        <v>0</v>
      </c>
      <c r="C119" s="61">
        <v>0</v>
      </c>
      <c r="D119" s="61">
        <v>1</v>
      </c>
      <c r="E119" s="61">
        <v>0</v>
      </c>
      <c r="F119" s="69">
        <v>0</v>
      </c>
      <c r="G119" s="61">
        <v>0</v>
      </c>
      <c r="H119" s="61">
        <v>0</v>
      </c>
      <c r="I119" s="61">
        <v>3</v>
      </c>
      <c r="J119" s="61">
        <v>0</v>
      </c>
      <c r="K119" s="69">
        <v>0</v>
      </c>
      <c r="L119" s="97" t="s">
        <v>165</v>
      </c>
      <c r="M119" s="24">
        <f t="shared" ref="M119:M120" si="122">F119-E119</f>
        <v>0</v>
      </c>
      <c r="N119" s="111" t="s">
        <v>165</v>
      </c>
      <c r="O119" s="25">
        <f t="shared" ref="O119:O120" si="123">K119-J119</f>
        <v>0</v>
      </c>
      <c r="Q119" s="157"/>
    </row>
    <row r="120" spans="1:17" x14ac:dyDescent="0.2">
      <c r="A120" s="94" t="s">
        <v>224</v>
      </c>
      <c r="B120" s="31">
        <v>0</v>
      </c>
      <c r="C120" s="61">
        <v>0</v>
      </c>
      <c r="D120" s="61">
        <v>1</v>
      </c>
      <c r="E120" s="61">
        <v>0</v>
      </c>
      <c r="F120" s="69">
        <v>0</v>
      </c>
      <c r="G120" s="61">
        <v>0</v>
      </c>
      <c r="H120" s="61">
        <v>0</v>
      </c>
      <c r="I120" s="61">
        <v>3</v>
      </c>
      <c r="J120" s="61">
        <v>0</v>
      </c>
      <c r="K120" s="69">
        <v>0</v>
      </c>
      <c r="L120" s="97" t="s">
        <v>165</v>
      </c>
      <c r="M120" s="24">
        <f t="shared" si="122"/>
        <v>0</v>
      </c>
      <c r="N120" s="111" t="s">
        <v>165</v>
      </c>
      <c r="O120" s="25">
        <f t="shared" si="123"/>
        <v>0</v>
      </c>
      <c r="Q120" s="157"/>
    </row>
    <row r="121" spans="1:17" x14ac:dyDescent="0.2">
      <c r="A121" s="94" t="s">
        <v>206</v>
      </c>
      <c r="B121" s="31">
        <v>0</v>
      </c>
      <c r="C121" s="61">
        <v>0</v>
      </c>
      <c r="D121" s="61">
        <v>0</v>
      </c>
      <c r="E121" s="61">
        <v>0</v>
      </c>
      <c r="F121" s="69">
        <v>2</v>
      </c>
      <c r="G121" s="61">
        <v>0</v>
      </c>
      <c r="H121" s="61">
        <v>0</v>
      </c>
      <c r="I121" s="61">
        <v>0</v>
      </c>
      <c r="J121" s="61">
        <v>0</v>
      </c>
      <c r="K121" s="69">
        <v>8</v>
      </c>
      <c r="L121" s="97" t="s">
        <v>165</v>
      </c>
      <c r="M121" s="24">
        <f>F121-E121</f>
        <v>2</v>
      </c>
      <c r="N121" s="97" t="s">
        <v>165</v>
      </c>
      <c r="O121" s="10">
        <f>K121-J121</f>
        <v>8</v>
      </c>
    </row>
    <row r="122" spans="1:17" x14ac:dyDescent="0.2">
      <c r="A122" s="94" t="s">
        <v>152</v>
      </c>
      <c r="B122" s="22" t="s">
        <v>94</v>
      </c>
      <c r="C122" s="22" t="s">
        <v>94</v>
      </c>
      <c r="D122" s="61">
        <v>1</v>
      </c>
      <c r="E122" s="61">
        <v>2</v>
      </c>
      <c r="F122" s="69">
        <v>0</v>
      </c>
      <c r="G122" s="22" t="s">
        <v>94</v>
      </c>
      <c r="H122" s="22" t="s">
        <v>94</v>
      </c>
      <c r="I122" s="61">
        <v>4</v>
      </c>
      <c r="J122" s="61">
        <v>8</v>
      </c>
      <c r="K122" s="69">
        <v>0</v>
      </c>
      <c r="L122" s="97" t="s">
        <v>165</v>
      </c>
      <c r="M122" s="24">
        <f>F122-E122</f>
        <v>-2</v>
      </c>
      <c r="N122" s="97" t="s">
        <v>165</v>
      </c>
      <c r="O122" s="10">
        <f>K122-J122</f>
        <v>-8</v>
      </c>
    </row>
    <row r="123" spans="1:17" x14ac:dyDescent="0.2">
      <c r="A123" s="95" t="s">
        <v>187</v>
      </c>
      <c r="B123" s="22"/>
      <c r="C123" s="22"/>
      <c r="D123" s="61">
        <v>0</v>
      </c>
      <c r="E123" s="61">
        <v>2</v>
      </c>
      <c r="F123" s="69">
        <v>0</v>
      </c>
      <c r="G123" s="22"/>
      <c r="H123" s="22"/>
      <c r="I123" s="61">
        <v>0</v>
      </c>
      <c r="J123" s="61">
        <v>8</v>
      </c>
      <c r="K123" s="69">
        <v>0</v>
      </c>
      <c r="L123" s="97" t="s">
        <v>165</v>
      </c>
      <c r="M123" s="24">
        <f t="shared" ref="M123" si="124">F123-E123</f>
        <v>-2</v>
      </c>
      <c r="N123" s="111" t="s">
        <v>165</v>
      </c>
      <c r="O123" s="25">
        <f t="shared" ref="O123" si="125">K123-J123</f>
        <v>-8</v>
      </c>
    </row>
    <row r="124" spans="1:17" x14ac:dyDescent="0.2">
      <c r="A124" s="95" t="s">
        <v>188</v>
      </c>
      <c r="B124" s="22"/>
      <c r="C124" s="22"/>
      <c r="D124" s="61">
        <v>3</v>
      </c>
      <c r="E124" s="61">
        <v>2</v>
      </c>
      <c r="F124" s="69">
        <v>4</v>
      </c>
      <c r="G124" s="22"/>
      <c r="H124" s="22"/>
      <c r="I124" s="61">
        <v>12</v>
      </c>
      <c r="J124" s="61">
        <v>12</v>
      </c>
      <c r="K124" s="69">
        <v>20</v>
      </c>
      <c r="L124" s="23">
        <f t="shared" ref="L124" si="126">(F124-E124)/E124</f>
        <v>1</v>
      </c>
      <c r="M124" s="24">
        <f t="shared" ref="M124" si="127">F124-E124</f>
        <v>2</v>
      </c>
      <c r="N124" s="23">
        <f t="shared" ref="N124" si="128">(K124-J124)/J124</f>
        <v>0.66666666666666663</v>
      </c>
      <c r="O124" s="25">
        <f t="shared" ref="O124" si="129">K124-J124</f>
        <v>8</v>
      </c>
    </row>
    <row r="125" spans="1:17" x14ac:dyDescent="0.2">
      <c r="A125" s="26" t="s">
        <v>33</v>
      </c>
      <c r="B125" s="13">
        <v>6</v>
      </c>
      <c r="C125" s="22">
        <v>3</v>
      </c>
      <c r="D125" s="22">
        <v>2</v>
      </c>
      <c r="E125" s="22">
        <v>0</v>
      </c>
      <c r="F125" s="35">
        <v>1</v>
      </c>
      <c r="G125" s="22">
        <v>26</v>
      </c>
      <c r="H125" s="22">
        <v>18</v>
      </c>
      <c r="I125" s="22">
        <v>8</v>
      </c>
      <c r="J125" s="22">
        <v>0</v>
      </c>
      <c r="K125" s="35">
        <v>2</v>
      </c>
      <c r="L125" s="98" t="s">
        <v>165</v>
      </c>
      <c r="M125" s="87">
        <f>F125-E125</f>
        <v>1</v>
      </c>
      <c r="N125" s="102" t="s">
        <v>165</v>
      </c>
      <c r="O125" s="86">
        <f>K125-J125</f>
        <v>2</v>
      </c>
    </row>
    <row r="126" spans="1:17" x14ac:dyDescent="0.2">
      <c r="A126" s="55" t="s">
        <v>116</v>
      </c>
      <c r="B126" s="54">
        <f t="shared" ref="B126:H126" si="130">SUM(B113:B125)</f>
        <v>6</v>
      </c>
      <c r="C126" s="54">
        <f t="shared" si="130"/>
        <v>4</v>
      </c>
      <c r="D126" s="138">
        <f>SUM(D113:D125)</f>
        <v>10</v>
      </c>
      <c r="E126" s="138">
        <f>SUM(E113:E125)</f>
        <v>7</v>
      </c>
      <c r="F126" s="64">
        <f>SUM(F113:F125)</f>
        <v>8</v>
      </c>
      <c r="G126" s="54">
        <f>SUM(G113:G125)</f>
        <v>26</v>
      </c>
      <c r="H126" s="54">
        <f t="shared" si="130"/>
        <v>22</v>
      </c>
      <c r="I126" s="138">
        <f>SUM(I113:I125)</f>
        <v>38</v>
      </c>
      <c r="J126" s="138">
        <f>SUM(J113:J125)</f>
        <v>32</v>
      </c>
      <c r="K126" s="64">
        <f>SUM(K113:K125)</f>
        <v>33</v>
      </c>
      <c r="L126" s="23">
        <f>(F126-E126)/E126</f>
        <v>0.14285714285714285</v>
      </c>
      <c r="M126" s="24">
        <f>F126-E126</f>
        <v>1</v>
      </c>
      <c r="N126" s="23">
        <f>(K126-J126)/J126</f>
        <v>3.125E-2</v>
      </c>
      <c r="O126" s="25">
        <f>K126-J126</f>
        <v>1</v>
      </c>
      <c r="P126" s="20"/>
    </row>
    <row r="127" spans="1:17" ht="4.5" customHeight="1" x14ac:dyDescent="0.2">
      <c r="A127" s="26"/>
      <c r="B127" s="31"/>
      <c r="C127" s="22"/>
      <c r="D127" s="22"/>
      <c r="E127" s="22"/>
      <c r="F127" s="35"/>
      <c r="G127" s="22"/>
      <c r="H127" s="22"/>
      <c r="I127" s="22"/>
      <c r="J127" s="22"/>
      <c r="K127" s="35"/>
      <c r="L127" s="23"/>
      <c r="M127" s="24"/>
      <c r="N127" s="23"/>
      <c r="O127" s="25"/>
    </row>
    <row r="128" spans="1:17" hidden="1" x14ac:dyDescent="0.2">
      <c r="A128" s="95" t="s">
        <v>156</v>
      </c>
      <c r="B128" s="31">
        <v>0</v>
      </c>
      <c r="C128" s="22">
        <v>0</v>
      </c>
      <c r="D128" s="22">
        <v>0</v>
      </c>
      <c r="E128" s="22">
        <v>0</v>
      </c>
      <c r="F128" s="35">
        <v>0</v>
      </c>
      <c r="G128" s="22">
        <v>0</v>
      </c>
      <c r="H128" s="22">
        <v>0</v>
      </c>
      <c r="I128" s="22">
        <v>0</v>
      </c>
      <c r="J128" s="22">
        <v>0</v>
      </c>
      <c r="K128" s="35">
        <v>0</v>
      </c>
      <c r="L128" s="97" t="s">
        <v>165</v>
      </c>
      <c r="M128" s="24">
        <f t="shared" ref="M128" si="131">F128-E128</f>
        <v>0</v>
      </c>
      <c r="N128" s="111" t="s">
        <v>165</v>
      </c>
      <c r="O128" s="25">
        <f t="shared" ref="O128" si="132">K128-J128</f>
        <v>0</v>
      </c>
    </row>
    <row r="129" spans="1:17" x14ac:dyDescent="0.2">
      <c r="A129" s="95" t="s">
        <v>157</v>
      </c>
      <c r="B129" s="22" t="s">
        <v>94</v>
      </c>
      <c r="C129" s="22" t="s">
        <v>94</v>
      </c>
      <c r="D129" s="22">
        <v>1</v>
      </c>
      <c r="E129" s="22">
        <v>0</v>
      </c>
      <c r="F129" s="35">
        <v>2</v>
      </c>
      <c r="G129" s="22" t="s">
        <v>94</v>
      </c>
      <c r="H129" s="22" t="s">
        <v>94</v>
      </c>
      <c r="I129" s="22">
        <v>3</v>
      </c>
      <c r="J129" s="22">
        <v>0</v>
      </c>
      <c r="K129" s="35">
        <v>6</v>
      </c>
      <c r="L129" s="97" t="s">
        <v>165</v>
      </c>
      <c r="M129" s="24">
        <f t="shared" ref="M129:M130" si="133">F129-E129</f>
        <v>2</v>
      </c>
      <c r="N129" s="97" t="s">
        <v>165</v>
      </c>
      <c r="O129" s="25">
        <f>K129-J129</f>
        <v>6</v>
      </c>
    </row>
    <row r="130" spans="1:17" x14ac:dyDescent="0.2">
      <c r="A130" s="110" t="s">
        <v>158</v>
      </c>
      <c r="B130" s="31"/>
      <c r="C130" s="22" t="s">
        <v>94</v>
      </c>
      <c r="D130" s="22">
        <v>0</v>
      </c>
      <c r="E130" s="22">
        <v>0</v>
      </c>
      <c r="F130" s="35">
        <v>0</v>
      </c>
      <c r="G130" s="22"/>
      <c r="H130" s="22" t="s">
        <v>94</v>
      </c>
      <c r="I130" s="22">
        <v>0</v>
      </c>
      <c r="J130" s="22">
        <v>0</v>
      </c>
      <c r="K130" s="35">
        <v>0</v>
      </c>
      <c r="L130" s="97" t="s">
        <v>165</v>
      </c>
      <c r="M130" s="24">
        <f t="shared" si="133"/>
        <v>0</v>
      </c>
      <c r="N130" s="111" t="s">
        <v>165</v>
      </c>
      <c r="O130" s="25">
        <f t="shared" ref="O130" si="134">K130-J130</f>
        <v>0</v>
      </c>
      <c r="Q130" s="91"/>
    </row>
    <row r="131" spans="1:17" x14ac:dyDescent="0.2">
      <c r="A131" s="95" t="s">
        <v>159</v>
      </c>
      <c r="B131" s="31">
        <v>0</v>
      </c>
      <c r="C131" s="22">
        <v>0</v>
      </c>
      <c r="D131" s="22">
        <v>2</v>
      </c>
      <c r="E131" s="22">
        <v>0</v>
      </c>
      <c r="F131" s="35">
        <v>4</v>
      </c>
      <c r="G131" s="22">
        <v>0</v>
      </c>
      <c r="H131" s="22">
        <v>0</v>
      </c>
      <c r="I131" s="22">
        <v>12</v>
      </c>
      <c r="J131" s="22">
        <v>0</v>
      </c>
      <c r="K131" s="35">
        <v>12</v>
      </c>
      <c r="L131" s="97" t="s">
        <v>165</v>
      </c>
      <c r="M131" s="24">
        <f t="shared" ref="M131" si="135">F131-E131</f>
        <v>4</v>
      </c>
      <c r="N131" s="111" t="s">
        <v>165</v>
      </c>
      <c r="O131" s="25">
        <f t="shared" ref="O131" si="136">K131-J131</f>
        <v>12</v>
      </c>
    </row>
    <row r="132" spans="1:17" hidden="1" x14ac:dyDescent="0.2">
      <c r="A132" s="26" t="s">
        <v>91</v>
      </c>
      <c r="B132" s="31">
        <v>1</v>
      </c>
      <c r="C132" s="22">
        <v>0</v>
      </c>
      <c r="D132" s="22">
        <v>0</v>
      </c>
      <c r="E132" s="22">
        <v>0</v>
      </c>
      <c r="F132" s="35">
        <v>0</v>
      </c>
      <c r="G132" s="22">
        <v>8</v>
      </c>
      <c r="H132" s="22">
        <v>0</v>
      </c>
      <c r="I132" s="22">
        <v>0</v>
      </c>
      <c r="J132" s="22">
        <v>0</v>
      </c>
      <c r="K132" s="35">
        <v>0</v>
      </c>
      <c r="L132" s="97" t="s">
        <v>165</v>
      </c>
      <c r="M132" s="24">
        <f t="shared" ref="M132:M133" si="137">F132-E132</f>
        <v>0</v>
      </c>
      <c r="N132" s="111" t="s">
        <v>165</v>
      </c>
      <c r="O132" s="25">
        <f t="shared" ref="O132:O133" si="138">K132-J132</f>
        <v>0</v>
      </c>
    </row>
    <row r="133" spans="1:17" hidden="1" x14ac:dyDescent="0.2">
      <c r="A133" s="95" t="s">
        <v>162</v>
      </c>
      <c r="B133" s="31"/>
      <c r="C133" s="22"/>
      <c r="D133" s="22">
        <v>0</v>
      </c>
      <c r="E133" s="22">
        <v>0</v>
      </c>
      <c r="F133" s="35">
        <v>0</v>
      </c>
      <c r="G133" s="22"/>
      <c r="H133" s="22"/>
      <c r="I133" s="22">
        <v>0</v>
      </c>
      <c r="J133" s="22">
        <v>0</v>
      </c>
      <c r="K133" s="35">
        <v>0</v>
      </c>
      <c r="L133" s="97" t="s">
        <v>165</v>
      </c>
      <c r="M133" s="24">
        <f t="shared" si="137"/>
        <v>0</v>
      </c>
      <c r="N133" s="111" t="s">
        <v>165</v>
      </c>
      <c r="O133" s="25">
        <f t="shared" si="138"/>
        <v>0</v>
      </c>
      <c r="Q133" s="91"/>
    </row>
    <row r="134" spans="1:17" hidden="1" x14ac:dyDescent="0.2">
      <c r="A134" s="95" t="s">
        <v>179</v>
      </c>
      <c r="B134" s="31">
        <v>1</v>
      </c>
      <c r="C134" s="22">
        <v>0</v>
      </c>
      <c r="D134" s="22">
        <v>0</v>
      </c>
      <c r="E134" s="22">
        <v>0</v>
      </c>
      <c r="F134" s="35">
        <v>0</v>
      </c>
      <c r="G134" s="22">
        <v>8</v>
      </c>
      <c r="H134" s="22">
        <v>0</v>
      </c>
      <c r="I134" s="22">
        <v>0</v>
      </c>
      <c r="J134" s="22">
        <v>0</v>
      </c>
      <c r="K134" s="35">
        <v>0</v>
      </c>
      <c r="L134" s="97" t="s">
        <v>165</v>
      </c>
      <c r="M134" s="24">
        <f t="shared" ref="M134:M135" si="139">F134-E134</f>
        <v>0</v>
      </c>
      <c r="N134" s="111" t="s">
        <v>165</v>
      </c>
      <c r="O134" s="25">
        <f t="shared" ref="O134:O135" si="140">K134-J134</f>
        <v>0</v>
      </c>
      <c r="Q134" s="91"/>
    </row>
    <row r="135" spans="1:17" x14ac:dyDescent="0.2">
      <c r="A135" s="95" t="s">
        <v>221</v>
      </c>
      <c r="B135" s="31">
        <v>1</v>
      </c>
      <c r="C135" s="22">
        <v>0</v>
      </c>
      <c r="D135" s="22">
        <v>1</v>
      </c>
      <c r="E135" s="22">
        <v>0</v>
      </c>
      <c r="F135" s="35">
        <v>0</v>
      </c>
      <c r="G135" s="22">
        <v>8</v>
      </c>
      <c r="H135" s="22">
        <v>0</v>
      </c>
      <c r="I135" s="22">
        <v>4</v>
      </c>
      <c r="J135" s="22">
        <v>0</v>
      </c>
      <c r="K135" s="35">
        <v>0</v>
      </c>
      <c r="L135" s="97" t="s">
        <v>165</v>
      </c>
      <c r="M135" s="24">
        <f t="shared" si="139"/>
        <v>0</v>
      </c>
      <c r="N135" s="111" t="s">
        <v>165</v>
      </c>
      <c r="O135" s="25">
        <f t="shared" si="140"/>
        <v>0</v>
      </c>
      <c r="Q135" s="91"/>
    </row>
    <row r="136" spans="1:17" x14ac:dyDescent="0.2">
      <c r="A136" s="94" t="s">
        <v>222</v>
      </c>
      <c r="B136" s="31">
        <v>1</v>
      </c>
      <c r="C136" s="22">
        <v>0</v>
      </c>
      <c r="D136" s="22">
        <v>2</v>
      </c>
      <c r="E136" s="22">
        <v>1</v>
      </c>
      <c r="F136" s="35">
        <v>2</v>
      </c>
      <c r="G136" s="22">
        <v>8</v>
      </c>
      <c r="H136" s="22">
        <v>0</v>
      </c>
      <c r="I136" s="22">
        <v>9</v>
      </c>
      <c r="J136" s="22">
        <v>3</v>
      </c>
      <c r="K136" s="35">
        <v>9</v>
      </c>
      <c r="L136" s="23">
        <f>(F136-E136)/E136</f>
        <v>1</v>
      </c>
      <c r="M136" s="24">
        <f>F136-E136</f>
        <v>1</v>
      </c>
      <c r="N136" s="23">
        <f>(K136-J136)/J136</f>
        <v>2</v>
      </c>
      <c r="O136" s="25">
        <f>K136-J136</f>
        <v>6</v>
      </c>
      <c r="Q136" s="91"/>
    </row>
    <row r="137" spans="1:17" x14ac:dyDescent="0.2">
      <c r="A137" s="94" t="s">
        <v>192</v>
      </c>
      <c r="B137" s="31">
        <v>14</v>
      </c>
      <c r="C137" s="22">
        <v>18</v>
      </c>
      <c r="D137" s="22">
        <v>6</v>
      </c>
      <c r="E137" s="22">
        <v>4</v>
      </c>
      <c r="F137" s="35">
        <v>6</v>
      </c>
      <c r="G137" s="22">
        <v>70</v>
      </c>
      <c r="H137" s="22">
        <v>84</v>
      </c>
      <c r="I137" s="22">
        <v>36</v>
      </c>
      <c r="J137" s="22">
        <v>19</v>
      </c>
      <c r="K137" s="35">
        <v>31</v>
      </c>
      <c r="L137" s="23">
        <f>(F137-E137)/E137</f>
        <v>0.5</v>
      </c>
      <c r="M137" s="24">
        <f>F137-E137</f>
        <v>2</v>
      </c>
      <c r="N137" s="23">
        <f>(K137-J137)/J137</f>
        <v>0.63157894736842102</v>
      </c>
      <c r="O137" s="25">
        <f>K137-J137</f>
        <v>12</v>
      </c>
    </row>
    <row r="138" spans="1:17" x14ac:dyDescent="0.2">
      <c r="A138" s="94" t="s">
        <v>166</v>
      </c>
      <c r="B138" s="113"/>
      <c r="C138" s="114"/>
      <c r="D138" s="61">
        <v>0</v>
      </c>
      <c r="E138" s="61">
        <v>0</v>
      </c>
      <c r="F138" s="69">
        <v>2</v>
      </c>
      <c r="G138" s="61"/>
      <c r="H138" s="61"/>
      <c r="I138" s="61">
        <v>0</v>
      </c>
      <c r="J138" s="61">
        <v>0</v>
      </c>
      <c r="K138" s="69">
        <v>12</v>
      </c>
      <c r="L138" s="97" t="s">
        <v>165</v>
      </c>
      <c r="M138" s="24">
        <f t="shared" ref="M138" si="141">F138-E138</f>
        <v>2</v>
      </c>
      <c r="N138" s="111" t="s">
        <v>165</v>
      </c>
      <c r="O138" s="25">
        <f t="shared" ref="O138" si="142">K138-J138</f>
        <v>12</v>
      </c>
    </row>
    <row r="139" spans="1:17" x14ac:dyDescent="0.2">
      <c r="A139" s="94" t="s">
        <v>211</v>
      </c>
      <c r="B139" s="31">
        <v>0</v>
      </c>
      <c r="C139" s="22">
        <v>0</v>
      </c>
      <c r="D139" s="22">
        <v>3</v>
      </c>
      <c r="E139" s="22">
        <v>2</v>
      </c>
      <c r="F139" s="35">
        <v>0</v>
      </c>
      <c r="G139" s="22">
        <v>0</v>
      </c>
      <c r="H139" s="22">
        <v>0</v>
      </c>
      <c r="I139" s="22">
        <v>10</v>
      </c>
      <c r="J139" s="22">
        <v>8</v>
      </c>
      <c r="K139" s="35">
        <v>0</v>
      </c>
      <c r="L139" s="97" t="s">
        <v>165</v>
      </c>
      <c r="M139" s="24">
        <f t="shared" ref="M139" si="143">F139-E139</f>
        <v>-2</v>
      </c>
      <c r="N139" s="111" t="s">
        <v>165</v>
      </c>
      <c r="O139" s="25">
        <f t="shared" ref="O139" si="144">K139-J139</f>
        <v>-8</v>
      </c>
    </row>
    <row r="140" spans="1:17" x14ac:dyDescent="0.2">
      <c r="A140" s="94" t="s">
        <v>170</v>
      </c>
      <c r="B140" s="31"/>
      <c r="C140" s="22"/>
      <c r="D140" s="22">
        <v>0</v>
      </c>
      <c r="E140" s="22">
        <v>0</v>
      </c>
      <c r="F140" s="35">
        <v>0</v>
      </c>
      <c r="G140" s="22">
        <v>0</v>
      </c>
      <c r="H140" s="22">
        <v>0</v>
      </c>
      <c r="I140" s="22">
        <v>0</v>
      </c>
      <c r="J140" s="22">
        <v>0</v>
      </c>
      <c r="K140" s="35">
        <v>0</v>
      </c>
      <c r="L140" s="97" t="s">
        <v>165</v>
      </c>
      <c r="M140" s="24">
        <f t="shared" ref="M140:M141" si="145">F140-E140</f>
        <v>0</v>
      </c>
      <c r="N140" s="111" t="s">
        <v>165</v>
      </c>
      <c r="O140" s="25">
        <f t="shared" ref="O140:O141" si="146">K140-J140</f>
        <v>0</v>
      </c>
    </row>
    <row r="141" spans="1:17" hidden="1" x14ac:dyDescent="0.2">
      <c r="A141" s="36" t="s">
        <v>31</v>
      </c>
      <c r="B141" s="31">
        <v>0</v>
      </c>
      <c r="C141" s="22">
        <v>0</v>
      </c>
      <c r="D141" s="22">
        <v>0</v>
      </c>
      <c r="E141" s="22">
        <v>0</v>
      </c>
      <c r="F141" s="35">
        <v>0</v>
      </c>
      <c r="G141" s="22">
        <v>0</v>
      </c>
      <c r="H141" s="22">
        <v>0</v>
      </c>
      <c r="I141" s="22">
        <v>0</v>
      </c>
      <c r="J141" s="22">
        <v>0</v>
      </c>
      <c r="K141" s="35">
        <v>0</v>
      </c>
      <c r="L141" s="97" t="s">
        <v>165</v>
      </c>
      <c r="M141" s="24">
        <f t="shared" si="145"/>
        <v>0</v>
      </c>
      <c r="N141" s="111" t="s">
        <v>165</v>
      </c>
      <c r="O141" s="25">
        <f t="shared" si="146"/>
        <v>0</v>
      </c>
    </row>
    <row r="142" spans="1:17" x14ac:dyDescent="0.2">
      <c r="A142" s="94" t="s">
        <v>167</v>
      </c>
      <c r="B142" s="31"/>
      <c r="C142" s="61"/>
      <c r="D142" s="61">
        <v>3</v>
      </c>
      <c r="E142" s="61">
        <v>6</v>
      </c>
      <c r="F142" s="69">
        <v>5</v>
      </c>
      <c r="G142" s="61"/>
      <c r="H142" s="61"/>
      <c r="I142" s="61">
        <v>15</v>
      </c>
      <c r="J142" s="61">
        <v>18</v>
      </c>
      <c r="K142" s="69">
        <v>15</v>
      </c>
      <c r="L142" s="23">
        <f t="shared" ref="L142" si="147">(F142-E142)/E142</f>
        <v>-0.16666666666666666</v>
      </c>
      <c r="M142" s="24">
        <f t="shared" ref="M142:M143" si="148">F142-E142</f>
        <v>-1</v>
      </c>
      <c r="N142" s="23">
        <f t="shared" ref="N142" si="149">(K142-J142)/J142</f>
        <v>-0.16666666666666666</v>
      </c>
      <c r="O142" s="25">
        <f t="shared" ref="O142:O143" si="150">K142-J142</f>
        <v>-3</v>
      </c>
    </row>
    <row r="143" spans="1:17" x14ac:dyDescent="0.2">
      <c r="A143" s="36" t="s">
        <v>70</v>
      </c>
      <c r="B143" s="31">
        <v>32</v>
      </c>
      <c r="C143" s="22">
        <v>28</v>
      </c>
      <c r="D143" s="22">
        <v>0</v>
      </c>
      <c r="E143" s="22">
        <v>0</v>
      </c>
      <c r="F143" s="35">
        <v>0</v>
      </c>
      <c r="G143" s="22">
        <v>101</v>
      </c>
      <c r="H143" s="22">
        <v>85</v>
      </c>
      <c r="I143" s="22">
        <v>0</v>
      </c>
      <c r="J143" s="22">
        <v>0</v>
      </c>
      <c r="K143" s="35">
        <v>0</v>
      </c>
      <c r="L143" s="97" t="s">
        <v>165</v>
      </c>
      <c r="M143" s="24">
        <f t="shared" si="148"/>
        <v>0</v>
      </c>
      <c r="N143" s="97" t="s">
        <v>165</v>
      </c>
      <c r="O143" s="25">
        <f t="shared" si="150"/>
        <v>0</v>
      </c>
    </row>
    <row r="144" spans="1:17" x14ac:dyDescent="0.2">
      <c r="A144" s="36" t="s">
        <v>69</v>
      </c>
      <c r="B144" s="31">
        <v>0</v>
      </c>
      <c r="C144" s="22">
        <v>1</v>
      </c>
      <c r="D144" s="22">
        <v>0</v>
      </c>
      <c r="E144" s="22">
        <v>0</v>
      </c>
      <c r="F144" s="35">
        <v>0</v>
      </c>
      <c r="G144" s="22">
        <v>0</v>
      </c>
      <c r="H144" s="22">
        <v>6</v>
      </c>
      <c r="I144" s="22">
        <v>0</v>
      </c>
      <c r="J144" s="22">
        <v>0</v>
      </c>
      <c r="K144" s="35">
        <v>0</v>
      </c>
      <c r="L144" s="97" t="s">
        <v>165</v>
      </c>
      <c r="M144" s="24">
        <f t="shared" ref="M144:M150" si="151">F144-E144</f>
        <v>0</v>
      </c>
      <c r="N144" s="97" t="s">
        <v>165</v>
      </c>
      <c r="O144" s="25">
        <f t="shared" ref="O144:O150" si="152">K144-J144</f>
        <v>0</v>
      </c>
    </row>
    <row r="145" spans="1:16" x14ac:dyDescent="0.2">
      <c r="A145" s="94" t="s">
        <v>191</v>
      </c>
      <c r="B145" s="31"/>
      <c r="C145" s="22"/>
      <c r="D145" s="22">
        <v>0</v>
      </c>
      <c r="E145" s="22">
        <v>0</v>
      </c>
      <c r="F145" s="35">
        <v>0</v>
      </c>
      <c r="G145" s="22"/>
      <c r="H145" s="22"/>
      <c r="I145" s="22">
        <v>0</v>
      </c>
      <c r="J145" s="22">
        <v>0</v>
      </c>
      <c r="K145" s="35">
        <v>0</v>
      </c>
      <c r="L145" s="97" t="s">
        <v>165</v>
      </c>
      <c r="M145" s="24">
        <f t="shared" si="151"/>
        <v>0</v>
      </c>
      <c r="N145" s="97" t="s">
        <v>165</v>
      </c>
      <c r="O145" s="10">
        <f t="shared" si="152"/>
        <v>0</v>
      </c>
    </row>
    <row r="146" spans="1:16" x14ac:dyDescent="0.2">
      <c r="A146" s="94" t="s">
        <v>246</v>
      </c>
      <c r="B146" s="31"/>
      <c r="C146" s="22"/>
      <c r="D146" s="22">
        <v>0</v>
      </c>
      <c r="E146" s="22">
        <v>0</v>
      </c>
      <c r="F146" s="35">
        <v>1</v>
      </c>
      <c r="G146" s="22"/>
      <c r="H146" s="22"/>
      <c r="I146" s="22">
        <v>0</v>
      </c>
      <c r="J146" s="22">
        <v>0</v>
      </c>
      <c r="K146" s="35">
        <v>4</v>
      </c>
      <c r="L146" s="97" t="s">
        <v>165</v>
      </c>
      <c r="M146" s="24">
        <f t="shared" ref="M146" si="153">F146-E146</f>
        <v>1</v>
      </c>
      <c r="N146" s="97" t="s">
        <v>165</v>
      </c>
      <c r="O146" s="10">
        <f t="shared" ref="O146" si="154">K146-J146</f>
        <v>4</v>
      </c>
    </row>
    <row r="147" spans="1:16" x14ac:dyDescent="0.2">
      <c r="A147" s="36" t="s">
        <v>129</v>
      </c>
      <c r="B147" s="31">
        <v>0</v>
      </c>
      <c r="C147" s="61">
        <v>0</v>
      </c>
      <c r="D147" s="61">
        <v>0</v>
      </c>
      <c r="E147" s="61">
        <v>0</v>
      </c>
      <c r="F147" s="69">
        <v>0</v>
      </c>
      <c r="G147" s="61">
        <v>0</v>
      </c>
      <c r="H147" s="61">
        <v>0</v>
      </c>
      <c r="I147" s="61">
        <v>0</v>
      </c>
      <c r="J147" s="61">
        <v>0</v>
      </c>
      <c r="K147" s="69">
        <v>0</v>
      </c>
      <c r="L147" s="97" t="s">
        <v>165</v>
      </c>
      <c r="M147" s="24">
        <f t="shared" ref="M147" si="155">F147-E147</f>
        <v>0</v>
      </c>
      <c r="N147" s="97" t="s">
        <v>165</v>
      </c>
      <c r="O147" s="10">
        <f t="shared" ref="O147" si="156">K147-J147</f>
        <v>0</v>
      </c>
    </row>
    <row r="148" spans="1:16" x14ac:dyDescent="0.2">
      <c r="A148" s="94" t="s">
        <v>189</v>
      </c>
      <c r="B148" s="31"/>
      <c r="C148" s="61"/>
      <c r="D148" s="61">
        <v>0</v>
      </c>
      <c r="E148" s="61">
        <v>0</v>
      </c>
      <c r="F148" s="69">
        <v>0</v>
      </c>
      <c r="G148" s="61"/>
      <c r="H148" s="61"/>
      <c r="I148" s="61">
        <v>0</v>
      </c>
      <c r="J148" s="61">
        <v>0</v>
      </c>
      <c r="K148" s="69">
        <v>0</v>
      </c>
      <c r="L148" s="97" t="s">
        <v>165</v>
      </c>
      <c r="M148" s="24">
        <f t="shared" si="151"/>
        <v>0</v>
      </c>
      <c r="N148" s="97" t="s">
        <v>165</v>
      </c>
      <c r="O148" s="10">
        <f t="shared" si="152"/>
        <v>0</v>
      </c>
    </row>
    <row r="149" spans="1:16" x14ac:dyDescent="0.2">
      <c r="A149" s="94" t="s">
        <v>190</v>
      </c>
      <c r="B149" s="31"/>
      <c r="C149" s="61"/>
      <c r="D149" s="61">
        <v>8</v>
      </c>
      <c r="E149" s="61">
        <v>7</v>
      </c>
      <c r="F149" s="69">
        <v>8</v>
      </c>
      <c r="G149" s="61"/>
      <c r="H149" s="61"/>
      <c r="I149" s="61">
        <v>60</v>
      </c>
      <c r="J149" s="61">
        <v>40</v>
      </c>
      <c r="K149" s="69">
        <v>50</v>
      </c>
      <c r="L149" s="23">
        <f>(F149-E149)/E149</f>
        <v>0.14285714285714285</v>
      </c>
      <c r="M149" s="24">
        <f>F149-E149</f>
        <v>1</v>
      </c>
      <c r="N149" s="23">
        <f>(K149-J149)/J149</f>
        <v>0.25</v>
      </c>
      <c r="O149" s="25">
        <f>K149-J149</f>
        <v>10</v>
      </c>
    </row>
    <row r="150" spans="1:16" x14ac:dyDescent="0.2">
      <c r="A150" s="94" t="s">
        <v>247</v>
      </c>
      <c r="B150" s="31"/>
      <c r="C150" s="22"/>
      <c r="D150" s="22">
        <v>0</v>
      </c>
      <c r="E150" s="22">
        <v>0</v>
      </c>
      <c r="F150" s="35">
        <v>1</v>
      </c>
      <c r="G150" s="22"/>
      <c r="H150" s="22"/>
      <c r="I150" s="22">
        <v>0</v>
      </c>
      <c r="J150" s="22">
        <v>0</v>
      </c>
      <c r="K150" s="35">
        <v>4</v>
      </c>
      <c r="L150" s="97" t="s">
        <v>165</v>
      </c>
      <c r="M150" s="24">
        <f t="shared" si="151"/>
        <v>1</v>
      </c>
      <c r="N150" s="97" t="s">
        <v>165</v>
      </c>
      <c r="O150" s="10">
        <f t="shared" si="152"/>
        <v>4</v>
      </c>
    </row>
    <row r="151" spans="1:16" x14ac:dyDescent="0.2">
      <c r="A151" s="94" t="s">
        <v>160</v>
      </c>
      <c r="B151" s="13">
        <v>112</v>
      </c>
      <c r="C151" s="22">
        <v>96</v>
      </c>
      <c r="D151" s="22">
        <v>42</v>
      </c>
      <c r="E151" s="22">
        <v>41</v>
      </c>
      <c r="F151" s="35">
        <v>32</v>
      </c>
      <c r="G151" s="22">
        <v>536</v>
      </c>
      <c r="H151" s="22">
        <v>445</v>
      </c>
      <c r="I151" s="22">
        <v>165</v>
      </c>
      <c r="J151" s="22">
        <v>161</v>
      </c>
      <c r="K151" s="35">
        <v>137</v>
      </c>
      <c r="L151" s="23">
        <f>(F151-E151)/E151</f>
        <v>-0.21951219512195122</v>
      </c>
      <c r="M151" s="24">
        <f>F151-E151</f>
        <v>-9</v>
      </c>
      <c r="N151" s="23">
        <f>(K151-J151)/J151</f>
        <v>-0.14906832298136646</v>
      </c>
      <c r="O151" s="25">
        <f>K151-J151</f>
        <v>-24</v>
      </c>
    </row>
    <row r="152" spans="1:16" x14ac:dyDescent="0.2">
      <c r="A152" s="53" t="s">
        <v>109</v>
      </c>
      <c r="B152" s="54">
        <f>SUM(B128:B151)</f>
        <v>162</v>
      </c>
      <c r="C152" s="54">
        <f>SUM(C128:C151)</f>
        <v>143</v>
      </c>
      <c r="D152" s="138">
        <f>SUM(D128:D151)</f>
        <v>68</v>
      </c>
      <c r="E152" s="138">
        <f>SUM(E128:E151)</f>
        <v>61</v>
      </c>
      <c r="F152" s="64">
        <f>SUM(F128:F151)</f>
        <v>63</v>
      </c>
      <c r="G152" s="54">
        <f>SUM(G128:G151)</f>
        <v>739</v>
      </c>
      <c r="H152" s="54">
        <f>SUM(H128:H151)</f>
        <v>620</v>
      </c>
      <c r="I152" s="138">
        <f>SUM(I128:I151)</f>
        <v>314</v>
      </c>
      <c r="J152" s="138">
        <f>SUM(J128:J151)</f>
        <v>249</v>
      </c>
      <c r="K152" s="64">
        <f>SUM(K128:K151)</f>
        <v>280</v>
      </c>
      <c r="L152" s="99">
        <f>(F152-E152)/E152</f>
        <v>3.2786885245901641E-2</v>
      </c>
      <c r="M152" s="51">
        <f>F152-E152</f>
        <v>2</v>
      </c>
      <c r="N152" s="57">
        <f>(K152-J152)/J152</f>
        <v>0.12449799196787148</v>
      </c>
      <c r="O152" s="58">
        <f>K152-J152</f>
        <v>31</v>
      </c>
      <c r="P152" s="20"/>
    </row>
    <row r="153" spans="1:16" ht="4.5" customHeight="1" x14ac:dyDescent="0.2">
      <c r="A153" s="26"/>
      <c r="B153" s="13"/>
      <c r="C153" s="22"/>
      <c r="D153" s="22"/>
      <c r="E153" s="22"/>
      <c r="F153" s="35"/>
      <c r="G153" s="22"/>
      <c r="H153" s="22"/>
      <c r="I153" s="22"/>
      <c r="J153" s="22"/>
      <c r="K153" s="35"/>
      <c r="L153" s="96"/>
      <c r="M153" s="87"/>
      <c r="N153" s="85"/>
      <c r="O153" s="86"/>
    </row>
    <row r="154" spans="1:16" x14ac:dyDescent="0.2">
      <c r="A154" s="2" t="s">
        <v>2</v>
      </c>
      <c r="B154" s="39" t="e">
        <f>B4+B6+B8+B15+B17+B36+B42+B48+B56+B58+B64+B66+B72+B78+B84+B92+B94+B98+#REF!+B106+B111+B126+B152+#REF!</f>
        <v>#REF!</v>
      </c>
      <c r="C154" s="39" t="e">
        <f>C4+C6+C8+C15+C17+C36+C42+C48+C56+C60+C64+C70+C72+C78+C84+C92+C94+C98+#REF!+C106+C111+C126+C152+#REF!</f>
        <v>#REF!</v>
      </c>
      <c r="D154" s="160">
        <f>D4+D6+D8+D15+D19+D36+D42+D48+D56+D60+D64+D70+D72+D78+D84+D92+D94+D98+D106+D111+D126+D152+D102+D74</f>
        <v>746</v>
      </c>
      <c r="E154" s="160">
        <f>E4+E6+E8+E15+E19+E36+E42+E48+E56+E60+E64+E70+E72+E78+E84+E92+E94+E98+E106+E111+E126+E152+E102+E74</f>
        <v>787</v>
      </c>
      <c r="F154" s="71">
        <f>F4+F6+F8+F15+F19+F36+F42+F48+F56+F60+F64+F70+F72+F78+F84+F92+F94+F98+F106+F111+F126+F152+F102+F74</f>
        <v>702</v>
      </c>
      <c r="G154" s="39" t="e">
        <f>G4+G6+G8+G15+G17+G36+G42+G48+G56+G58+G64+G66+G72+G78+G84+G92+G94+G98+#REF!+G106+G111+G126+G152+#REF!</f>
        <v>#REF!</v>
      </c>
      <c r="H154" s="39" t="e">
        <f>H4+H6+H8+H15+H17+H36+H42+H48+H56+H60+H64+H70+H72+H78+H84+H92+H94+H98+#REF!+H106+H111+H126+H152+#REF!</f>
        <v>#REF!</v>
      </c>
      <c r="I154" s="160">
        <f>I4+I6+I8+I15+I19+I36+I42+I48+I56+I60+I64+I70+I72+I78+I84+I92+I94+I98+I106+I111+I126+I152+I102+I74</f>
        <v>3498</v>
      </c>
      <c r="J154" s="160">
        <f>J4+J6+J8+J15+J19+J36+J42+J48+J56+J60+J64+J70+J72+J78+J84+J92+J94+J98+J106+J111+J126+J152+J102+J74</f>
        <v>3663</v>
      </c>
      <c r="K154" s="71">
        <f>K4+K6+K8+K15+K19+K36+K42+K48+K56+K60+K64+K70+K72+K78+K84+K92+K94+K98+K106+K111+K126+K152+K102+K74</f>
        <v>3274</v>
      </c>
      <c r="L154" s="6">
        <f>(F154-E154)/E154</f>
        <v>-0.10800508259212198</v>
      </c>
      <c r="M154" s="9">
        <f>F154-E154</f>
        <v>-85</v>
      </c>
      <c r="N154" s="6">
        <f>(K154-J154)/J154</f>
        <v>-0.10619710619710619</v>
      </c>
      <c r="O154" s="131">
        <f>K154-J154</f>
        <v>-389</v>
      </c>
      <c r="P154" s="20"/>
    </row>
    <row r="155" spans="1:16" ht="8.25" customHeight="1" x14ac:dyDescent="0.2">
      <c r="A155" s="26"/>
      <c r="B155" s="29"/>
      <c r="C155" s="22"/>
      <c r="D155" s="22"/>
      <c r="E155" s="22"/>
      <c r="F155" s="35"/>
      <c r="G155" s="22"/>
      <c r="H155" s="22"/>
      <c r="I155" s="22"/>
      <c r="J155" s="22"/>
      <c r="K155" s="35"/>
      <c r="L155" s="6"/>
      <c r="M155" s="9"/>
      <c r="N155" s="23"/>
      <c r="O155" s="7"/>
    </row>
    <row r="156" spans="1:16" x14ac:dyDescent="0.2">
      <c r="A156" s="21" t="s">
        <v>7</v>
      </c>
      <c r="B156" s="31">
        <v>80</v>
      </c>
      <c r="C156" s="22">
        <v>59</v>
      </c>
      <c r="D156" s="22">
        <v>62</v>
      </c>
      <c r="E156" s="22">
        <v>50</v>
      </c>
      <c r="F156" s="35">
        <v>50</v>
      </c>
      <c r="G156" s="22">
        <v>458</v>
      </c>
      <c r="H156" s="22">
        <v>354</v>
      </c>
      <c r="I156" s="22">
        <v>302</v>
      </c>
      <c r="J156" s="22">
        <v>252</v>
      </c>
      <c r="K156" s="35">
        <v>229</v>
      </c>
      <c r="L156" s="23">
        <f>(F156-E156)/E156</f>
        <v>0</v>
      </c>
      <c r="M156" s="24">
        <f>F156-E156</f>
        <v>0</v>
      </c>
      <c r="N156" s="23">
        <f>(K156-J156)/J156</f>
        <v>-9.1269841269841265E-2</v>
      </c>
      <c r="O156" s="25">
        <f>K156-J156</f>
        <v>-23</v>
      </c>
    </row>
    <row r="157" spans="1:16" ht="4.5" customHeight="1" x14ac:dyDescent="0.2">
      <c r="A157" s="21"/>
      <c r="B157" s="31"/>
      <c r="C157" s="22"/>
      <c r="D157" s="140" t="s">
        <v>95</v>
      </c>
      <c r="E157" s="140" t="s">
        <v>95</v>
      </c>
      <c r="F157" s="148" t="s">
        <v>95</v>
      </c>
      <c r="G157" s="22"/>
      <c r="H157" s="22"/>
      <c r="I157" s="22"/>
      <c r="J157" s="140" t="s">
        <v>95</v>
      </c>
      <c r="K157" s="148" t="s">
        <v>95</v>
      </c>
      <c r="L157" s="23"/>
      <c r="M157" s="24"/>
      <c r="N157" s="23"/>
      <c r="O157" s="25"/>
    </row>
    <row r="158" spans="1:16" x14ac:dyDescent="0.2">
      <c r="A158" s="26" t="s">
        <v>67</v>
      </c>
      <c r="B158" s="31">
        <v>55</v>
      </c>
      <c r="C158" s="22">
        <v>64</v>
      </c>
      <c r="D158" s="22">
        <v>25</v>
      </c>
      <c r="E158" s="22">
        <v>29</v>
      </c>
      <c r="F158" s="35">
        <v>17</v>
      </c>
      <c r="G158" s="22">
        <v>329</v>
      </c>
      <c r="H158" s="22">
        <v>399</v>
      </c>
      <c r="I158" s="22">
        <v>140</v>
      </c>
      <c r="J158" s="22">
        <v>171</v>
      </c>
      <c r="K158" s="35">
        <v>102</v>
      </c>
      <c r="L158" s="23">
        <f>(F158-E158)/E158</f>
        <v>-0.41379310344827586</v>
      </c>
      <c r="M158" s="24">
        <f>F158-E158</f>
        <v>-12</v>
      </c>
      <c r="N158" s="23">
        <f>(K158-J158)/J158</f>
        <v>-0.40350877192982454</v>
      </c>
      <c r="O158" s="25">
        <f>K158-J158</f>
        <v>-69</v>
      </c>
    </row>
    <row r="159" spans="1:16" x14ac:dyDescent="0.2">
      <c r="A159" s="95" t="s">
        <v>219</v>
      </c>
      <c r="B159" s="31"/>
      <c r="C159" s="22"/>
      <c r="D159" s="22">
        <v>8</v>
      </c>
      <c r="E159" s="22">
        <v>11</v>
      </c>
      <c r="F159" s="35">
        <v>10</v>
      </c>
      <c r="G159" s="22"/>
      <c r="H159" s="22"/>
      <c r="I159" s="22">
        <v>55</v>
      </c>
      <c r="J159" s="22">
        <v>62</v>
      </c>
      <c r="K159" s="35">
        <v>64</v>
      </c>
      <c r="L159" s="23">
        <f>(F159-E159)/E159</f>
        <v>-9.0909090909090912E-2</v>
      </c>
      <c r="M159" s="24">
        <f>F159-E159</f>
        <v>-1</v>
      </c>
      <c r="N159" s="23">
        <f>(K159-J159)/J159</f>
        <v>3.2258064516129031E-2</v>
      </c>
      <c r="O159" s="25">
        <f>K159-J159</f>
        <v>2</v>
      </c>
    </row>
    <row r="160" spans="1:16" x14ac:dyDescent="0.2">
      <c r="A160" s="116" t="s">
        <v>220</v>
      </c>
      <c r="B160" s="54">
        <f t="shared" ref="B160:H160" si="157">SUM(B158:B159)</f>
        <v>55</v>
      </c>
      <c r="C160" s="54">
        <f t="shared" si="157"/>
        <v>64</v>
      </c>
      <c r="D160" s="138">
        <f>SUM(D158:D159)</f>
        <v>33</v>
      </c>
      <c r="E160" s="138">
        <f>SUM(E158:E159)</f>
        <v>40</v>
      </c>
      <c r="F160" s="64">
        <f>SUM(F158:F159)</f>
        <v>27</v>
      </c>
      <c r="G160" s="54">
        <f>SUM(G158:G159)</f>
        <v>329</v>
      </c>
      <c r="H160" s="54">
        <f t="shared" si="157"/>
        <v>399</v>
      </c>
      <c r="I160" s="138">
        <f>SUM(I158:I159)</f>
        <v>195</v>
      </c>
      <c r="J160" s="138">
        <f>SUM(J158:J159)</f>
        <v>233</v>
      </c>
      <c r="K160" s="64">
        <f>SUM(K158:K159)</f>
        <v>166</v>
      </c>
      <c r="L160" s="99">
        <f t="shared" ref="L160" si="158">(F160-E160)/E160</f>
        <v>-0.32500000000000001</v>
      </c>
      <c r="M160" s="51">
        <f t="shared" ref="M160" si="159">F160-E160</f>
        <v>-13</v>
      </c>
      <c r="N160" s="57">
        <f t="shared" ref="N160" si="160">(K160-J160)/J160</f>
        <v>-0.28755364806866951</v>
      </c>
      <c r="O160" s="58">
        <f t="shared" ref="O160" si="161">K160-J160</f>
        <v>-67</v>
      </c>
    </row>
    <row r="161" spans="1:16" ht="3.75" customHeight="1" x14ac:dyDescent="0.2">
      <c r="A161" s="26"/>
      <c r="B161" s="31"/>
      <c r="C161" s="22"/>
      <c r="D161" s="22"/>
      <c r="E161" s="22"/>
      <c r="F161" s="35"/>
      <c r="G161" s="22"/>
      <c r="H161" s="22"/>
      <c r="I161" s="22"/>
      <c r="J161" s="22"/>
      <c r="K161" s="35"/>
      <c r="L161" s="23"/>
      <c r="M161" s="24"/>
      <c r="N161" s="23"/>
      <c r="O161" s="25"/>
    </row>
    <row r="162" spans="1:16" x14ac:dyDescent="0.2">
      <c r="A162" s="26" t="s">
        <v>76</v>
      </c>
      <c r="B162" s="31">
        <v>71</v>
      </c>
      <c r="C162" s="22">
        <v>59</v>
      </c>
      <c r="D162" s="22">
        <v>2</v>
      </c>
      <c r="E162" s="22">
        <v>0</v>
      </c>
      <c r="F162" s="35">
        <v>1</v>
      </c>
      <c r="G162" s="22">
        <v>436</v>
      </c>
      <c r="H162" s="22">
        <v>339</v>
      </c>
      <c r="I162" s="22">
        <v>9</v>
      </c>
      <c r="J162" s="22">
        <v>0</v>
      </c>
      <c r="K162" s="35">
        <v>5</v>
      </c>
      <c r="L162" s="97" t="s">
        <v>165</v>
      </c>
      <c r="M162" s="24">
        <f t="shared" ref="M162" si="162">F162-E162</f>
        <v>1</v>
      </c>
      <c r="N162" s="111" t="s">
        <v>165</v>
      </c>
      <c r="O162" s="25">
        <f t="shared" ref="O162" si="163">K162-J162</f>
        <v>5</v>
      </c>
    </row>
    <row r="163" spans="1:16" x14ac:dyDescent="0.2">
      <c r="A163" s="94" t="s">
        <v>194</v>
      </c>
      <c r="B163" s="31">
        <v>71</v>
      </c>
      <c r="C163" s="22">
        <v>59</v>
      </c>
      <c r="D163" s="22">
        <v>29</v>
      </c>
      <c r="E163" s="22">
        <v>19</v>
      </c>
      <c r="F163" s="35">
        <v>27</v>
      </c>
      <c r="G163" s="22">
        <v>436</v>
      </c>
      <c r="H163" s="22">
        <v>339</v>
      </c>
      <c r="I163" s="22">
        <v>164</v>
      </c>
      <c r="J163" s="22">
        <v>97</v>
      </c>
      <c r="K163" s="35">
        <v>161</v>
      </c>
      <c r="L163" s="23">
        <f>(F163-E163)/E163</f>
        <v>0.42105263157894735</v>
      </c>
      <c r="M163" s="24">
        <f>F163-E163</f>
        <v>8</v>
      </c>
      <c r="N163" s="23">
        <f>(K163-J163)/J163</f>
        <v>0.65979381443298968</v>
      </c>
      <c r="O163" s="25">
        <f>K163-J163</f>
        <v>64</v>
      </c>
    </row>
    <row r="164" spans="1:16" x14ac:dyDescent="0.2">
      <c r="A164" s="116" t="s">
        <v>193</v>
      </c>
      <c r="B164" s="54">
        <f t="shared" ref="B164:H164" si="164">SUM(B162:B163)</f>
        <v>142</v>
      </c>
      <c r="C164" s="54">
        <f t="shared" si="164"/>
        <v>118</v>
      </c>
      <c r="D164" s="138">
        <f>SUM(D162:D163)</f>
        <v>31</v>
      </c>
      <c r="E164" s="138">
        <f>SUM(E162:E163)</f>
        <v>19</v>
      </c>
      <c r="F164" s="64">
        <f>SUM(F162:F163)</f>
        <v>28</v>
      </c>
      <c r="G164" s="54">
        <f>SUM(G162:G163)</f>
        <v>872</v>
      </c>
      <c r="H164" s="54">
        <f t="shared" si="164"/>
        <v>678</v>
      </c>
      <c r="I164" s="138">
        <f>SUM(I162:I163)</f>
        <v>173</v>
      </c>
      <c r="J164" s="138">
        <f>SUM(J162:J163)</f>
        <v>97</v>
      </c>
      <c r="K164" s="64">
        <f>SUM(K162:K163)</f>
        <v>166</v>
      </c>
      <c r="L164" s="99">
        <f t="shared" ref="L164" si="165">(F164-E164)/E164</f>
        <v>0.47368421052631576</v>
      </c>
      <c r="M164" s="51">
        <f t="shared" ref="M164" si="166">F164-E164</f>
        <v>9</v>
      </c>
      <c r="N164" s="57">
        <f t="shared" ref="N164" si="167">(K164-J164)/J164</f>
        <v>0.71134020618556704</v>
      </c>
      <c r="O164" s="58">
        <f t="shared" ref="O164" si="168">K164-J164</f>
        <v>69</v>
      </c>
    </row>
    <row r="165" spans="1:16" ht="3.75" customHeight="1" x14ac:dyDescent="0.2">
      <c r="A165" s="26"/>
      <c r="B165" s="31"/>
      <c r="C165" s="22"/>
      <c r="D165" s="22"/>
      <c r="E165" s="22"/>
      <c r="F165" s="35"/>
      <c r="G165" s="22"/>
      <c r="H165" s="22"/>
      <c r="I165" s="22"/>
      <c r="J165" s="22"/>
      <c r="K165" s="35"/>
      <c r="L165" s="23"/>
      <c r="M165" s="24"/>
      <c r="N165" s="23"/>
      <c r="O165" s="25"/>
    </row>
    <row r="166" spans="1:16" x14ac:dyDescent="0.2">
      <c r="A166" s="26" t="s">
        <v>9</v>
      </c>
      <c r="B166" s="31">
        <v>4</v>
      </c>
      <c r="C166" s="22">
        <v>3</v>
      </c>
      <c r="D166" s="22">
        <v>3</v>
      </c>
      <c r="E166" s="22">
        <v>3</v>
      </c>
      <c r="F166" s="35">
        <v>4</v>
      </c>
      <c r="G166" s="22">
        <v>26</v>
      </c>
      <c r="H166" s="22">
        <v>23</v>
      </c>
      <c r="I166" s="22">
        <v>22</v>
      </c>
      <c r="J166" s="22">
        <v>13</v>
      </c>
      <c r="K166" s="35">
        <v>17</v>
      </c>
      <c r="L166" s="23">
        <f t="shared" ref="L166:L168" si="169">(F166-E166)/E166</f>
        <v>0.33333333333333331</v>
      </c>
      <c r="M166" s="24">
        <f t="shared" ref="M166:M168" si="170">F166-E166</f>
        <v>1</v>
      </c>
      <c r="N166" s="23">
        <f t="shared" ref="N166:N168" si="171">(K166-J166)/J166</f>
        <v>0.30769230769230771</v>
      </c>
      <c r="O166" s="25">
        <f t="shared" ref="O166:O168" si="172">K166-J166</f>
        <v>4</v>
      </c>
    </row>
    <row r="167" spans="1:16" x14ac:dyDescent="0.2">
      <c r="A167" s="26" t="s">
        <v>10</v>
      </c>
      <c r="B167" s="13">
        <v>2</v>
      </c>
      <c r="C167" s="22">
        <v>4</v>
      </c>
      <c r="D167" s="22">
        <v>0</v>
      </c>
      <c r="E167" s="22">
        <v>0</v>
      </c>
      <c r="F167" s="35">
        <v>0</v>
      </c>
      <c r="G167" s="22">
        <v>12</v>
      </c>
      <c r="H167" s="22">
        <v>19</v>
      </c>
      <c r="I167" s="22">
        <v>0</v>
      </c>
      <c r="J167" s="22">
        <v>0</v>
      </c>
      <c r="K167" s="35">
        <v>0</v>
      </c>
      <c r="L167" s="98" t="s">
        <v>165</v>
      </c>
      <c r="M167" s="87">
        <f>F167-E167</f>
        <v>0</v>
      </c>
      <c r="N167" s="102" t="s">
        <v>165</v>
      </c>
      <c r="O167" s="86">
        <f>K167-J167</f>
        <v>0</v>
      </c>
    </row>
    <row r="168" spans="1:16" x14ac:dyDescent="0.2">
      <c r="A168" s="53" t="s">
        <v>110</v>
      </c>
      <c r="B168" s="54">
        <f t="shared" ref="B168:H168" si="173">SUM(B166:B167)</f>
        <v>6</v>
      </c>
      <c r="C168" s="54">
        <f t="shared" si="173"/>
        <v>7</v>
      </c>
      <c r="D168" s="138">
        <f>SUM(D166:D167)</f>
        <v>3</v>
      </c>
      <c r="E168" s="138">
        <f>SUM(E166:E167)</f>
        <v>3</v>
      </c>
      <c r="F168" s="64">
        <f>SUM(F166:F167)</f>
        <v>4</v>
      </c>
      <c r="G168" s="54">
        <f>SUM(G166:G167)</f>
        <v>38</v>
      </c>
      <c r="H168" s="54">
        <f t="shared" si="173"/>
        <v>42</v>
      </c>
      <c r="I168" s="138">
        <f>SUM(I166:I167)</f>
        <v>22</v>
      </c>
      <c r="J168" s="138">
        <f>SUM(J166:J167)</f>
        <v>13</v>
      </c>
      <c r="K168" s="64">
        <f>SUM(K166:K167)</f>
        <v>17</v>
      </c>
      <c r="L168" s="99">
        <f t="shared" si="169"/>
        <v>0.33333333333333331</v>
      </c>
      <c r="M168" s="51">
        <f t="shared" si="170"/>
        <v>1</v>
      </c>
      <c r="N168" s="57">
        <f t="shared" si="171"/>
        <v>0.30769230769230771</v>
      </c>
      <c r="O168" s="58">
        <f t="shared" si="172"/>
        <v>4</v>
      </c>
      <c r="P168" s="20"/>
    </row>
    <row r="169" spans="1:16" ht="3.75" customHeight="1" x14ac:dyDescent="0.2">
      <c r="A169" s="53"/>
      <c r="B169" s="13"/>
      <c r="C169" s="13"/>
      <c r="D169" s="13"/>
      <c r="E169" s="13"/>
      <c r="F169" s="52"/>
      <c r="G169" s="13"/>
      <c r="H169" s="13"/>
      <c r="I169" s="13"/>
      <c r="J169" s="13"/>
      <c r="K169" s="52"/>
      <c r="L169" s="23"/>
      <c r="M169" s="24"/>
      <c r="N169" s="23"/>
      <c r="O169" s="10"/>
      <c r="P169" s="20"/>
    </row>
    <row r="170" spans="1:16" x14ac:dyDescent="0.2">
      <c r="A170" s="142" t="s">
        <v>195</v>
      </c>
      <c r="B170" s="13"/>
      <c r="C170" s="13"/>
      <c r="D170" s="13">
        <v>4</v>
      </c>
      <c r="E170" s="13">
        <v>3</v>
      </c>
      <c r="F170" s="52">
        <v>10</v>
      </c>
      <c r="G170" s="13"/>
      <c r="H170" s="13"/>
      <c r="I170" s="13">
        <v>23</v>
      </c>
      <c r="J170" s="13">
        <v>14</v>
      </c>
      <c r="K170" s="52">
        <v>73</v>
      </c>
      <c r="L170" s="23">
        <f>(F170-E170)/E170</f>
        <v>2.3333333333333335</v>
      </c>
      <c r="M170" s="24">
        <f>F170-E170</f>
        <v>7</v>
      </c>
      <c r="N170" s="23">
        <f>(K170-J170)/J170</f>
        <v>4.2142857142857144</v>
      </c>
      <c r="O170" s="25">
        <f>K170-J170</f>
        <v>59</v>
      </c>
      <c r="P170" s="20"/>
    </row>
    <row r="171" spans="1:16" x14ac:dyDescent="0.2">
      <c r="A171" s="142" t="s">
        <v>250</v>
      </c>
      <c r="B171" s="13"/>
      <c r="C171" s="13"/>
      <c r="D171" s="13">
        <v>0</v>
      </c>
      <c r="E171" s="13">
        <v>0</v>
      </c>
      <c r="F171" s="52">
        <v>7</v>
      </c>
      <c r="G171" s="13"/>
      <c r="H171" s="13"/>
      <c r="I171" s="13">
        <v>0</v>
      </c>
      <c r="J171" s="13">
        <v>0</v>
      </c>
      <c r="K171" s="52">
        <v>32</v>
      </c>
      <c r="L171" s="97" t="s">
        <v>165</v>
      </c>
      <c r="M171" s="24">
        <f t="shared" ref="M171:M172" si="174">F171-E171</f>
        <v>7</v>
      </c>
      <c r="N171" s="111" t="s">
        <v>165</v>
      </c>
      <c r="O171" s="25">
        <f t="shared" ref="O171:O172" si="175">K171-J171</f>
        <v>32</v>
      </c>
      <c r="P171" s="20"/>
    </row>
    <row r="172" spans="1:16" x14ac:dyDescent="0.2">
      <c r="A172" s="141" t="s">
        <v>251</v>
      </c>
      <c r="B172" s="13"/>
      <c r="C172" s="13"/>
      <c r="D172" s="174">
        <f t="shared" ref="D172" si="176">SUM(D170:D171)</f>
        <v>4</v>
      </c>
      <c r="E172" s="174">
        <f t="shared" ref="E172:K172" si="177">SUM(E170:E171)</f>
        <v>3</v>
      </c>
      <c r="F172" s="175">
        <f t="shared" si="177"/>
        <v>17</v>
      </c>
      <c r="G172" s="176">
        <f t="shared" si="177"/>
        <v>0</v>
      </c>
      <c r="H172" s="176">
        <f t="shared" si="177"/>
        <v>0</v>
      </c>
      <c r="I172" s="176">
        <f t="shared" si="177"/>
        <v>23</v>
      </c>
      <c r="J172" s="176">
        <f t="shared" si="177"/>
        <v>14</v>
      </c>
      <c r="K172" s="175">
        <f t="shared" si="177"/>
        <v>105</v>
      </c>
      <c r="L172" s="99">
        <f t="shared" ref="L172" si="178">(F172-E172)/E172</f>
        <v>4.666666666666667</v>
      </c>
      <c r="M172" s="51">
        <f t="shared" si="174"/>
        <v>14</v>
      </c>
      <c r="N172" s="57">
        <f t="shared" ref="N172" si="179">(K172-J172)/J172</f>
        <v>6.5</v>
      </c>
      <c r="O172" s="58">
        <f t="shared" si="175"/>
        <v>91</v>
      </c>
      <c r="P172" s="20"/>
    </row>
    <row r="173" spans="1:16" ht="3.75" customHeight="1" x14ac:dyDescent="0.2">
      <c r="A173" s="26"/>
      <c r="B173" s="31"/>
      <c r="C173" s="22"/>
      <c r="D173" s="22"/>
      <c r="E173" s="22"/>
      <c r="F173" s="35"/>
      <c r="G173" s="22"/>
      <c r="H173" s="22"/>
      <c r="I173" s="140" t="s">
        <v>95</v>
      </c>
      <c r="J173" s="22"/>
      <c r="K173" s="35"/>
      <c r="L173" s="23"/>
      <c r="M173" s="24"/>
      <c r="N173" s="23"/>
      <c r="O173" s="25"/>
    </row>
    <row r="174" spans="1:16" x14ac:dyDescent="0.2">
      <c r="A174" s="26" t="s">
        <v>42</v>
      </c>
      <c r="B174" s="31">
        <v>24</v>
      </c>
      <c r="C174" s="22">
        <v>26</v>
      </c>
      <c r="D174" s="22">
        <v>9</v>
      </c>
      <c r="E174" s="22">
        <v>4</v>
      </c>
      <c r="F174" s="35">
        <v>8</v>
      </c>
      <c r="G174" s="22">
        <v>125</v>
      </c>
      <c r="H174" s="22">
        <v>169</v>
      </c>
      <c r="I174" s="22">
        <v>48</v>
      </c>
      <c r="J174" s="22">
        <v>29</v>
      </c>
      <c r="K174" s="35">
        <v>39</v>
      </c>
      <c r="L174" s="23">
        <f>(F174-E174)/E174</f>
        <v>1</v>
      </c>
      <c r="M174" s="24">
        <f>F174-E174</f>
        <v>4</v>
      </c>
      <c r="N174" s="23">
        <f>(K174-J174)/J174</f>
        <v>0.34482758620689657</v>
      </c>
      <c r="O174" s="25">
        <f>K174-J174</f>
        <v>10</v>
      </c>
    </row>
    <row r="175" spans="1:16" x14ac:dyDescent="0.2">
      <c r="A175" s="95" t="s">
        <v>154</v>
      </c>
      <c r="B175" s="22" t="s">
        <v>94</v>
      </c>
      <c r="C175" s="22" t="s">
        <v>94</v>
      </c>
      <c r="D175" s="22">
        <v>0</v>
      </c>
      <c r="E175" s="22">
        <v>0</v>
      </c>
      <c r="F175" s="35">
        <v>1</v>
      </c>
      <c r="G175" s="22" t="s">
        <v>94</v>
      </c>
      <c r="H175" s="22" t="s">
        <v>94</v>
      </c>
      <c r="I175" s="22">
        <v>0</v>
      </c>
      <c r="J175" s="22">
        <v>0</v>
      </c>
      <c r="K175" s="35">
        <v>3</v>
      </c>
      <c r="L175" s="97" t="s">
        <v>165</v>
      </c>
      <c r="M175" s="24">
        <f t="shared" ref="M175" si="180">F175-E175</f>
        <v>1</v>
      </c>
      <c r="N175" s="111" t="s">
        <v>165</v>
      </c>
      <c r="O175" s="25">
        <f t="shared" ref="O175" si="181">K175-J175</f>
        <v>3</v>
      </c>
    </row>
    <row r="176" spans="1:16" x14ac:dyDescent="0.2">
      <c r="A176" s="95" t="s">
        <v>171</v>
      </c>
      <c r="B176" s="22"/>
      <c r="C176" s="22"/>
      <c r="D176" s="61">
        <v>0</v>
      </c>
      <c r="E176" s="61">
        <v>0</v>
      </c>
      <c r="F176" s="69">
        <v>0</v>
      </c>
      <c r="G176" s="61">
        <v>0</v>
      </c>
      <c r="H176" s="61">
        <v>0</v>
      </c>
      <c r="I176" s="61">
        <v>0</v>
      </c>
      <c r="J176" s="61">
        <v>0</v>
      </c>
      <c r="K176" s="69">
        <v>0</v>
      </c>
      <c r="L176" s="97" t="s">
        <v>165</v>
      </c>
      <c r="M176" s="24">
        <f t="shared" ref="M176" si="182">F176-E176</f>
        <v>0</v>
      </c>
      <c r="N176" s="111" t="s">
        <v>165</v>
      </c>
      <c r="O176" s="25">
        <f t="shared" ref="O176" si="183">K176-J176</f>
        <v>0</v>
      </c>
    </row>
    <row r="177" spans="1:17" x14ac:dyDescent="0.2">
      <c r="A177" s="95" t="s">
        <v>163</v>
      </c>
      <c r="B177" s="22"/>
      <c r="C177" s="22"/>
      <c r="D177" s="22">
        <v>1</v>
      </c>
      <c r="E177" s="22">
        <v>0</v>
      </c>
      <c r="F177" s="35">
        <v>0</v>
      </c>
      <c r="G177" s="22"/>
      <c r="H177" s="22"/>
      <c r="I177" s="22">
        <v>8</v>
      </c>
      <c r="J177" s="22">
        <v>0</v>
      </c>
      <c r="K177" s="35">
        <v>0</v>
      </c>
      <c r="L177" s="97" t="s">
        <v>165</v>
      </c>
      <c r="M177" s="24">
        <f t="shared" ref="M177" si="184">F177-E177</f>
        <v>0</v>
      </c>
      <c r="N177" s="111" t="s">
        <v>165</v>
      </c>
      <c r="O177" s="25">
        <f t="shared" ref="O177" si="185">K177-J177</f>
        <v>0</v>
      </c>
    </row>
    <row r="178" spans="1:17" x14ac:dyDescent="0.2">
      <c r="A178" s="26" t="s">
        <v>43</v>
      </c>
      <c r="B178" s="13">
        <v>8</v>
      </c>
      <c r="C178" s="22">
        <v>18</v>
      </c>
      <c r="D178" s="22">
        <v>9</v>
      </c>
      <c r="E178" s="22">
        <v>13</v>
      </c>
      <c r="F178" s="35">
        <v>7</v>
      </c>
      <c r="G178" s="22">
        <v>36</v>
      </c>
      <c r="H178" s="22">
        <v>92</v>
      </c>
      <c r="I178" s="22">
        <v>61</v>
      </c>
      <c r="J178" s="22">
        <v>71</v>
      </c>
      <c r="K178" s="35">
        <v>32</v>
      </c>
      <c r="L178" s="96">
        <f>(F178-E178)/E178</f>
        <v>-0.46153846153846156</v>
      </c>
      <c r="M178" s="87">
        <f>F178-E178</f>
        <v>-6</v>
      </c>
      <c r="N178" s="85">
        <f>(K178-J178)/J178</f>
        <v>-0.54929577464788737</v>
      </c>
      <c r="O178" s="86">
        <f>K178-J178</f>
        <v>-39</v>
      </c>
      <c r="Q178" s="91"/>
    </row>
    <row r="179" spans="1:17" x14ac:dyDescent="0.2">
      <c r="A179" s="55" t="s">
        <v>118</v>
      </c>
      <c r="B179" s="56">
        <f t="shared" ref="B179:H179" si="186">SUM(B174:B178)</f>
        <v>32</v>
      </c>
      <c r="C179" s="56">
        <f t="shared" si="186"/>
        <v>44</v>
      </c>
      <c r="D179" s="139">
        <f>SUM(D174:D178)</f>
        <v>19</v>
      </c>
      <c r="E179" s="139">
        <f>SUM(E174:E178)</f>
        <v>17</v>
      </c>
      <c r="F179" s="50">
        <f>SUM(F174:F178)</f>
        <v>16</v>
      </c>
      <c r="G179" s="56">
        <f>SUM(G174:G178)</f>
        <v>161</v>
      </c>
      <c r="H179" s="56">
        <f t="shared" si="186"/>
        <v>261</v>
      </c>
      <c r="I179" s="139">
        <f>SUM(I174:I178)</f>
        <v>117</v>
      </c>
      <c r="J179" s="139">
        <f>SUM(J174:J178)</f>
        <v>100</v>
      </c>
      <c r="K179" s="50">
        <f>SUM(K174:K178)</f>
        <v>74</v>
      </c>
      <c r="L179" s="23">
        <f>(F179-E179)/E179</f>
        <v>-5.8823529411764705E-2</v>
      </c>
      <c r="M179" s="24">
        <f>F179-E179</f>
        <v>-1</v>
      </c>
      <c r="N179" s="23">
        <f>(K179-J179)/J179</f>
        <v>-0.26</v>
      </c>
      <c r="O179" s="25">
        <f>K179-J179</f>
        <v>-26</v>
      </c>
      <c r="P179" s="20"/>
    </row>
    <row r="180" spans="1:17" ht="4.5" customHeight="1" x14ac:dyDescent="0.2">
      <c r="A180" s="26"/>
      <c r="B180" s="31"/>
      <c r="C180" s="22"/>
      <c r="D180" s="22"/>
      <c r="E180" s="22"/>
      <c r="F180" s="35"/>
      <c r="G180" s="22"/>
      <c r="H180" s="22"/>
      <c r="I180" s="22"/>
      <c r="J180" s="22"/>
      <c r="K180" s="35"/>
      <c r="L180" s="23"/>
      <c r="M180" s="24"/>
      <c r="N180" s="23"/>
      <c r="O180" s="25"/>
    </row>
    <row r="181" spans="1:17" ht="12.75" customHeight="1" x14ac:dyDescent="0.2">
      <c r="A181" s="95" t="s">
        <v>172</v>
      </c>
      <c r="B181" s="22"/>
      <c r="C181" s="22"/>
      <c r="D181" s="61">
        <v>8</v>
      </c>
      <c r="E181" s="61">
        <v>6</v>
      </c>
      <c r="F181" s="69">
        <v>8</v>
      </c>
      <c r="G181" s="61">
        <v>0</v>
      </c>
      <c r="H181" s="61">
        <v>0</v>
      </c>
      <c r="I181" s="61">
        <v>46</v>
      </c>
      <c r="J181" s="61">
        <v>23</v>
      </c>
      <c r="K181" s="69">
        <v>42</v>
      </c>
      <c r="L181" s="23">
        <f t="shared" ref="L181" si="187">(F181-E181)/E181</f>
        <v>0.33333333333333331</v>
      </c>
      <c r="M181" s="24">
        <f t="shared" ref="M181" si="188">F181-E181</f>
        <v>2</v>
      </c>
      <c r="N181" s="23">
        <f t="shared" ref="N181" si="189">(K181-J181)/J181</f>
        <v>0.82608695652173914</v>
      </c>
      <c r="O181" s="25">
        <f t="shared" ref="O181" si="190">K181-J181</f>
        <v>19</v>
      </c>
    </row>
    <row r="182" spans="1:17" ht="4.5" customHeight="1" x14ac:dyDescent="0.2">
      <c r="A182" s="26"/>
      <c r="B182" s="31"/>
      <c r="C182" s="22"/>
      <c r="D182" s="22"/>
      <c r="E182" s="22"/>
      <c r="F182" s="35"/>
      <c r="G182" s="22"/>
      <c r="H182" s="22"/>
      <c r="I182" s="22"/>
      <c r="J182" s="22"/>
      <c r="K182" s="35"/>
      <c r="L182" s="23"/>
      <c r="M182" s="24"/>
      <c r="N182" s="23"/>
      <c r="O182" s="25"/>
    </row>
    <row r="183" spans="1:17" ht="12.75" customHeight="1" x14ac:dyDescent="0.2">
      <c r="A183" s="26" t="s">
        <v>50</v>
      </c>
      <c r="B183" s="31">
        <v>32</v>
      </c>
      <c r="C183" s="22">
        <v>20</v>
      </c>
      <c r="D183" s="22">
        <v>7</v>
      </c>
      <c r="E183" s="22">
        <v>9</v>
      </c>
      <c r="F183" s="35">
        <v>11</v>
      </c>
      <c r="G183" s="22">
        <v>171</v>
      </c>
      <c r="H183" s="22">
        <v>114</v>
      </c>
      <c r="I183" s="22">
        <v>43</v>
      </c>
      <c r="J183" s="22">
        <v>42</v>
      </c>
      <c r="K183" s="35">
        <v>51</v>
      </c>
      <c r="L183" s="23">
        <f t="shared" ref="L183:L185" si="191">(F183-E183)/E183</f>
        <v>0.22222222222222221</v>
      </c>
      <c r="M183" s="24">
        <f t="shared" ref="M183:M185" si="192">F183-E183</f>
        <v>2</v>
      </c>
      <c r="N183" s="23">
        <f t="shared" ref="N183:N185" si="193">(K183-J183)/J183</f>
        <v>0.21428571428571427</v>
      </c>
      <c r="O183" s="25">
        <f t="shared" ref="O183:O185" si="194">K183-J183</f>
        <v>9</v>
      </c>
    </row>
    <row r="184" spans="1:17" x14ac:dyDescent="0.2">
      <c r="A184" s="26" t="s">
        <v>51</v>
      </c>
      <c r="B184" s="13">
        <v>12</v>
      </c>
      <c r="C184" s="22">
        <v>18</v>
      </c>
      <c r="D184" s="22">
        <v>9</v>
      </c>
      <c r="E184" s="22">
        <v>14</v>
      </c>
      <c r="F184" s="35">
        <v>20</v>
      </c>
      <c r="G184" s="22">
        <v>72</v>
      </c>
      <c r="H184" s="22">
        <v>120</v>
      </c>
      <c r="I184" s="22">
        <v>47</v>
      </c>
      <c r="J184" s="22">
        <v>74</v>
      </c>
      <c r="K184" s="35">
        <v>110</v>
      </c>
      <c r="L184" s="96">
        <f t="shared" si="191"/>
        <v>0.42857142857142855</v>
      </c>
      <c r="M184" s="87">
        <f t="shared" si="192"/>
        <v>6</v>
      </c>
      <c r="N184" s="85">
        <f t="shared" si="193"/>
        <v>0.48648648648648651</v>
      </c>
      <c r="O184" s="86">
        <f t="shared" si="194"/>
        <v>36</v>
      </c>
    </row>
    <row r="185" spans="1:17" x14ac:dyDescent="0.2">
      <c r="A185" s="55" t="s">
        <v>119</v>
      </c>
      <c r="B185" s="56">
        <f t="shared" ref="B185:H185" si="195">SUM(B183:B184)</f>
        <v>44</v>
      </c>
      <c r="C185" s="56">
        <f t="shared" si="195"/>
        <v>38</v>
      </c>
      <c r="D185" s="139">
        <f>SUM(D183:D184)</f>
        <v>16</v>
      </c>
      <c r="E185" s="139">
        <f>SUM(E183:E184)</f>
        <v>23</v>
      </c>
      <c r="F185" s="50">
        <f>SUM(F183:F184)</f>
        <v>31</v>
      </c>
      <c r="G185" s="56">
        <f>SUM(G183:G184)</f>
        <v>243</v>
      </c>
      <c r="H185" s="56">
        <f t="shared" si="195"/>
        <v>234</v>
      </c>
      <c r="I185" s="139">
        <f>SUM(I183:I184)</f>
        <v>90</v>
      </c>
      <c r="J185" s="139">
        <f>SUM(J183:J184)</f>
        <v>116</v>
      </c>
      <c r="K185" s="50">
        <f>SUM(K183:K184)</f>
        <v>161</v>
      </c>
      <c r="L185" s="23">
        <f t="shared" si="191"/>
        <v>0.34782608695652173</v>
      </c>
      <c r="M185" s="24">
        <f t="shared" si="192"/>
        <v>8</v>
      </c>
      <c r="N185" s="23">
        <f t="shared" si="193"/>
        <v>0.38793103448275862</v>
      </c>
      <c r="O185" s="25">
        <f t="shared" si="194"/>
        <v>45</v>
      </c>
      <c r="P185" s="20"/>
    </row>
    <row r="186" spans="1:17" ht="4.5" customHeight="1" x14ac:dyDescent="0.2">
      <c r="A186" s="26"/>
      <c r="B186" s="31"/>
      <c r="C186" s="22"/>
      <c r="D186" s="22"/>
      <c r="E186" s="22"/>
      <c r="F186" s="35"/>
      <c r="G186" s="22"/>
      <c r="H186" s="22"/>
      <c r="I186" s="22"/>
      <c r="J186" s="22"/>
      <c r="K186" s="35"/>
      <c r="L186" s="23"/>
      <c r="M186" s="24"/>
      <c r="N186" s="23"/>
      <c r="O186" s="25"/>
    </row>
    <row r="187" spans="1:17" x14ac:dyDescent="0.2">
      <c r="A187" s="26" t="s">
        <v>77</v>
      </c>
      <c r="B187" s="31">
        <v>23</v>
      </c>
      <c r="C187" s="22">
        <v>17</v>
      </c>
      <c r="D187" s="22">
        <v>7</v>
      </c>
      <c r="E187" s="22">
        <v>10</v>
      </c>
      <c r="F187" s="35">
        <v>6</v>
      </c>
      <c r="G187" s="22">
        <v>132</v>
      </c>
      <c r="H187" s="22">
        <v>87</v>
      </c>
      <c r="I187" s="22">
        <v>43</v>
      </c>
      <c r="J187" s="22">
        <v>50</v>
      </c>
      <c r="K187" s="35">
        <v>30</v>
      </c>
      <c r="L187" s="23">
        <f t="shared" ref="L187" si="196">(F187-E187)/E187</f>
        <v>-0.4</v>
      </c>
      <c r="M187" s="24">
        <f t="shared" ref="M187:M188" si="197">F187-E187</f>
        <v>-4</v>
      </c>
      <c r="N187" s="23">
        <f t="shared" ref="N187" si="198">(K187-J187)/J187</f>
        <v>-0.4</v>
      </c>
      <c r="O187" s="25">
        <f t="shared" ref="O187:O188" si="199">K187-J187</f>
        <v>-20</v>
      </c>
    </row>
    <row r="188" spans="1:17" x14ac:dyDescent="0.2">
      <c r="A188" s="36" t="s">
        <v>130</v>
      </c>
      <c r="B188" s="31">
        <v>0</v>
      </c>
      <c r="C188" s="61">
        <v>0</v>
      </c>
      <c r="D188" s="61">
        <v>0</v>
      </c>
      <c r="E188" s="61">
        <v>0</v>
      </c>
      <c r="F188" s="69">
        <v>0</v>
      </c>
      <c r="G188" s="61">
        <v>0</v>
      </c>
      <c r="H188" s="61">
        <v>0</v>
      </c>
      <c r="I188" s="61">
        <v>0</v>
      </c>
      <c r="J188" s="61">
        <v>0</v>
      </c>
      <c r="K188" s="69">
        <v>0</v>
      </c>
      <c r="L188" s="97" t="s">
        <v>165</v>
      </c>
      <c r="M188" s="24">
        <f t="shared" si="197"/>
        <v>0</v>
      </c>
      <c r="N188" s="111" t="s">
        <v>165</v>
      </c>
      <c r="O188" s="25">
        <f t="shared" si="199"/>
        <v>0</v>
      </c>
    </row>
    <row r="189" spans="1:17" x14ac:dyDescent="0.2">
      <c r="A189" s="36" t="s">
        <v>131</v>
      </c>
      <c r="B189" s="13">
        <v>0</v>
      </c>
      <c r="C189" s="61">
        <v>0</v>
      </c>
      <c r="D189" s="61">
        <v>0</v>
      </c>
      <c r="E189" s="61">
        <v>0</v>
      </c>
      <c r="F189" s="69">
        <v>0</v>
      </c>
      <c r="G189" s="61">
        <v>0</v>
      </c>
      <c r="H189" s="61">
        <v>0</v>
      </c>
      <c r="I189" s="61">
        <v>0</v>
      </c>
      <c r="J189" s="61">
        <v>0</v>
      </c>
      <c r="K189" s="69">
        <v>0</v>
      </c>
      <c r="L189" s="98" t="s">
        <v>165</v>
      </c>
      <c r="M189" s="87">
        <f>F189-E189</f>
        <v>0</v>
      </c>
      <c r="N189" s="102" t="s">
        <v>165</v>
      </c>
      <c r="O189" s="86">
        <f>K189-J189</f>
        <v>0</v>
      </c>
    </row>
    <row r="190" spans="1:17" x14ac:dyDescent="0.2">
      <c r="A190" s="55" t="s">
        <v>125</v>
      </c>
      <c r="B190" s="54">
        <f t="shared" ref="B190:H190" si="200">SUM(B187:B189)</f>
        <v>23</v>
      </c>
      <c r="C190" s="54">
        <f t="shared" si="200"/>
        <v>17</v>
      </c>
      <c r="D190" s="138">
        <f>SUM(D187:D189)</f>
        <v>7</v>
      </c>
      <c r="E190" s="138">
        <f>SUM(E187:E189)</f>
        <v>10</v>
      </c>
      <c r="F190" s="64">
        <f>SUM(F187:F189)</f>
        <v>6</v>
      </c>
      <c r="G190" s="54">
        <f>SUM(G187:G189)</f>
        <v>132</v>
      </c>
      <c r="H190" s="54">
        <f t="shared" si="200"/>
        <v>87</v>
      </c>
      <c r="I190" s="138">
        <f>SUM(I187:I189)</f>
        <v>43</v>
      </c>
      <c r="J190" s="138">
        <f>SUM(J187:J189)</f>
        <v>50</v>
      </c>
      <c r="K190" s="64">
        <f>SUM(K187:K189)</f>
        <v>30</v>
      </c>
      <c r="L190" s="23">
        <f>(F190-E190)/E190</f>
        <v>-0.4</v>
      </c>
      <c r="M190" s="24">
        <f>F190-E190</f>
        <v>-4</v>
      </c>
      <c r="N190" s="23">
        <f>(K190-J190)/J190</f>
        <v>-0.4</v>
      </c>
      <c r="O190" s="25">
        <f>K190-J190</f>
        <v>-20</v>
      </c>
      <c r="P190" s="20"/>
    </row>
    <row r="191" spans="1:17" ht="3.75" customHeight="1" x14ac:dyDescent="0.2">
      <c r="A191" s="36"/>
      <c r="B191" s="31"/>
      <c r="C191" s="61"/>
      <c r="D191" s="61"/>
      <c r="E191" s="61"/>
      <c r="F191" s="69"/>
      <c r="G191" s="61"/>
      <c r="H191" s="61"/>
      <c r="I191" s="61"/>
      <c r="J191" s="61"/>
      <c r="K191" s="69"/>
      <c r="L191" s="62"/>
      <c r="M191" s="52"/>
      <c r="N191" s="62"/>
      <c r="O191" s="31"/>
    </row>
    <row r="192" spans="1:17" x14ac:dyDescent="0.2">
      <c r="A192" s="26" t="s">
        <v>53</v>
      </c>
      <c r="B192" s="31">
        <v>17</v>
      </c>
      <c r="C192" s="22">
        <v>15</v>
      </c>
      <c r="D192" s="22">
        <v>2</v>
      </c>
      <c r="E192" s="22">
        <v>2</v>
      </c>
      <c r="F192" s="35">
        <v>3</v>
      </c>
      <c r="G192" s="22">
        <v>99</v>
      </c>
      <c r="H192" s="22">
        <v>75</v>
      </c>
      <c r="I192" s="22">
        <v>16</v>
      </c>
      <c r="J192" s="22">
        <v>7</v>
      </c>
      <c r="K192" s="35">
        <v>12</v>
      </c>
      <c r="L192" s="23">
        <f t="shared" ref="L192:L194" si="201">(F192-E192)/E192</f>
        <v>0.5</v>
      </c>
      <c r="M192" s="24">
        <f t="shared" ref="M192:M194" si="202">F192-E192</f>
        <v>1</v>
      </c>
      <c r="N192" s="23">
        <f t="shared" ref="N192:N194" si="203">(K192-J192)/J192</f>
        <v>0.7142857142857143</v>
      </c>
      <c r="O192" s="25">
        <f t="shared" ref="O192:O194" si="204">K192-J192</f>
        <v>5</v>
      </c>
    </row>
    <row r="193" spans="1:16" x14ac:dyDescent="0.2">
      <c r="A193" s="26" t="s">
        <v>54</v>
      </c>
      <c r="B193" s="13">
        <v>85</v>
      </c>
      <c r="C193" s="22">
        <v>84</v>
      </c>
      <c r="D193" s="22">
        <v>16</v>
      </c>
      <c r="E193" s="22">
        <v>13</v>
      </c>
      <c r="F193" s="35">
        <v>9</v>
      </c>
      <c r="G193" s="22">
        <v>471</v>
      </c>
      <c r="H193" s="22">
        <v>483</v>
      </c>
      <c r="I193" s="22">
        <v>90</v>
      </c>
      <c r="J193" s="22">
        <v>79</v>
      </c>
      <c r="K193" s="35">
        <v>38</v>
      </c>
      <c r="L193" s="96">
        <f t="shared" si="201"/>
        <v>-0.30769230769230771</v>
      </c>
      <c r="M193" s="87">
        <f t="shared" si="202"/>
        <v>-4</v>
      </c>
      <c r="N193" s="85">
        <f t="shared" si="203"/>
        <v>-0.51898734177215189</v>
      </c>
      <c r="O193" s="86">
        <f t="shared" si="204"/>
        <v>-41</v>
      </c>
    </row>
    <row r="194" spans="1:16" x14ac:dyDescent="0.2">
      <c r="A194" s="53" t="s">
        <v>120</v>
      </c>
      <c r="B194" s="54">
        <f t="shared" ref="B194:H194" si="205">SUM(B192:B193)</f>
        <v>102</v>
      </c>
      <c r="C194" s="54">
        <f t="shared" si="205"/>
        <v>99</v>
      </c>
      <c r="D194" s="138">
        <f>SUM(D192:D193)</f>
        <v>18</v>
      </c>
      <c r="E194" s="138">
        <f>SUM(E192:E193)</f>
        <v>15</v>
      </c>
      <c r="F194" s="64">
        <f>SUM(F192:F193)</f>
        <v>12</v>
      </c>
      <c r="G194" s="54">
        <f>SUM(G192:G193)</f>
        <v>570</v>
      </c>
      <c r="H194" s="54">
        <f t="shared" si="205"/>
        <v>558</v>
      </c>
      <c r="I194" s="138">
        <f>SUM(I192:I193)</f>
        <v>106</v>
      </c>
      <c r="J194" s="138">
        <f>SUM(J192:J193)</f>
        <v>86</v>
      </c>
      <c r="K194" s="64">
        <f>SUM(K192:K193)</f>
        <v>50</v>
      </c>
      <c r="L194" s="23">
        <f t="shared" si="201"/>
        <v>-0.2</v>
      </c>
      <c r="M194" s="24">
        <f t="shared" si="202"/>
        <v>-3</v>
      </c>
      <c r="N194" s="23">
        <f t="shared" si="203"/>
        <v>-0.41860465116279072</v>
      </c>
      <c r="O194" s="25">
        <f t="shared" si="204"/>
        <v>-36</v>
      </c>
      <c r="P194" s="20"/>
    </row>
    <row r="195" spans="1:16" ht="4.5" customHeight="1" x14ac:dyDescent="0.2">
      <c r="A195" s="26"/>
      <c r="B195" s="31"/>
      <c r="C195" s="22"/>
      <c r="D195" s="22"/>
      <c r="E195" s="22"/>
      <c r="F195" s="35"/>
      <c r="G195" s="22"/>
      <c r="H195" s="22"/>
      <c r="I195" s="22"/>
      <c r="J195" s="22"/>
      <c r="K195" s="35"/>
      <c r="L195" s="23"/>
      <c r="M195" s="24"/>
      <c r="N195" s="23"/>
      <c r="O195" s="25"/>
    </row>
    <row r="196" spans="1:16" x14ac:dyDescent="0.2">
      <c r="A196" s="26" t="s">
        <v>11</v>
      </c>
      <c r="B196" s="31">
        <v>68</v>
      </c>
      <c r="C196" s="22">
        <v>58</v>
      </c>
      <c r="D196" s="22">
        <v>1</v>
      </c>
      <c r="E196" s="22">
        <v>0</v>
      </c>
      <c r="F196" s="35">
        <v>0</v>
      </c>
      <c r="G196" s="22">
        <v>357</v>
      </c>
      <c r="H196" s="22">
        <v>300</v>
      </c>
      <c r="I196" s="22">
        <v>1</v>
      </c>
      <c r="J196" s="22">
        <v>0</v>
      </c>
      <c r="K196" s="35">
        <v>0</v>
      </c>
      <c r="L196" s="97" t="s">
        <v>165</v>
      </c>
      <c r="M196" s="24">
        <f t="shared" ref="M196" si="206">F196-E196</f>
        <v>0</v>
      </c>
      <c r="N196" s="111" t="s">
        <v>165</v>
      </c>
      <c r="O196" s="25">
        <f t="shared" ref="O196" si="207">K196-J196</f>
        <v>0</v>
      </c>
    </row>
    <row r="197" spans="1:16" ht="4.5" customHeight="1" x14ac:dyDescent="0.2">
      <c r="A197" s="26"/>
      <c r="B197" s="31"/>
      <c r="C197" s="22"/>
      <c r="D197" s="22"/>
      <c r="E197" s="22"/>
      <c r="F197" s="35"/>
      <c r="G197" s="22"/>
      <c r="H197" s="22"/>
      <c r="I197" s="22"/>
      <c r="J197" s="22"/>
      <c r="K197" s="35"/>
      <c r="L197" s="23"/>
      <c r="M197" s="24"/>
      <c r="N197" s="23"/>
      <c r="O197" s="25"/>
    </row>
    <row r="198" spans="1:16" x14ac:dyDescent="0.2">
      <c r="A198" s="26" t="s">
        <v>62</v>
      </c>
      <c r="B198" s="31">
        <v>7</v>
      </c>
      <c r="C198" s="22">
        <v>6</v>
      </c>
      <c r="D198" s="22">
        <v>7</v>
      </c>
      <c r="E198" s="22">
        <v>5</v>
      </c>
      <c r="F198" s="35">
        <v>5</v>
      </c>
      <c r="G198" s="22">
        <v>36</v>
      </c>
      <c r="H198" s="22">
        <v>31</v>
      </c>
      <c r="I198" s="22">
        <v>36</v>
      </c>
      <c r="J198" s="22">
        <v>27</v>
      </c>
      <c r="K198" s="35">
        <v>21</v>
      </c>
      <c r="L198" s="23">
        <f>(F198-E198)/E198</f>
        <v>0</v>
      </c>
      <c r="M198" s="24">
        <f>F198-E198</f>
        <v>0</v>
      </c>
      <c r="N198" s="23">
        <f>(K198-J198)/J198</f>
        <v>-0.22222222222222221</v>
      </c>
      <c r="O198" s="25">
        <f>K198-J198</f>
        <v>-6</v>
      </c>
    </row>
    <row r="199" spans="1:16" x14ac:dyDescent="0.2">
      <c r="A199" s="26" t="s">
        <v>63</v>
      </c>
      <c r="B199" s="13">
        <v>37</v>
      </c>
      <c r="C199" s="22">
        <v>39</v>
      </c>
      <c r="D199" s="22">
        <v>25</v>
      </c>
      <c r="E199" s="22">
        <v>31</v>
      </c>
      <c r="F199" s="35">
        <v>28</v>
      </c>
      <c r="G199" s="22">
        <v>219</v>
      </c>
      <c r="H199" s="22">
        <v>211</v>
      </c>
      <c r="I199" s="22">
        <v>116</v>
      </c>
      <c r="J199" s="22">
        <v>176</v>
      </c>
      <c r="K199" s="35">
        <v>142</v>
      </c>
      <c r="L199" s="96">
        <f t="shared" ref="L199:L200" si="208">(F199-E199)/E199</f>
        <v>-9.6774193548387094E-2</v>
      </c>
      <c r="M199" s="87">
        <f t="shared" ref="M199:M200" si="209">F199-E199</f>
        <v>-3</v>
      </c>
      <c r="N199" s="85">
        <f t="shared" ref="N199:N200" si="210">(K199-J199)/J199</f>
        <v>-0.19318181818181818</v>
      </c>
      <c r="O199" s="86">
        <f t="shared" ref="O199:O200" si="211">K199-J199</f>
        <v>-34</v>
      </c>
    </row>
    <row r="200" spans="1:16" x14ac:dyDescent="0.2">
      <c r="A200" s="53" t="s">
        <v>121</v>
      </c>
      <c r="B200" s="54">
        <f t="shared" ref="B200:H200" si="212">SUM(B198:B199)</f>
        <v>44</v>
      </c>
      <c r="C200" s="54">
        <f t="shared" si="212"/>
        <v>45</v>
      </c>
      <c r="D200" s="138">
        <f>SUM(D198:D199)</f>
        <v>32</v>
      </c>
      <c r="E200" s="138">
        <f>SUM(E198:E199)</f>
        <v>36</v>
      </c>
      <c r="F200" s="64">
        <f>SUM(F198:F199)</f>
        <v>33</v>
      </c>
      <c r="G200" s="54">
        <f>SUM(G198:G199)</f>
        <v>255</v>
      </c>
      <c r="H200" s="54">
        <f t="shared" si="212"/>
        <v>242</v>
      </c>
      <c r="I200" s="138">
        <f>SUM(I198:I199)</f>
        <v>152</v>
      </c>
      <c r="J200" s="138">
        <f>SUM(J198:J199)</f>
        <v>203</v>
      </c>
      <c r="K200" s="64">
        <f>SUM(K198:K199)</f>
        <v>163</v>
      </c>
      <c r="L200" s="23">
        <f t="shared" si="208"/>
        <v>-8.3333333333333329E-2</v>
      </c>
      <c r="M200" s="24">
        <f t="shared" si="209"/>
        <v>-3</v>
      </c>
      <c r="N200" s="23">
        <f t="shared" si="210"/>
        <v>-0.19704433497536947</v>
      </c>
      <c r="O200" s="25">
        <f t="shared" si="211"/>
        <v>-40</v>
      </c>
      <c r="P200" s="20"/>
    </row>
    <row r="201" spans="1:16" ht="4.5" customHeight="1" x14ac:dyDescent="0.2">
      <c r="A201" s="26"/>
      <c r="B201" s="31"/>
      <c r="C201" s="22"/>
      <c r="D201" s="22"/>
      <c r="E201" s="22"/>
      <c r="F201" s="35"/>
      <c r="G201" s="22"/>
      <c r="H201" s="22"/>
      <c r="I201" s="22"/>
      <c r="J201" s="22"/>
      <c r="K201" s="35"/>
      <c r="L201" s="23"/>
      <c r="M201" s="24"/>
      <c r="N201" s="23"/>
      <c r="O201" s="25"/>
    </row>
    <row r="202" spans="1:16" x14ac:dyDescent="0.2">
      <c r="A202" s="26" t="s">
        <v>47</v>
      </c>
      <c r="B202" s="31">
        <v>1</v>
      </c>
      <c r="C202" s="22">
        <v>0</v>
      </c>
      <c r="D202" s="22">
        <v>2</v>
      </c>
      <c r="E202" s="22">
        <v>1</v>
      </c>
      <c r="F202" s="35">
        <v>1</v>
      </c>
      <c r="G202" s="22">
        <v>4</v>
      </c>
      <c r="H202" s="22">
        <v>0</v>
      </c>
      <c r="I202" s="22">
        <v>8</v>
      </c>
      <c r="J202" s="22">
        <v>7</v>
      </c>
      <c r="K202" s="35">
        <v>3</v>
      </c>
      <c r="L202" s="23">
        <f>(F202-E202)/E202</f>
        <v>0</v>
      </c>
      <c r="M202" s="24">
        <f>F202-E202</f>
        <v>0</v>
      </c>
      <c r="N202" s="23">
        <f>(K202-J202)/J202</f>
        <v>-0.5714285714285714</v>
      </c>
      <c r="O202" s="25">
        <f>K202-J202</f>
        <v>-4</v>
      </c>
    </row>
    <row r="203" spans="1:16" x14ac:dyDescent="0.2">
      <c r="A203" s="26" t="s">
        <v>48</v>
      </c>
      <c r="B203" s="13">
        <v>18</v>
      </c>
      <c r="C203" s="22">
        <v>20</v>
      </c>
      <c r="D203" s="22">
        <v>5</v>
      </c>
      <c r="E203" s="22">
        <v>5</v>
      </c>
      <c r="F203" s="35">
        <v>4</v>
      </c>
      <c r="G203" s="22">
        <v>101</v>
      </c>
      <c r="H203" s="22">
        <v>118</v>
      </c>
      <c r="I203" s="22">
        <v>29</v>
      </c>
      <c r="J203" s="22">
        <v>18</v>
      </c>
      <c r="K203" s="35">
        <v>22</v>
      </c>
      <c r="L203" s="96">
        <f t="shared" ref="L203:L204" si="213">(F203-E203)/E203</f>
        <v>-0.2</v>
      </c>
      <c r="M203" s="87">
        <f t="shared" ref="M203:M204" si="214">F203-E203</f>
        <v>-1</v>
      </c>
      <c r="N203" s="85">
        <f t="shared" ref="N203:N204" si="215">(K203-J203)/J203</f>
        <v>0.22222222222222221</v>
      </c>
      <c r="O203" s="86">
        <f t="shared" ref="O203:O204" si="216">K203-J203</f>
        <v>4</v>
      </c>
    </row>
    <row r="204" spans="1:16" x14ac:dyDescent="0.2">
      <c r="A204" s="55" t="s">
        <v>122</v>
      </c>
      <c r="B204" s="56">
        <f t="shared" ref="B204:H204" si="217">SUM(B202:B203)</f>
        <v>19</v>
      </c>
      <c r="C204" s="56">
        <f t="shared" si="217"/>
        <v>20</v>
      </c>
      <c r="D204" s="139">
        <f>SUM(D202:D203)</f>
        <v>7</v>
      </c>
      <c r="E204" s="139">
        <f>SUM(E202:E203)</f>
        <v>6</v>
      </c>
      <c r="F204" s="50">
        <f>SUM(F202:F203)</f>
        <v>5</v>
      </c>
      <c r="G204" s="56">
        <f>SUM(G202:G203)</f>
        <v>105</v>
      </c>
      <c r="H204" s="56">
        <f t="shared" si="217"/>
        <v>118</v>
      </c>
      <c r="I204" s="139">
        <f>SUM(I202:I203)</f>
        <v>37</v>
      </c>
      <c r="J204" s="139">
        <f>SUM(J202:J203)</f>
        <v>25</v>
      </c>
      <c r="K204" s="50">
        <f>SUM(K202:K203)</f>
        <v>25</v>
      </c>
      <c r="L204" s="23">
        <f t="shared" si="213"/>
        <v>-0.16666666666666666</v>
      </c>
      <c r="M204" s="24">
        <f t="shared" si="214"/>
        <v>-1</v>
      </c>
      <c r="N204" s="23">
        <f t="shared" si="215"/>
        <v>0</v>
      </c>
      <c r="O204" s="25">
        <f t="shared" si="216"/>
        <v>0</v>
      </c>
      <c r="P204" s="20"/>
    </row>
    <row r="205" spans="1:16" ht="4.5" customHeight="1" x14ac:dyDescent="0.2">
      <c r="A205" s="26"/>
      <c r="B205" s="31"/>
      <c r="C205" s="22"/>
      <c r="D205" s="22"/>
      <c r="E205" s="22"/>
      <c r="F205" s="35"/>
      <c r="G205" s="22"/>
      <c r="H205" s="22"/>
      <c r="I205" s="22"/>
      <c r="J205" s="22"/>
      <c r="K205" s="35"/>
      <c r="L205" s="23"/>
      <c r="M205" s="24"/>
      <c r="N205" s="23"/>
      <c r="O205" s="25"/>
    </row>
    <row r="206" spans="1:16" x14ac:dyDescent="0.2">
      <c r="A206" s="26" t="s">
        <v>139</v>
      </c>
      <c r="B206" s="31">
        <v>26</v>
      </c>
      <c r="C206" s="22">
        <v>24</v>
      </c>
      <c r="D206" s="22">
        <v>19</v>
      </c>
      <c r="E206" s="22">
        <v>12</v>
      </c>
      <c r="F206" s="35">
        <v>18</v>
      </c>
      <c r="G206" s="22">
        <v>184</v>
      </c>
      <c r="H206" s="22">
        <v>135</v>
      </c>
      <c r="I206" s="22">
        <v>115</v>
      </c>
      <c r="J206" s="22">
        <v>65</v>
      </c>
      <c r="K206" s="35">
        <v>84</v>
      </c>
      <c r="L206" s="23">
        <f t="shared" ref="L206:L209" si="218">(F206-E206)/E206</f>
        <v>0.5</v>
      </c>
      <c r="M206" s="24">
        <f t="shared" ref="M206:M209" si="219">F206-E206</f>
        <v>6</v>
      </c>
      <c r="N206" s="23">
        <f t="shared" ref="N206:N209" si="220">(K206-J206)/J206</f>
        <v>0.29230769230769232</v>
      </c>
      <c r="O206" s="25">
        <f t="shared" ref="O206:O209" si="221">K206-J206</f>
        <v>19</v>
      </c>
    </row>
    <row r="207" spans="1:16" x14ac:dyDescent="0.2">
      <c r="A207" s="95" t="s">
        <v>185</v>
      </c>
      <c r="B207" s="31"/>
      <c r="C207" s="22"/>
      <c r="D207" s="61">
        <v>4</v>
      </c>
      <c r="E207" s="61">
        <v>4</v>
      </c>
      <c r="F207" s="69">
        <v>7</v>
      </c>
      <c r="G207" s="61"/>
      <c r="H207" s="61"/>
      <c r="I207" s="61">
        <v>15</v>
      </c>
      <c r="J207" s="61">
        <v>17</v>
      </c>
      <c r="K207" s="69">
        <v>31</v>
      </c>
      <c r="L207" s="23">
        <f t="shared" ref="L207" si="222">(F207-E207)/E207</f>
        <v>0.75</v>
      </c>
      <c r="M207" s="24">
        <f t="shared" ref="M207:M208" si="223">F207-E207</f>
        <v>3</v>
      </c>
      <c r="N207" s="23">
        <f t="shared" ref="N207" si="224">(K207-J207)/J207</f>
        <v>0.82352941176470584</v>
      </c>
      <c r="O207" s="25">
        <f t="shared" ref="O207:O208" si="225">K207-J207</f>
        <v>14</v>
      </c>
    </row>
    <row r="208" spans="1:16" ht="13.5" customHeight="1" x14ac:dyDescent="0.2">
      <c r="A208" s="94" t="s">
        <v>205</v>
      </c>
      <c r="B208" s="31"/>
      <c r="C208" s="81" t="s">
        <v>94</v>
      </c>
      <c r="D208" s="81">
        <v>0</v>
      </c>
      <c r="E208" s="81">
        <v>0</v>
      </c>
      <c r="F208" s="82">
        <v>0</v>
      </c>
      <c r="G208" s="81"/>
      <c r="H208" s="81" t="s">
        <v>94</v>
      </c>
      <c r="I208" s="81">
        <v>0</v>
      </c>
      <c r="J208" s="81">
        <v>0</v>
      </c>
      <c r="K208" s="82">
        <v>0</v>
      </c>
      <c r="L208" s="149" t="s">
        <v>165</v>
      </c>
      <c r="M208" s="87">
        <f t="shared" si="223"/>
        <v>0</v>
      </c>
      <c r="N208" s="149" t="s">
        <v>165</v>
      </c>
      <c r="O208" s="132">
        <f t="shared" si="225"/>
        <v>0</v>
      </c>
    </row>
    <row r="209" spans="1:15" ht="13.5" customHeight="1" x14ac:dyDescent="0.2">
      <c r="A209" s="66" t="s">
        <v>141</v>
      </c>
      <c r="B209" s="31"/>
      <c r="C209" s="22">
        <f>SUM(C206:C208)</f>
        <v>24</v>
      </c>
      <c r="D209" s="22">
        <f>SUM(D206:D208)</f>
        <v>23</v>
      </c>
      <c r="E209" s="22">
        <f>SUM(E206:E208)</f>
        <v>16</v>
      </c>
      <c r="F209" s="35">
        <f>SUM(F206:F208)</f>
        <v>25</v>
      </c>
      <c r="G209" s="22"/>
      <c r="H209" s="22">
        <f>SUM(H206:H208)</f>
        <v>135</v>
      </c>
      <c r="I209" s="22">
        <f>SUM(I206:I208)</f>
        <v>130</v>
      </c>
      <c r="J209" s="22">
        <f>SUM(J206:J208)</f>
        <v>82</v>
      </c>
      <c r="K209" s="35">
        <f>SUM(K206:K208)</f>
        <v>115</v>
      </c>
      <c r="L209" s="23">
        <f t="shared" si="218"/>
        <v>0.5625</v>
      </c>
      <c r="M209" s="24">
        <f t="shared" si="219"/>
        <v>9</v>
      </c>
      <c r="N209" s="23">
        <f t="shared" si="220"/>
        <v>0.40243902439024393</v>
      </c>
      <c r="O209" s="25">
        <f t="shared" si="221"/>
        <v>33</v>
      </c>
    </row>
    <row r="210" spans="1:15" ht="4.5" customHeight="1" x14ac:dyDescent="0.2">
      <c r="A210" s="66"/>
      <c r="B210" s="31"/>
      <c r="C210" s="22"/>
      <c r="D210" s="22"/>
      <c r="E210" s="22"/>
      <c r="F210" s="35"/>
      <c r="G210" s="22"/>
      <c r="H210" s="22"/>
      <c r="I210" s="22"/>
      <c r="J210" s="22"/>
      <c r="K210" s="35"/>
      <c r="L210" s="23"/>
      <c r="M210" s="24"/>
      <c r="N210" s="23"/>
      <c r="O210" s="25"/>
    </row>
    <row r="211" spans="1:15" ht="13.5" customHeight="1" x14ac:dyDescent="0.2">
      <c r="A211" s="66" t="s">
        <v>140</v>
      </c>
      <c r="B211" s="31"/>
      <c r="C211" s="22"/>
      <c r="D211" s="22">
        <v>2</v>
      </c>
      <c r="E211" s="22">
        <v>1</v>
      </c>
      <c r="F211" s="35">
        <v>3</v>
      </c>
      <c r="G211" s="22"/>
      <c r="H211" s="22"/>
      <c r="I211" s="22">
        <v>7</v>
      </c>
      <c r="J211" s="22">
        <v>3</v>
      </c>
      <c r="K211" s="35">
        <v>19</v>
      </c>
      <c r="L211" s="23">
        <f t="shared" ref="L211" si="226">(F211-E211)/E211</f>
        <v>2</v>
      </c>
      <c r="M211" s="24">
        <f t="shared" ref="M211:M215" si="227">F211-E211</f>
        <v>2</v>
      </c>
      <c r="N211" s="23">
        <f t="shared" ref="N211" si="228">(K211-J211)/J211</f>
        <v>5.333333333333333</v>
      </c>
      <c r="O211" s="25">
        <f t="shared" ref="O211:O215" si="229">K211-J211</f>
        <v>16</v>
      </c>
    </row>
    <row r="212" spans="1:15" ht="13.5" customHeight="1" x14ac:dyDescent="0.2">
      <c r="A212" s="110" t="s">
        <v>218</v>
      </c>
      <c r="B212" s="31"/>
      <c r="C212" s="22"/>
      <c r="D212" s="22">
        <v>1</v>
      </c>
      <c r="E212" s="22">
        <v>2</v>
      </c>
      <c r="F212" s="35">
        <v>2</v>
      </c>
      <c r="G212" s="22"/>
      <c r="H212" s="22"/>
      <c r="I212" s="22">
        <v>8</v>
      </c>
      <c r="J212" s="22">
        <v>14</v>
      </c>
      <c r="K212" s="35">
        <v>11</v>
      </c>
      <c r="L212" s="23">
        <f t="shared" ref="L212" si="230">(F212-E212)/E212</f>
        <v>0</v>
      </c>
      <c r="M212" s="24">
        <f t="shared" ref="M212:M213" si="231">F212-E212</f>
        <v>0</v>
      </c>
      <c r="N212" s="23">
        <f t="shared" ref="N212" si="232">(K212-J212)/J212</f>
        <v>-0.21428571428571427</v>
      </c>
      <c r="O212" s="25">
        <f t="shared" ref="O212:O213" si="233">K212-J212</f>
        <v>-3</v>
      </c>
    </row>
    <row r="213" spans="1:15" ht="13.5" customHeight="1" x14ac:dyDescent="0.2">
      <c r="A213" s="110" t="s">
        <v>231</v>
      </c>
      <c r="B213" s="31"/>
      <c r="C213" s="22"/>
      <c r="D213" s="22">
        <v>0</v>
      </c>
      <c r="E213" s="22">
        <v>1</v>
      </c>
      <c r="F213" s="35">
        <v>0</v>
      </c>
      <c r="G213" s="22">
        <v>62</v>
      </c>
      <c r="H213" s="22">
        <v>79</v>
      </c>
      <c r="I213" s="22">
        <v>0</v>
      </c>
      <c r="J213" s="22">
        <v>3</v>
      </c>
      <c r="K213" s="35">
        <v>0</v>
      </c>
      <c r="L213" s="97" t="s">
        <v>165</v>
      </c>
      <c r="M213" s="24">
        <f t="shared" si="231"/>
        <v>-1</v>
      </c>
      <c r="N213" s="111" t="s">
        <v>165</v>
      </c>
      <c r="O213" s="25">
        <f t="shared" si="233"/>
        <v>-3</v>
      </c>
    </row>
    <row r="214" spans="1:15" ht="13.5" customHeight="1" x14ac:dyDescent="0.2">
      <c r="A214" s="110" t="s">
        <v>212</v>
      </c>
      <c r="B214" s="31"/>
      <c r="C214" s="22"/>
      <c r="D214" s="81">
        <v>0</v>
      </c>
      <c r="E214" s="81">
        <v>0</v>
      </c>
      <c r="F214" s="82">
        <v>0</v>
      </c>
      <c r="G214" s="150"/>
      <c r="H214" s="150"/>
      <c r="I214" s="81">
        <v>0</v>
      </c>
      <c r="J214" s="81">
        <v>0</v>
      </c>
      <c r="K214" s="82">
        <v>0</v>
      </c>
      <c r="L214" s="149" t="s">
        <v>165</v>
      </c>
      <c r="M214" s="87">
        <f t="shared" si="227"/>
        <v>0</v>
      </c>
      <c r="N214" s="149" t="s">
        <v>165</v>
      </c>
      <c r="O214" s="132">
        <f t="shared" si="229"/>
        <v>0</v>
      </c>
    </row>
    <row r="215" spans="1:15" ht="13.5" customHeight="1" x14ac:dyDescent="0.2">
      <c r="A215" s="141" t="s">
        <v>213</v>
      </c>
      <c r="B215" s="31"/>
      <c r="C215" s="22"/>
      <c r="D215" s="22">
        <f>SUM(D211:D214)</f>
        <v>3</v>
      </c>
      <c r="E215" s="22">
        <f>SUM(E211:E214)</f>
        <v>4</v>
      </c>
      <c r="F215" s="35">
        <f>SUM(F211:F214)</f>
        <v>5</v>
      </c>
      <c r="G215" s="22"/>
      <c r="H215" s="22"/>
      <c r="I215" s="22">
        <f>SUM(I211:I214)</f>
        <v>15</v>
      </c>
      <c r="J215" s="22">
        <f>SUM(J211:J214)</f>
        <v>20</v>
      </c>
      <c r="K215" s="35">
        <f>SUM(K211:K214)</f>
        <v>30</v>
      </c>
      <c r="L215" s="23">
        <f t="shared" ref="L215" si="234">(F215-E215)/E215</f>
        <v>0.25</v>
      </c>
      <c r="M215" s="24">
        <f t="shared" si="227"/>
        <v>1</v>
      </c>
      <c r="N215" s="23">
        <f t="shared" ref="N215" si="235">(K215-J215)/J215</f>
        <v>0.5</v>
      </c>
      <c r="O215" s="25">
        <f t="shared" si="229"/>
        <v>10</v>
      </c>
    </row>
    <row r="216" spans="1:15" ht="4.5" customHeight="1" x14ac:dyDescent="0.2">
      <c r="A216" s="66"/>
      <c r="B216" s="31"/>
      <c r="C216" s="22"/>
      <c r="D216" s="22"/>
      <c r="E216" s="22"/>
      <c r="F216" s="35"/>
      <c r="G216" s="22"/>
      <c r="H216" s="22"/>
      <c r="I216" s="22"/>
      <c r="J216" s="22"/>
      <c r="K216" s="35"/>
      <c r="L216" s="23"/>
      <c r="M216" s="24"/>
      <c r="N216" s="23"/>
      <c r="O216" s="25"/>
    </row>
    <row r="217" spans="1:15" x14ac:dyDescent="0.2">
      <c r="A217" s="26" t="s">
        <v>55</v>
      </c>
      <c r="B217" s="31">
        <v>38</v>
      </c>
      <c r="C217" s="22">
        <v>32</v>
      </c>
      <c r="D217" s="22">
        <v>13</v>
      </c>
      <c r="E217" s="22">
        <v>9</v>
      </c>
      <c r="F217" s="35">
        <v>8</v>
      </c>
      <c r="G217" s="22">
        <v>221</v>
      </c>
      <c r="H217" s="22">
        <v>181</v>
      </c>
      <c r="I217" s="22">
        <v>79</v>
      </c>
      <c r="J217" s="22">
        <v>45</v>
      </c>
      <c r="K217" s="35">
        <v>45</v>
      </c>
      <c r="L217" s="23">
        <f t="shared" ref="L217:L225" si="236">(F217-E217)/E217</f>
        <v>-0.1111111111111111</v>
      </c>
      <c r="M217" s="24">
        <f t="shared" ref="M217:M225" si="237">F217-E217</f>
        <v>-1</v>
      </c>
      <c r="N217" s="23">
        <f t="shared" ref="N217:N225" si="238">(K217-J217)/J217</f>
        <v>0</v>
      </c>
      <c r="O217" s="25">
        <f t="shared" ref="O217:O225" si="239">K217-J217</f>
        <v>0</v>
      </c>
    </row>
    <row r="218" spans="1:15" x14ac:dyDescent="0.2">
      <c r="A218" s="21" t="s">
        <v>56</v>
      </c>
      <c r="B218" s="13">
        <v>25</v>
      </c>
      <c r="C218" s="22">
        <v>32</v>
      </c>
      <c r="D218" s="22">
        <v>16</v>
      </c>
      <c r="E218" s="22">
        <v>11</v>
      </c>
      <c r="F218" s="35">
        <v>11</v>
      </c>
      <c r="G218" s="22">
        <v>156</v>
      </c>
      <c r="H218" s="22">
        <v>202</v>
      </c>
      <c r="I218" s="22">
        <v>94</v>
      </c>
      <c r="J218" s="22">
        <v>71</v>
      </c>
      <c r="K218" s="35">
        <v>84</v>
      </c>
      <c r="L218" s="23">
        <f t="shared" si="236"/>
        <v>0</v>
      </c>
      <c r="M218" s="24">
        <f t="shared" si="237"/>
        <v>0</v>
      </c>
      <c r="N218" s="23">
        <f t="shared" si="238"/>
        <v>0.18309859154929578</v>
      </c>
      <c r="O218" s="25">
        <f t="shared" si="239"/>
        <v>13</v>
      </c>
    </row>
    <row r="219" spans="1:15" x14ac:dyDescent="0.2">
      <c r="A219" s="21" t="s">
        <v>57</v>
      </c>
      <c r="B219" s="13">
        <v>2</v>
      </c>
      <c r="C219" s="22">
        <v>4</v>
      </c>
      <c r="D219" s="22">
        <v>0</v>
      </c>
      <c r="E219" s="22">
        <v>4</v>
      </c>
      <c r="F219" s="35">
        <v>3</v>
      </c>
      <c r="G219" s="22">
        <v>8</v>
      </c>
      <c r="H219" s="22">
        <v>25</v>
      </c>
      <c r="I219" s="22">
        <v>0</v>
      </c>
      <c r="J219" s="22">
        <v>31</v>
      </c>
      <c r="K219" s="35">
        <v>14</v>
      </c>
      <c r="L219" s="23">
        <f t="shared" ref="L219:L220" si="240">(F219-E219)/E219</f>
        <v>-0.25</v>
      </c>
      <c r="M219" s="24">
        <f t="shared" ref="M219:M220" si="241">F219-E219</f>
        <v>-1</v>
      </c>
      <c r="N219" s="23">
        <f t="shared" ref="N219:N220" si="242">(K219-J219)/J219</f>
        <v>-0.54838709677419351</v>
      </c>
      <c r="O219" s="25">
        <f t="shared" ref="O219:O220" si="243">K219-J219</f>
        <v>-17</v>
      </c>
    </row>
    <row r="220" spans="1:15" x14ac:dyDescent="0.2">
      <c r="A220" s="21" t="s">
        <v>58</v>
      </c>
      <c r="B220" s="13">
        <v>11</v>
      </c>
      <c r="C220" s="22">
        <v>13</v>
      </c>
      <c r="D220" s="22">
        <v>0</v>
      </c>
      <c r="E220" s="22">
        <v>4</v>
      </c>
      <c r="F220" s="35">
        <v>3</v>
      </c>
      <c r="G220" s="22">
        <v>62</v>
      </c>
      <c r="H220" s="22">
        <v>79</v>
      </c>
      <c r="I220" s="22">
        <v>0</v>
      </c>
      <c r="J220" s="22">
        <v>17</v>
      </c>
      <c r="K220" s="35">
        <v>18</v>
      </c>
      <c r="L220" s="23">
        <f t="shared" si="240"/>
        <v>-0.25</v>
      </c>
      <c r="M220" s="24">
        <f t="shared" si="241"/>
        <v>-1</v>
      </c>
      <c r="N220" s="23">
        <f t="shared" si="242"/>
        <v>5.8823529411764705E-2</v>
      </c>
      <c r="O220" s="25">
        <f t="shared" si="243"/>
        <v>1</v>
      </c>
    </row>
    <row r="221" spans="1:15" x14ac:dyDescent="0.2">
      <c r="A221" s="21" t="s">
        <v>59</v>
      </c>
      <c r="B221" s="13">
        <v>3</v>
      </c>
      <c r="C221" s="22">
        <v>6</v>
      </c>
      <c r="D221" s="22">
        <v>0</v>
      </c>
      <c r="E221" s="22">
        <v>0</v>
      </c>
      <c r="F221" s="35">
        <v>1</v>
      </c>
      <c r="G221" s="22">
        <v>20</v>
      </c>
      <c r="H221" s="22">
        <v>31</v>
      </c>
      <c r="I221" s="22">
        <v>0</v>
      </c>
      <c r="J221" s="22">
        <v>0</v>
      </c>
      <c r="K221" s="35">
        <v>5</v>
      </c>
      <c r="L221" s="97" t="s">
        <v>165</v>
      </c>
      <c r="M221" s="24">
        <f t="shared" si="237"/>
        <v>1</v>
      </c>
      <c r="N221" s="97" t="s">
        <v>165</v>
      </c>
      <c r="O221" s="25">
        <f t="shared" si="239"/>
        <v>5</v>
      </c>
    </row>
    <row r="222" spans="1:15" x14ac:dyDescent="0.2">
      <c r="A222" s="21" t="s">
        <v>60</v>
      </c>
      <c r="B222" s="13">
        <v>9</v>
      </c>
      <c r="C222" s="22">
        <v>5</v>
      </c>
      <c r="D222" s="22">
        <v>20</v>
      </c>
      <c r="E222" s="22">
        <v>25</v>
      </c>
      <c r="F222" s="35">
        <v>12</v>
      </c>
      <c r="G222" s="22">
        <v>52</v>
      </c>
      <c r="H222" s="22">
        <v>32</v>
      </c>
      <c r="I222" s="22">
        <v>120</v>
      </c>
      <c r="J222" s="22">
        <v>148</v>
      </c>
      <c r="K222" s="35">
        <v>73</v>
      </c>
      <c r="L222" s="23">
        <f t="shared" si="236"/>
        <v>-0.52</v>
      </c>
      <c r="M222" s="24">
        <f t="shared" si="237"/>
        <v>-13</v>
      </c>
      <c r="N222" s="23">
        <f t="shared" si="238"/>
        <v>-0.5067567567567568</v>
      </c>
      <c r="O222" s="25">
        <f t="shared" si="239"/>
        <v>-75</v>
      </c>
    </row>
    <row r="223" spans="1:15" x14ac:dyDescent="0.2">
      <c r="A223" s="143" t="s">
        <v>196</v>
      </c>
      <c r="B223" s="13">
        <v>3</v>
      </c>
      <c r="C223" s="22">
        <v>6</v>
      </c>
      <c r="D223" s="22">
        <v>10</v>
      </c>
      <c r="E223" s="22">
        <v>21</v>
      </c>
      <c r="F223" s="35">
        <v>27</v>
      </c>
      <c r="G223" s="22">
        <v>20</v>
      </c>
      <c r="H223" s="22">
        <v>31</v>
      </c>
      <c r="I223" s="22">
        <v>56</v>
      </c>
      <c r="J223" s="22">
        <v>134</v>
      </c>
      <c r="K223" s="35">
        <v>164</v>
      </c>
      <c r="L223" s="96">
        <f t="shared" si="236"/>
        <v>0.2857142857142857</v>
      </c>
      <c r="M223" s="87">
        <f t="shared" si="237"/>
        <v>6</v>
      </c>
      <c r="N223" s="85">
        <f t="shared" si="238"/>
        <v>0.22388059701492538</v>
      </c>
      <c r="O223" s="86">
        <f t="shared" si="239"/>
        <v>30</v>
      </c>
    </row>
    <row r="224" spans="1:15" hidden="1" x14ac:dyDescent="0.2">
      <c r="A224" s="26" t="s">
        <v>61</v>
      </c>
      <c r="B224" s="13">
        <v>0</v>
      </c>
      <c r="C224" s="22">
        <v>0</v>
      </c>
      <c r="D224" s="22">
        <v>0</v>
      </c>
      <c r="E224" s="22">
        <v>0</v>
      </c>
      <c r="F224" s="35">
        <v>0</v>
      </c>
      <c r="G224" s="22">
        <v>0</v>
      </c>
      <c r="H224" s="22">
        <v>0</v>
      </c>
      <c r="I224" s="22">
        <v>0</v>
      </c>
      <c r="J224" s="22">
        <v>0</v>
      </c>
      <c r="K224" s="35">
        <v>0</v>
      </c>
      <c r="L224" s="97" t="s">
        <v>165</v>
      </c>
      <c r="M224" s="87">
        <f t="shared" si="237"/>
        <v>0</v>
      </c>
      <c r="N224" s="98" t="s">
        <v>165</v>
      </c>
      <c r="O224" s="86">
        <f t="shared" si="239"/>
        <v>0</v>
      </c>
    </row>
    <row r="225" spans="1:16" x14ac:dyDescent="0.2">
      <c r="A225" s="55" t="s">
        <v>123</v>
      </c>
      <c r="B225" s="56">
        <f t="shared" ref="B225:H225" si="244">SUM(B217:B224)</f>
        <v>91</v>
      </c>
      <c r="C225" s="56">
        <f t="shared" si="244"/>
        <v>98</v>
      </c>
      <c r="D225" s="120">
        <f>SUM(D217:D224)</f>
        <v>59</v>
      </c>
      <c r="E225" s="120">
        <f>SUM(E217:E224)</f>
        <v>74</v>
      </c>
      <c r="F225" s="50">
        <f>SUM(F217:F224)</f>
        <v>65</v>
      </c>
      <c r="G225" s="56">
        <f>SUM(G217:G224)</f>
        <v>539</v>
      </c>
      <c r="H225" s="56">
        <f t="shared" si="244"/>
        <v>581</v>
      </c>
      <c r="I225" s="120">
        <f>SUM(I217:I224)</f>
        <v>349</v>
      </c>
      <c r="J225" s="120">
        <f>SUM(J217:J224)</f>
        <v>446</v>
      </c>
      <c r="K225" s="50">
        <f>SUM(K217:K224)</f>
        <v>403</v>
      </c>
      <c r="L225" s="99">
        <f t="shared" si="236"/>
        <v>-0.12162162162162163</v>
      </c>
      <c r="M225" s="51">
        <f t="shared" si="237"/>
        <v>-9</v>
      </c>
      <c r="N225" s="57">
        <f t="shared" si="238"/>
        <v>-9.641255605381166E-2</v>
      </c>
      <c r="O225" s="58">
        <f t="shared" si="239"/>
        <v>-43</v>
      </c>
      <c r="P225" s="20"/>
    </row>
    <row r="226" spans="1:16" ht="5.25" customHeight="1" x14ac:dyDescent="0.2">
      <c r="A226" s="26"/>
      <c r="B226" s="31"/>
      <c r="C226" s="22"/>
      <c r="D226" s="22"/>
      <c r="E226" s="22"/>
      <c r="F226" s="35"/>
      <c r="G226" s="22"/>
      <c r="H226" s="22"/>
      <c r="I226" s="22"/>
      <c r="J226" s="22"/>
      <c r="K226" s="35"/>
      <c r="L226" s="100"/>
      <c r="M226" s="24"/>
      <c r="N226" s="23"/>
      <c r="O226" s="10"/>
    </row>
    <row r="227" spans="1:16" ht="12.75" customHeight="1" x14ac:dyDescent="0.2">
      <c r="A227" s="94" t="s">
        <v>204</v>
      </c>
      <c r="B227" s="31"/>
      <c r="C227" s="22"/>
      <c r="D227" s="22">
        <v>6</v>
      </c>
      <c r="E227" s="22">
        <v>5</v>
      </c>
      <c r="F227" s="35">
        <v>2</v>
      </c>
      <c r="G227" s="22"/>
      <c r="H227" s="22"/>
      <c r="I227" s="22">
        <v>31</v>
      </c>
      <c r="J227" s="22">
        <v>17</v>
      </c>
      <c r="K227" s="35">
        <v>9</v>
      </c>
      <c r="L227" s="100">
        <f>(F227-E227)/E227</f>
        <v>-0.6</v>
      </c>
      <c r="M227" s="24">
        <f>F227-E227</f>
        <v>-3</v>
      </c>
      <c r="N227" s="23">
        <f>(K227-J227)/J227</f>
        <v>-0.47058823529411764</v>
      </c>
      <c r="O227" s="10">
        <f>K227-J227</f>
        <v>-8</v>
      </c>
    </row>
    <row r="228" spans="1:16" ht="5.25" customHeight="1" x14ac:dyDescent="0.2">
      <c r="A228" s="26"/>
      <c r="B228" s="31"/>
      <c r="C228" s="22"/>
      <c r="D228" s="22"/>
      <c r="E228" s="22"/>
      <c r="F228" s="35"/>
      <c r="G228" s="22"/>
      <c r="H228" s="22"/>
      <c r="I228" s="22"/>
      <c r="J228" s="22"/>
      <c r="K228" s="35"/>
      <c r="L228" s="100"/>
      <c r="M228" s="24"/>
      <c r="N228" s="23"/>
      <c r="O228" s="10"/>
    </row>
    <row r="229" spans="1:16" ht="12.75" customHeight="1" x14ac:dyDescent="0.2">
      <c r="A229" s="26" t="s">
        <v>64</v>
      </c>
      <c r="B229" s="31">
        <v>13</v>
      </c>
      <c r="C229" s="22">
        <v>11</v>
      </c>
      <c r="D229" s="22">
        <v>5</v>
      </c>
      <c r="E229" s="22">
        <v>7</v>
      </c>
      <c r="F229" s="35">
        <v>2</v>
      </c>
      <c r="G229" s="22">
        <v>73</v>
      </c>
      <c r="H229" s="22">
        <v>55</v>
      </c>
      <c r="I229" s="22">
        <v>26</v>
      </c>
      <c r="J229" s="22">
        <v>32</v>
      </c>
      <c r="K229" s="35">
        <v>16</v>
      </c>
      <c r="L229" s="100">
        <f>(F229-E229)/E229</f>
        <v>-0.7142857142857143</v>
      </c>
      <c r="M229" s="24">
        <f>F229-E229</f>
        <v>-5</v>
      </c>
      <c r="N229" s="23">
        <f>(K229-J229)/J229</f>
        <v>-0.5</v>
      </c>
      <c r="O229" s="10">
        <f>K229-J229</f>
        <v>-16</v>
      </c>
    </row>
    <row r="230" spans="1:16" ht="4.5" customHeight="1" x14ac:dyDescent="0.2">
      <c r="A230" s="26"/>
      <c r="B230" s="31"/>
      <c r="C230" s="22"/>
      <c r="D230" s="22"/>
      <c r="E230" s="22"/>
      <c r="F230" s="35"/>
      <c r="G230" s="22"/>
      <c r="H230" s="22"/>
      <c r="I230" s="22"/>
      <c r="J230" s="22"/>
      <c r="K230" s="35"/>
      <c r="L230" s="100"/>
      <c r="M230" s="24"/>
      <c r="N230" s="23"/>
      <c r="O230" s="10"/>
    </row>
    <row r="231" spans="1:16" ht="12.75" customHeight="1" x14ac:dyDescent="0.2">
      <c r="A231" s="95" t="s">
        <v>214</v>
      </c>
      <c r="B231" s="31"/>
      <c r="C231" s="22"/>
      <c r="D231" s="22">
        <v>1</v>
      </c>
      <c r="E231" s="22">
        <v>1</v>
      </c>
      <c r="F231" s="35">
        <v>0</v>
      </c>
      <c r="G231" s="22"/>
      <c r="H231" s="22"/>
      <c r="I231" s="22">
        <v>6</v>
      </c>
      <c r="J231" s="22">
        <v>3</v>
      </c>
      <c r="K231" s="35">
        <v>0</v>
      </c>
      <c r="L231" s="97" t="s">
        <v>165</v>
      </c>
      <c r="M231" s="24">
        <f t="shared" ref="M231" si="245">F231-E231</f>
        <v>-1</v>
      </c>
      <c r="N231" s="111" t="s">
        <v>165</v>
      </c>
      <c r="O231" s="25">
        <f t="shared" ref="O231" si="246">K231-J231</f>
        <v>-3</v>
      </c>
    </row>
    <row r="232" spans="1:16" ht="12.75" customHeight="1" x14ac:dyDescent="0.2">
      <c r="A232" s="26" t="s">
        <v>65</v>
      </c>
      <c r="B232" s="31">
        <v>18</v>
      </c>
      <c r="C232" s="22">
        <v>18</v>
      </c>
      <c r="D232" s="81">
        <v>5</v>
      </c>
      <c r="E232" s="81">
        <v>4</v>
      </c>
      <c r="F232" s="82">
        <v>6</v>
      </c>
      <c r="G232" s="150">
        <v>104</v>
      </c>
      <c r="H232" s="150">
        <v>117</v>
      </c>
      <c r="I232" s="81">
        <v>17</v>
      </c>
      <c r="J232" s="81">
        <v>17</v>
      </c>
      <c r="K232" s="82">
        <v>23</v>
      </c>
      <c r="L232" s="100">
        <f>(F232-E232)/E232</f>
        <v>0.5</v>
      </c>
      <c r="M232" s="24">
        <f>F232-E232</f>
        <v>2</v>
      </c>
      <c r="N232" s="23">
        <f>(K232-J232)/J232</f>
        <v>0.35294117647058826</v>
      </c>
      <c r="O232" s="10">
        <f>K232-J232</f>
        <v>6</v>
      </c>
    </row>
    <row r="233" spans="1:16" x14ac:dyDescent="0.2">
      <c r="A233" s="141" t="s">
        <v>215</v>
      </c>
      <c r="B233" s="31"/>
      <c r="C233" s="22"/>
      <c r="D233" s="22">
        <f>SUM(D231:D232)</f>
        <v>6</v>
      </c>
      <c r="E233" s="22">
        <f>SUM(E231:E232)</f>
        <v>5</v>
      </c>
      <c r="F233" s="35">
        <f>SUM(F231:F232)</f>
        <v>6</v>
      </c>
      <c r="G233" s="22"/>
      <c r="H233" s="22"/>
      <c r="I233" s="22">
        <f>SUM(I231:I232)</f>
        <v>23</v>
      </c>
      <c r="J233" s="22">
        <f>SUM(J231:J232)</f>
        <v>20</v>
      </c>
      <c r="K233" s="35">
        <f>SUM(K231:K232)</f>
        <v>23</v>
      </c>
      <c r="L233" s="99">
        <f t="shared" ref="L233" si="247">(F233-E233)/E233</f>
        <v>0.2</v>
      </c>
      <c r="M233" s="51">
        <f t="shared" ref="M233" si="248">F233-E233</f>
        <v>1</v>
      </c>
      <c r="N233" s="57">
        <f t="shared" ref="N233" si="249">(K233-J233)/J233</f>
        <v>0.15</v>
      </c>
      <c r="O233" s="58">
        <f t="shared" ref="O233" si="250">K233-J233</f>
        <v>3</v>
      </c>
    </row>
    <row r="234" spans="1:16" ht="7.5" customHeight="1" x14ac:dyDescent="0.2">
      <c r="A234" s="26"/>
      <c r="B234" s="31"/>
      <c r="C234" s="22"/>
      <c r="D234" s="22"/>
      <c r="E234" s="22"/>
      <c r="F234" s="35"/>
      <c r="G234" s="22"/>
      <c r="H234" s="22"/>
      <c r="I234" s="22"/>
      <c r="J234" s="22"/>
      <c r="K234" s="35"/>
      <c r="L234" s="100"/>
      <c r="M234" s="24"/>
      <c r="N234" s="23"/>
      <c r="O234" s="10"/>
    </row>
    <row r="235" spans="1:16" x14ac:dyDescent="0.2">
      <c r="A235" s="26" t="s">
        <v>12</v>
      </c>
      <c r="B235" s="31">
        <v>126</v>
      </c>
      <c r="C235" s="22">
        <v>124</v>
      </c>
      <c r="D235" s="22">
        <v>33</v>
      </c>
      <c r="E235" s="22">
        <v>24</v>
      </c>
      <c r="F235" s="35">
        <v>25</v>
      </c>
      <c r="G235" s="22">
        <v>678</v>
      </c>
      <c r="H235" s="22">
        <v>713</v>
      </c>
      <c r="I235" s="22">
        <v>170</v>
      </c>
      <c r="J235" s="22">
        <v>128</v>
      </c>
      <c r="K235" s="35">
        <v>106</v>
      </c>
      <c r="L235" s="100">
        <f t="shared" ref="L235:L244" si="251">(F235-E235)/E235</f>
        <v>4.1666666666666664E-2</v>
      </c>
      <c r="M235" s="24">
        <f t="shared" ref="M235:M244" si="252">F235-E235</f>
        <v>1</v>
      </c>
      <c r="N235" s="23">
        <f t="shared" ref="N235:N244" si="253">(K235-J235)/J235</f>
        <v>-0.171875</v>
      </c>
      <c r="O235" s="10">
        <f t="shared" ref="O235:O244" si="254">K235-J235</f>
        <v>-22</v>
      </c>
    </row>
    <row r="236" spans="1:16" x14ac:dyDescent="0.2">
      <c r="A236" s="95" t="s">
        <v>174</v>
      </c>
      <c r="B236" s="31"/>
      <c r="C236" s="22"/>
      <c r="D236" s="61">
        <v>30</v>
      </c>
      <c r="E236" s="61">
        <v>31</v>
      </c>
      <c r="F236" s="69">
        <v>25</v>
      </c>
      <c r="G236" s="61">
        <v>0</v>
      </c>
      <c r="H236" s="61">
        <v>0</v>
      </c>
      <c r="I236" s="61">
        <v>169</v>
      </c>
      <c r="J236" s="61">
        <v>160</v>
      </c>
      <c r="K236" s="69">
        <v>131</v>
      </c>
      <c r="L236" s="100">
        <f t="shared" ref="L236:L237" si="255">(F236-E236)/E236</f>
        <v>-0.19354838709677419</v>
      </c>
      <c r="M236" s="24">
        <f t="shared" ref="M236:M237" si="256">F236-E236</f>
        <v>-6</v>
      </c>
      <c r="N236" s="23">
        <f t="shared" ref="N236:N237" si="257">(K236-J236)/J236</f>
        <v>-0.18124999999999999</v>
      </c>
      <c r="O236" s="10">
        <f t="shared" ref="O236:O237" si="258">K236-J236</f>
        <v>-29</v>
      </c>
    </row>
    <row r="237" spans="1:16" x14ac:dyDescent="0.2">
      <c r="A237" s="95" t="s">
        <v>175</v>
      </c>
      <c r="B237" s="31"/>
      <c r="C237" s="22"/>
      <c r="D237" s="61">
        <v>16</v>
      </c>
      <c r="E237" s="61">
        <v>10</v>
      </c>
      <c r="F237" s="69">
        <v>5</v>
      </c>
      <c r="G237" s="61">
        <v>0</v>
      </c>
      <c r="H237" s="61">
        <v>0</v>
      </c>
      <c r="I237" s="61">
        <v>87</v>
      </c>
      <c r="J237" s="61">
        <v>60</v>
      </c>
      <c r="K237" s="69">
        <v>31</v>
      </c>
      <c r="L237" s="100">
        <f t="shared" si="255"/>
        <v>-0.5</v>
      </c>
      <c r="M237" s="24">
        <f t="shared" si="256"/>
        <v>-5</v>
      </c>
      <c r="N237" s="23">
        <f t="shared" si="257"/>
        <v>-0.48333333333333334</v>
      </c>
      <c r="O237" s="10">
        <f t="shared" si="258"/>
        <v>-29</v>
      </c>
    </row>
    <row r="238" spans="1:16" x14ac:dyDescent="0.2">
      <c r="A238" s="95" t="s">
        <v>184</v>
      </c>
      <c r="B238" s="31"/>
      <c r="C238" s="22"/>
      <c r="D238" s="61">
        <v>3</v>
      </c>
      <c r="E238" s="61">
        <v>2</v>
      </c>
      <c r="F238" s="69">
        <v>5</v>
      </c>
      <c r="G238" s="61"/>
      <c r="H238" s="61"/>
      <c r="I238" s="61">
        <v>14</v>
      </c>
      <c r="J238" s="61">
        <v>6</v>
      </c>
      <c r="K238" s="69">
        <v>22</v>
      </c>
      <c r="L238" s="100">
        <f t="shared" ref="L238:L239" si="259">(F238-E238)/E238</f>
        <v>1.5</v>
      </c>
      <c r="M238" s="24">
        <f t="shared" ref="M238" si="260">F238-E238</f>
        <v>3</v>
      </c>
      <c r="N238" s="23">
        <f t="shared" ref="N238:N239" si="261">(K238-J238)/J238</f>
        <v>2.6666666666666665</v>
      </c>
      <c r="O238" s="10">
        <f t="shared" ref="O238" si="262">K238-J238</f>
        <v>16</v>
      </c>
    </row>
    <row r="239" spans="1:16" x14ac:dyDescent="0.2">
      <c r="A239" s="95" t="s">
        <v>197</v>
      </c>
      <c r="B239" s="31"/>
      <c r="C239" s="22"/>
      <c r="D239" s="61">
        <v>14</v>
      </c>
      <c r="E239" s="61">
        <v>8</v>
      </c>
      <c r="F239" s="69">
        <v>6</v>
      </c>
      <c r="G239" s="61"/>
      <c r="H239" s="61"/>
      <c r="I239" s="61">
        <v>64</v>
      </c>
      <c r="J239" s="61">
        <v>36</v>
      </c>
      <c r="K239" s="69">
        <v>36</v>
      </c>
      <c r="L239" s="100">
        <f t="shared" si="259"/>
        <v>-0.25</v>
      </c>
      <c r="M239" s="24">
        <f t="shared" ref="M239:M241" si="263">F239-E239</f>
        <v>-2</v>
      </c>
      <c r="N239" s="23">
        <f t="shared" si="261"/>
        <v>0</v>
      </c>
      <c r="O239" s="25">
        <f t="shared" ref="O239:O241" si="264">K239-J239</f>
        <v>0</v>
      </c>
    </row>
    <row r="240" spans="1:16" x14ac:dyDescent="0.2">
      <c r="A240" s="94" t="s">
        <v>249</v>
      </c>
      <c r="B240" s="31"/>
      <c r="C240" s="22"/>
      <c r="D240" s="61">
        <v>0</v>
      </c>
      <c r="E240" s="61">
        <v>0</v>
      </c>
      <c r="F240" s="69">
        <v>1</v>
      </c>
      <c r="G240" s="61"/>
      <c r="H240" s="61"/>
      <c r="I240" s="61">
        <v>0</v>
      </c>
      <c r="J240" s="61">
        <v>0</v>
      </c>
      <c r="K240" s="69">
        <v>4</v>
      </c>
      <c r="L240" s="97" t="s">
        <v>165</v>
      </c>
      <c r="M240" s="24">
        <f t="shared" si="263"/>
        <v>1</v>
      </c>
      <c r="N240" s="111" t="s">
        <v>165</v>
      </c>
      <c r="O240" s="25">
        <f t="shared" si="264"/>
        <v>4</v>
      </c>
    </row>
    <row r="241" spans="1:16" x14ac:dyDescent="0.2">
      <c r="A241" s="94" t="s">
        <v>248</v>
      </c>
      <c r="B241" s="31"/>
      <c r="C241" s="22"/>
      <c r="D241" s="61">
        <v>0</v>
      </c>
      <c r="E241" s="61">
        <v>0</v>
      </c>
      <c r="F241" s="69">
        <v>3</v>
      </c>
      <c r="G241" s="61"/>
      <c r="H241" s="61"/>
      <c r="I241" s="61">
        <v>0</v>
      </c>
      <c r="J241" s="61">
        <v>0</v>
      </c>
      <c r="K241" s="69">
        <v>22</v>
      </c>
      <c r="L241" s="97" t="s">
        <v>165</v>
      </c>
      <c r="M241" s="24">
        <f t="shared" si="263"/>
        <v>3</v>
      </c>
      <c r="N241" s="111" t="s">
        <v>165</v>
      </c>
      <c r="O241" s="25">
        <f t="shared" si="264"/>
        <v>22</v>
      </c>
    </row>
    <row r="242" spans="1:16" x14ac:dyDescent="0.2">
      <c r="A242" s="26" t="s">
        <v>13</v>
      </c>
      <c r="B242" s="13">
        <v>18</v>
      </c>
      <c r="C242" s="22">
        <v>40</v>
      </c>
      <c r="D242" s="22">
        <v>46</v>
      </c>
      <c r="E242" s="22">
        <v>51</v>
      </c>
      <c r="F242" s="35">
        <v>46</v>
      </c>
      <c r="G242" s="22">
        <v>100</v>
      </c>
      <c r="H242" s="22">
        <v>228</v>
      </c>
      <c r="I242" s="22">
        <v>251</v>
      </c>
      <c r="J242" s="22">
        <v>253</v>
      </c>
      <c r="K242" s="35">
        <v>230</v>
      </c>
      <c r="L242" s="23">
        <f>(F242-E242)/E242</f>
        <v>-9.8039215686274508E-2</v>
      </c>
      <c r="M242" s="10">
        <f>F242-E242</f>
        <v>-5</v>
      </c>
      <c r="N242" s="100">
        <f>(K242-J242)/J242</f>
        <v>-9.0909090909090912E-2</v>
      </c>
      <c r="O242" s="10">
        <f>K242-J242</f>
        <v>-23</v>
      </c>
    </row>
    <row r="243" spans="1:16" x14ac:dyDescent="0.2">
      <c r="A243" s="95" t="s">
        <v>176</v>
      </c>
      <c r="B243" s="31"/>
      <c r="C243" s="22"/>
      <c r="D243" s="117">
        <v>23</v>
      </c>
      <c r="E243" s="117">
        <v>31</v>
      </c>
      <c r="F243" s="118">
        <v>23</v>
      </c>
      <c r="G243" s="61">
        <v>0</v>
      </c>
      <c r="H243" s="61">
        <v>0</v>
      </c>
      <c r="I243" s="117">
        <v>110</v>
      </c>
      <c r="J243" s="117">
        <v>142</v>
      </c>
      <c r="K243" s="118">
        <v>129</v>
      </c>
      <c r="L243" s="96">
        <f t="shared" ref="L243" si="265">(F243-E243)/E243</f>
        <v>-0.25806451612903225</v>
      </c>
      <c r="M243" s="87">
        <f t="shared" ref="M243" si="266">F243-E243</f>
        <v>-8</v>
      </c>
      <c r="N243" s="85">
        <f t="shared" ref="N243" si="267">(K243-J243)/J243</f>
        <v>-9.154929577464789E-2</v>
      </c>
      <c r="O243" s="86">
        <f t="shared" ref="O243" si="268">K243-J243</f>
        <v>-13</v>
      </c>
    </row>
    <row r="244" spans="1:16" x14ac:dyDescent="0.2">
      <c r="A244" s="53" t="s">
        <v>136</v>
      </c>
      <c r="B244" s="54">
        <f t="shared" ref="B244:H244" si="269">SUM(B235:B243)</f>
        <v>144</v>
      </c>
      <c r="C244" s="54">
        <f t="shared" si="269"/>
        <v>164</v>
      </c>
      <c r="D244" s="138">
        <f>SUM(D235:D243)</f>
        <v>165</v>
      </c>
      <c r="E244" s="138">
        <f>SUM(E235:E243)</f>
        <v>157</v>
      </c>
      <c r="F244" s="64">
        <f>SUM(F235:F243)</f>
        <v>139</v>
      </c>
      <c r="G244" s="54">
        <f>SUM(G235:G243)</f>
        <v>778</v>
      </c>
      <c r="H244" s="54">
        <f t="shared" si="269"/>
        <v>941</v>
      </c>
      <c r="I244" s="138">
        <f>SUM(I235:I243)</f>
        <v>865</v>
      </c>
      <c r="J244" s="138">
        <f>SUM(J235:J243)</f>
        <v>785</v>
      </c>
      <c r="K244" s="64">
        <f>SUM(K235:K243)</f>
        <v>711</v>
      </c>
      <c r="L244" s="23">
        <f t="shared" si="251"/>
        <v>-0.11464968152866242</v>
      </c>
      <c r="M244" s="24">
        <f t="shared" si="252"/>
        <v>-18</v>
      </c>
      <c r="N244" s="23">
        <f t="shared" si="253"/>
        <v>-9.4267515923566886E-2</v>
      </c>
      <c r="O244" s="25">
        <f t="shared" si="254"/>
        <v>-74</v>
      </c>
      <c r="P244" s="20"/>
    </row>
    <row r="245" spans="1:16" ht="4.5" customHeight="1" x14ac:dyDescent="0.2">
      <c r="A245" s="26"/>
      <c r="B245" s="31"/>
      <c r="C245" s="22"/>
      <c r="D245" s="22"/>
      <c r="E245" s="22"/>
      <c r="F245" s="35"/>
      <c r="G245" s="22"/>
      <c r="H245" s="22"/>
      <c r="I245" s="22"/>
      <c r="J245" s="22"/>
      <c r="K245" s="35"/>
      <c r="L245" s="23"/>
      <c r="M245" s="24"/>
      <c r="N245" s="23"/>
      <c r="O245" s="25"/>
    </row>
    <row r="246" spans="1:16" x14ac:dyDescent="0.2">
      <c r="A246" s="26" t="s">
        <v>45</v>
      </c>
      <c r="B246" s="31">
        <v>34</v>
      </c>
      <c r="C246" s="22">
        <v>34</v>
      </c>
      <c r="D246" s="22">
        <v>23</v>
      </c>
      <c r="E246" s="22">
        <v>32</v>
      </c>
      <c r="F246" s="35">
        <v>41</v>
      </c>
      <c r="G246" s="22">
        <v>184</v>
      </c>
      <c r="H246" s="22">
        <v>192</v>
      </c>
      <c r="I246" s="22">
        <v>113</v>
      </c>
      <c r="J246" s="22">
        <v>181</v>
      </c>
      <c r="K246" s="35">
        <v>223</v>
      </c>
      <c r="L246" s="23">
        <f>(F246-E246)/E246</f>
        <v>0.28125</v>
      </c>
      <c r="M246" s="24">
        <f>F246-E246</f>
        <v>9</v>
      </c>
      <c r="N246" s="23">
        <f>(K246-J246)/J246</f>
        <v>0.23204419889502761</v>
      </c>
      <c r="O246" s="25">
        <f>K246-J246</f>
        <v>42</v>
      </c>
    </row>
    <row r="247" spans="1:16" ht="4.5" customHeight="1" x14ac:dyDescent="0.2">
      <c r="A247" s="26"/>
      <c r="B247" s="31"/>
      <c r="C247" s="22"/>
      <c r="D247" s="22"/>
      <c r="E247" s="22"/>
      <c r="F247" s="35"/>
      <c r="G247" s="22"/>
      <c r="H247" s="22"/>
      <c r="I247" s="22"/>
      <c r="J247" s="22"/>
      <c r="K247" s="35"/>
      <c r="L247" s="23"/>
      <c r="M247" s="24"/>
      <c r="N247" s="23"/>
      <c r="O247" s="25"/>
    </row>
    <row r="248" spans="1:16" x14ac:dyDescent="0.2">
      <c r="A248" s="26" t="s">
        <v>49</v>
      </c>
      <c r="B248" s="31">
        <v>11</v>
      </c>
      <c r="C248" s="22">
        <v>10</v>
      </c>
      <c r="D248" s="22">
        <v>1</v>
      </c>
      <c r="E248" s="22">
        <v>4</v>
      </c>
      <c r="F248" s="35">
        <v>3</v>
      </c>
      <c r="G248" s="22">
        <v>66</v>
      </c>
      <c r="H248" s="22">
        <v>51</v>
      </c>
      <c r="I248" s="22">
        <v>1</v>
      </c>
      <c r="J248" s="22">
        <v>20</v>
      </c>
      <c r="K248" s="35">
        <v>17</v>
      </c>
      <c r="L248" s="23">
        <f>(F248-E248)/E248</f>
        <v>-0.25</v>
      </c>
      <c r="M248" s="24">
        <f>F248-E248</f>
        <v>-1</v>
      </c>
      <c r="N248" s="23">
        <f>(K248-J248)/J248</f>
        <v>-0.15</v>
      </c>
      <c r="O248" s="25">
        <f>K248-J248</f>
        <v>-3</v>
      </c>
    </row>
    <row r="249" spans="1:16" x14ac:dyDescent="0.2">
      <c r="A249" s="95" t="s">
        <v>200</v>
      </c>
      <c r="B249" s="31">
        <v>11</v>
      </c>
      <c r="C249" s="22">
        <v>10</v>
      </c>
      <c r="D249" s="22">
        <v>8</v>
      </c>
      <c r="E249" s="22">
        <v>7</v>
      </c>
      <c r="F249" s="35">
        <v>8</v>
      </c>
      <c r="G249" s="22">
        <v>66</v>
      </c>
      <c r="H249" s="22">
        <v>51</v>
      </c>
      <c r="I249" s="22">
        <v>48</v>
      </c>
      <c r="J249" s="22">
        <v>41</v>
      </c>
      <c r="K249" s="35">
        <v>44</v>
      </c>
      <c r="L249" s="23">
        <f>(F249-E249)/E249</f>
        <v>0.14285714285714285</v>
      </c>
      <c r="M249" s="24">
        <f>F249-E249</f>
        <v>1</v>
      </c>
      <c r="N249" s="23">
        <f>(K249-J249)/J249</f>
        <v>7.3170731707317069E-2</v>
      </c>
      <c r="O249" s="25">
        <f>K249-J249</f>
        <v>3</v>
      </c>
    </row>
    <row r="250" spans="1:16" x14ac:dyDescent="0.2">
      <c r="A250" s="36" t="s">
        <v>132</v>
      </c>
      <c r="B250" s="13">
        <v>0</v>
      </c>
      <c r="C250" s="61">
        <v>0</v>
      </c>
      <c r="D250" s="61">
        <v>1</v>
      </c>
      <c r="E250" s="61">
        <v>0</v>
      </c>
      <c r="F250" s="69">
        <v>0</v>
      </c>
      <c r="G250" s="61">
        <v>0</v>
      </c>
      <c r="H250" s="61">
        <v>0</v>
      </c>
      <c r="I250" s="61">
        <v>3</v>
      </c>
      <c r="J250" s="61">
        <v>0</v>
      </c>
      <c r="K250" s="69">
        <v>0</v>
      </c>
      <c r="L250" s="165" t="s">
        <v>165</v>
      </c>
      <c r="M250" s="87">
        <f t="shared" ref="M250" si="270">F250-E250</f>
        <v>0</v>
      </c>
      <c r="N250" s="166" t="s">
        <v>165</v>
      </c>
      <c r="O250" s="86">
        <f t="shared" ref="O250" si="271">K250-J250</f>
        <v>0</v>
      </c>
      <c r="P250" s="63"/>
    </row>
    <row r="251" spans="1:16" x14ac:dyDescent="0.2">
      <c r="A251" s="55" t="s">
        <v>134</v>
      </c>
      <c r="B251" s="54">
        <f t="shared" ref="B251:H251" si="272">SUM(B248:B250)</f>
        <v>22</v>
      </c>
      <c r="C251" s="54">
        <f t="shared" si="272"/>
        <v>20</v>
      </c>
      <c r="D251" s="138">
        <f>SUM(D248:D250)</f>
        <v>10</v>
      </c>
      <c r="E251" s="138">
        <f>SUM(E248:E250)</f>
        <v>11</v>
      </c>
      <c r="F251" s="64">
        <f>SUM(F248:F250)</f>
        <v>11</v>
      </c>
      <c r="G251" s="54">
        <f>SUM(G248:G250)</f>
        <v>132</v>
      </c>
      <c r="H251" s="54">
        <f t="shared" si="272"/>
        <v>102</v>
      </c>
      <c r="I251" s="138">
        <f>SUM(I248:I250)</f>
        <v>52</v>
      </c>
      <c r="J251" s="138">
        <f>SUM(J248:J250)</f>
        <v>61</v>
      </c>
      <c r="K251" s="64">
        <f>SUM(K248:K250)</f>
        <v>61</v>
      </c>
      <c r="L251" s="99">
        <f>(F251-E251)/E251</f>
        <v>0</v>
      </c>
      <c r="M251" s="51">
        <f>F251-E251</f>
        <v>0</v>
      </c>
      <c r="N251" s="57">
        <f>(K251-J251)/J251</f>
        <v>0</v>
      </c>
      <c r="O251" s="58">
        <f>K251-J251</f>
        <v>0</v>
      </c>
      <c r="P251" s="65"/>
    </row>
    <row r="252" spans="1:16" ht="4.5" customHeight="1" x14ac:dyDescent="0.2">
      <c r="A252" s="36"/>
      <c r="B252" s="31"/>
      <c r="C252" s="61"/>
      <c r="D252" s="61"/>
      <c r="E252" s="61"/>
      <c r="F252" s="69"/>
      <c r="G252" s="61"/>
      <c r="H252" s="61"/>
      <c r="I252" s="61"/>
      <c r="J252" s="61"/>
      <c r="K252" s="69"/>
      <c r="L252" s="101"/>
      <c r="M252" s="52"/>
      <c r="N252" s="62"/>
      <c r="O252" s="13"/>
      <c r="P252" s="63"/>
    </row>
    <row r="253" spans="1:16" x14ac:dyDescent="0.2">
      <c r="A253" s="26" t="s">
        <v>66</v>
      </c>
      <c r="B253" s="31">
        <v>16</v>
      </c>
      <c r="C253" s="22">
        <v>11</v>
      </c>
      <c r="D253" s="22">
        <v>11</v>
      </c>
      <c r="E253" s="22">
        <v>8</v>
      </c>
      <c r="F253" s="35">
        <v>2</v>
      </c>
      <c r="G253" s="22">
        <v>109</v>
      </c>
      <c r="H253" s="22">
        <v>76</v>
      </c>
      <c r="I253" s="22">
        <v>65</v>
      </c>
      <c r="J253" s="22">
        <v>49</v>
      </c>
      <c r="K253" s="35">
        <v>16</v>
      </c>
      <c r="L253" s="100">
        <f>(F253-E253)/E253</f>
        <v>-0.75</v>
      </c>
      <c r="M253" s="24">
        <f>F253-E253</f>
        <v>-6</v>
      </c>
      <c r="N253" s="23">
        <f>(K253-J253)/J253</f>
        <v>-0.67346938775510201</v>
      </c>
      <c r="O253" s="10">
        <f>K253-J253</f>
        <v>-33</v>
      </c>
    </row>
    <row r="254" spans="1:16" x14ac:dyDescent="0.2">
      <c r="A254" s="95" t="s">
        <v>228</v>
      </c>
      <c r="B254" s="31"/>
      <c r="C254" s="22"/>
      <c r="D254" s="22">
        <v>0</v>
      </c>
      <c r="E254" s="22">
        <v>9</v>
      </c>
      <c r="F254" s="35">
        <v>5</v>
      </c>
      <c r="G254" s="22">
        <v>62</v>
      </c>
      <c r="H254" s="22">
        <v>79</v>
      </c>
      <c r="I254" s="22">
        <v>0</v>
      </c>
      <c r="J254" s="22">
        <v>46</v>
      </c>
      <c r="K254" s="35">
        <v>36</v>
      </c>
      <c r="L254" s="100">
        <f>(F254-E254)/E254</f>
        <v>-0.44444444444444442</v>
      </c>
      <c r="M254" s="24">
        <f>F254-E254</f>
        <v>-4</v>
      </c>
      <c r="N254" s="23">
        <f>(K254-J254)/J254</f>
        <v>-0.21739130434782608</v>
      </c>
      <c r="O254" s="10">
        <f>K254-J254</f>
        <v>-10</v>
      </c>
    </row>
    <row r="255" spans="1:16" x14ac:dyDescent="0.2">
      <c r="A255" s="95" t="s">
        <v>198</v>
      </c>
      <c r="B255" s="31"/>
      <c r="C255" s="22"/>
      <c r="D255" s="22">
        <v>16</v>
      </c>
      <c r="E255" s="22">
        <v>15</v>
      </c>
      <c r="F255" s="35">
        <v>22</v>
      </c>
      <c r="G255" s="22"/>
      <c r="H255" s="22"/>
      <c r="I255" s="22">
        <v>82</v>
      </c>
      <c r="J255" s="22">
        <v>84</v>
      </c>
      <c r="K255" s="35">
        <v>136</v>
      </c>
      <c r="L255" s="96">
        <f t="shared" ref="L255" si="273">(F255-E255)/E255</f>
        <v>0.46666666666666667</v>
      </c>
      <c r="M255" s="87">
        <f t="shared" ref="M255" si="274">F255-E255</f>
        <v>7</v>
      </c>
      <c r="N255" s="85">
        <f t="shared" ref="N255" si="275">(K255-J255)/J255</f>
        <v>0.61904761904761907</v>
      </c>
      <c r="O255" s="86">
        <f t="shared" ref="O255" si="276">K255-J255</f>
        <v>52</v>
      </c>
    </row>
    <row r="256" spans="1:16" x14ac:dyDescent="0.2">
      <c r="A256" s="141" t="s">
        <v>199</v>
      </c>
      <c r="B256" s="54">
        <f t="shared" ref="B256:H256" si="277">SUM(B253:B255)</f>
        <v>16</v>
      </c>
      <c r="C256" s="54">
        <f t="shared" si="277"/>
        <v>11</v>
      </c>
      <c r="D256" s="138">
        <f>SUM(D253:D255)</f>
        <v>27</v>
      </c>
      <c r="E256" s="138">
        <f>SUM(E253:E255)</f>
        <v>32</v>
      </c>
      <c r="F256" s="64">
        <f>SUM(F253:F255)</f>
        <v>29</v>
      </c>
      <c r="G256" s="54">
        <f>SUM(G253:G255)</f>
        <v>171</v>
      </c>
      <c r="H256" s="54">
        <f t="shared" si="277"/>
        <v>155</v>
      </c>
      <c r="I256" s="138">
        <f>SUM(I253:I255)</f>
        <v>147</v>
      </c>
      <c r="J256" s="138">
        <f>SUM(J253:J255)</f>
        <v>179</v>
      </c>
      <c r="K256" s="64">
        <f>SUM(K253:K255)</f>
        <v>188</v>
      </c>
      <c r="L256" s="99">
        <f>(F256-E256)/E256</f>
        <v>-9.375E-2</v>
      </c>
      <c r="M256" s="51">
        <f>F256-E256</f>
        <v>-3</v>
      </c>
      <c r="N256" s="57">
        <f>(K256-J256)/J256</f>
        <v>5.027932960893855E-2</v>
      </c>
      <c r="O256" s="58">
        <f>K256-J256</f>
        <v>9</v>
      </c>
    </row>
    <row r="257" spans="1:17" ht="4.5" customHeight="1" x14ac:dyDescent="0.2">
      <c r="A257" s="26"/>
      <c r="B257" s="31"/>
      <c r="C257" s="22"/>
      <c r="D257" s="22"/>
      <c r="E257" s="22"/>
      <c r="F257" s="35"/>
      <c r="G257" s="22"/>
      <c r="H257" s="22"/>
      <c r="I257" s="22"/>
      <c r="J257" s="22"/>
      <c r="K257" s="35"/>
      <c r="L257" s="100"/>
      <c r="M257" s="24"/>
      <c r="N257" s="23"/>
      <c r="O257" s="10"/>
    </row>
    <row r="258" spans="1:17" x14ac:dyDescent="0.2">
      <c r="A258" s="26" t="s">
        <v>38</v>
      </c>
      <c r="B258" s="31">
        <v>31</v>
      </c>
      <c r="C258" s="22">
        <v>28</v>
      </c>
      <c r="D258" s="22">
        <v>40</v>
      </c>
      <c r="E258" s="22">
        <v>31</v>
      </c>
      <c r="F258" s="35">
        <v>35</v>
      </c>
      <c r="G258" s="22">
        <v>198</v>
      </c>
      <c r="H258" s="22">
        <v>161</v>
      </c>
      <c r="I258" s="22">
        <v>228</v>
      </c>
      <c r="J258" s="22">
        <v>160</v>
      </c>
      <c r="K258" s="35">
        <v>165</v>
      </c>
      <c r="L258" s="100">
        <f t="shared" ref="L258:L262" si="278">(F258-E258)/E258</f>
        <v>0.12903225806451613</v>
      </c>
      <c r="M258" s="24">
        <f t="shared" ref="M258:M262" si="279">F258-E258</f>
        <v>4</v>
      </c>
      <c r="N258" s="23">
        <f t="shared" ref="N258:N262" si="280">(K258-J258)/J258</f>
        <v>3.125E-2</v>
      </c>
      <c r="O258" s="10">
        <f t="shared" ref="O258:O262" si="281">K258-J258</f>
        <v>5</v>
      </c>
    </row>
    <row r="259" spans="1:17" x14ac:dyDescent="0.2">
      <c r="A259" s="95" t="s">
        <v>180</v>
      </c>
      <c r="B259" s="31"/>
      <c r="C259" s="22"/>
      <c r="D259" s="22">
        <v>8</v>
      </c>
      <c r="E259" s="22">
        <v>10</v>
      </c>
      <c r="F259" s="35">
        <v>6</v>
      </c>
      <c r="G259" s="22">
        <v>198</v>
      </c>
      <c r="H259" s="22">
        <v>161</v>
      </c>
      <c r="I259" s="22">
        <v>33</v>
      </c>
      <c r="J259" s="22">
        <v>42</v>
      </c>
      <c r="K259" s="35">
        <v>30</v>
      </c>
      <c r="L259" s="100">
        <f t="shared" ref="L259" si="282">(F259-E259)/E259</f>
        <v>-0.4</v>
      </c>
      <c r="M259" s="24">
        <f t="shared" ref="M259" si="283">F259-E259</f>
        <v>-4</v>
      </c>
      <c r="N259" s="23">
        <f t="shared" ref="N259" si="284">(K259-J259)/J259</f>
        <v>-0.2857142857142857</v>
      </c>
      <c r="O259" s="10">
        <f t="shared" ref="O259" si="285">K259-J259</f>
        <v>-12</v>
      </c>
    </row>
    <row r="260" spans="1:17" x14ac:dyDescent="0.2">
      <c r="A260" s="26" t="s">
        <v>39</v>
      </c>
      <c r="B260" s="13">
        <v>46</v>
      </c>
      <c r="C260" s="22">
        <v>56</v>
      </c>
      <c r="D260" s="22">
        <v>124</v>
      </c>
      <c r="E260" s="22">
        <v>153</v>
      </c>
      <c r="F260" s="35">
        <v>96</v>
      </c>
      <c r="G260" s="22">
        <v>264</v>
      </c>
      <c r="H260" s="22">
        <v>305</v>
      </c>
      <c r="I260" s="133">
        <v>661</v>
      </c>
      <c r="J260" s="22">
        <v>811</v>
      </c>
      <c r="K260" s="35">
        <v>505</v>
      </c>
      <c r="L260" s="100">
        <f t="shared" ref="L260:L261" si="286">(F260-E260)/E260</f>
        <v>-0.37254901960784315</v>
      </c>
      <c r="M260" s="24">
        <f t="shared" ref="M260:M261" si="287">F260-E260</f>
        <v>-57</v>
      </c>
      <c r="N260" s="23">
        <f t="shared" ref="N260:N261" si="288">(K260-J260)/J260</f>
        <v>-0.37731196054254007</v>
      </c>
      <c r="O260" s="10">
        <f t="shared" ref="O260:O261" si="289">K260-J260</f>
        <v>-306</v>
      </c>
    </row>
    <row r="261" spans="1:17" x14ac:dyDescent="0.2">
      <c r="A261" s="95" t="s">
        <v>181</v>
      </c>
      <c r="B261" s="13">
        <v>46</v>
      </c>
      <c r="C261" s="22">
        <v>56</v>
      </c>
      <c r="D261" s="22">
        <v>13</v>
      </c>
      <c r="E261" s="22">
        <v>20</v>
      </c>
      <c r="F261" s="35">
        <v>23</v>
      </c>
      <c r="G261" s="22">
        <v>264</v>
      </c>
      <c r="H261" s="22">
        <v>305</v>
      </c>
      <c r="I261" s="22">
        <v>66</v>
      </c>
      <c r="J261" s="22">
        <v>115</v>
      </c>
      <c r="K261" s="35">
        <v>125</v>
      </c>
      <c r="L261" s="96">
        <f t="shared" si="286"/>
        <v>0.15</v>
      </c>
      <c r="M261" s="87">
        <f t="shared" si="287"/>
        <v>3</v>
      </c>
      <c r="N261" s="85">
        <f t="shared" si="288"/>
        <v>8.6956521739130432E-2</v>
      </c>
      <c r="O261" s="86">
        <f t="shared" si="289"/>
        <v>10</v>
      </c>
    </row>
    <row r="262" spans="1:17" x14ac:dyDescent="0.2">
      <c r="A262" s="53" t="s">
        <v>117</v>
      </c>
      <c r="B262" s="54">
        <f t="shared" ref="B262:H262" si="290">SUM(B258:B261)</f>
        <v>123</v>
      </c>
      <c r="C262" s="54">
        <f t="shared" si="290"/>
        <v>140</v>
      </c>
      <c r="D262" s="138">
        <f>SUM(D258:D261)</f>
        <v>185</v>
      </c>
      <c r="E262" s="138">
        <f>SUM(E258:E261)</f>
        <v>214</v>
      </c>
      <c r="F262" s="64">
        <f>SUM(F258:F261)</f>
        <v>160</v>
      </c>
      <c r="G262" s="54">
        <f>SUM(G258:G261)</f>
        <v>924</v>
      </c>
      <c r="H262" s="54">
        <f t="shared" si="290"/>
        <v>932</v>
      </c>
      <c r="I262" s="161">
        <f>SUM(I258:I261)</f>
        <v>988</v>
      </c>
      <c r="J262" s="161">
        <f>SUM(J258:J261)</f>
        <v>1128</v>
      </c>
      <c r="K262" s="115">
        <f>SUM(K258:K261)</f>
        <v>825</v>
      </c>
      <c r="L262" s="23">
        <f t="shared" si="278"/>
        <v>-0.25233644859813081</v>
      </c>
      <c r="M262" s="24">
        <f t="shared" si="279"/>
        <v>-54</v>
      </c>
      <c r="N262" s="23">
        <f t="shared" si="280"/>
        <v>-0.26861702127659576</v>
      </c>
      <c r="O262" s="25">
        <f t="shared" si="281"/>
        <v>-303</v>
      </c>
      <c r="P262" s="20"/>
      <c r="Q262" s="91"/>
    </row>
    <row r="263" spans="1:17" ht="3.75" customHeight="1" x14ac:dyDescent="0.2">
      <c r="A263" s="53"/>
      <c r="B263" s="13"/>
      <c r="C263" s="13"/>
      <c r="D263" s="13"/>
      <c r="E263" s="13"/>
      <c r="F263" s="52"/>
      <c r="G263" s="13"/>
      <c r="H263" s="13"/>
      <c r="I263" s="13"/>
      <c r="J263" s="13"/>
      <c r="K263" s="52"/>
      <c r="L263" s="23"/>
      <c r="M263" s="24"/>
      <c r="N263" s="23"/>
      <c r="O263" s="10"/>
      <c r="P263" s="20"/>
      <c r="Q263" s="91"/>
    </row>
    <row r="264" spans="1:17" x14ac:dyDescent="0.2">
      <c r="A264" s="95" t="s">
        <v>153</v>
      </c>
      <c r="B264" s="22" t="s">
        <v>94</v>
      </c>
      <c r="C264" s="22" t="s">
        <v>94</v>
      </c>
      <c r="D264" s="22">
        <v>2</v>
      </c>
      <c r="E264" s="22">
        <v>3</v>
      </c>
      <c r="F264" s="35">
        <v>3</v>
      </c>
      <c r="G264" s="22" t="s">
        <v>94</v>
      </c>
      <c r="H264" s="22" t="s">
        <v>94</v>
      </c>
      <c r="I264" s="22">
        <v>9</v>
      </c>
      <c r="J264" s="22">
        <v>17</v>
      </c>
      <c r="K264" s="35">
        <v>12</v>
      </c>
      <c r="L264" s="23">
        <f>(F264-E264)/E264</f>
        <v>0</v>
      </c>
      <c r="M264" s="24">
        <f>F264-E264</f>
        <v>0</v>
      </c>
      <c r="N264" s="23">
        <f>(K264-J264)/J264</f>
        <v>-0.29411764705882354</v>
      </c>
      <c r="O264" s="25">
        <f>K264-J264</f>
        <v>-5</v>
      </c>
      <c r="P264" s="20"/>
      <c r="Q264" s="91"/>
    </row>
    <row r="265" spans="1:17" x14ac:dyDescent="0.2">
      <c r="A265" s="95" t="s">
        <v>173</v>
      </c>
      <c r="B265" s="13">
        <v>46</v>
      </c>
      <c r="C265" s="22">
        <v>56</v>
      </c>
      <c r="D265" s="22">
        <v>15</v>
      </c>
      <c r="E265" s="22">
        <v>13</v>
      </c>
      <c r="F265" s="35">
        <v>10</v>
      </c>
      <c r="G265" s="22">
        <v>264</v>
      </c>
      <c r="H265" s="22">
        <v>305</v>
      </c>
      <c r="I265" s="22">
        <v>76</v>
      </c>
      <c r="J265" s="22">
        <v>64</v>
      </c>
      <c r="K265" s="35">
        <v>41</v>
      </c>
      <c r="L265" s="23">
        <f>(F265-E265)/E265</f>
        <v>-0.23076923076923078</v>
      </c>
      <c r="M265" s="24">
        <f>F265-E265</f>
        <v>-3</v>
      </c>
      <c r="N265" s="23">
        <f>(K265-J265)/J265</f>
        <v>-0.359375</v>
      </c>
      <c r="O265" s="10">
        <f>K265-J265</f>
        <v>-23</v>
      </c>
      <c r="P265" s="20"/>
      <c r="Q265" s="91"/>
    </row>
    <row r="266" spans="1:17" x14ac:dyDescent="0.2">
      <c r="A266" s="95" t="s">
        <v>243</v>
      </c>
      <c r="B266" s="13">
        <v>46</v>
      </c>
      <c r="C266" s="22">
        <v>56</v>
      </c>
      <c r="D266" s="22">
        <v>0</v>
      </c>
      <c r="E266" s="22">
        <v>0</v>
      </c>
      <c r="F266" s="35">
        <v>2</v>
      </c>
      <c r="G266" s="22">
        <v>264</v>
      </c>
      <c r="H266" s="22">
        <v>305</v>
      </c>
      <c r="I266" s="22">
        <v>0</v>
      </c>
      <c r="J266" s="22">
        <v>0</v>
      </c>
      <c r="K266" s="35">
        <v>14</v>
      </c>
      <c r="L266" s="97" t="s">
        <v>165</v>
      </c>
      <c r="M266" s="24">
        <f t="shared" ref="M266:M267" si="291">F266-E266</f>
        <v>2</v>
      </c>
      <c r="N266" s="111" t="s">
        <v>165</v>
      </c>
      <c r="O266" s="25">
        <f t="shared" ref="O266:O267" si="292">K266-J266</f>
        <v>14</v>
      </c>
      <c r="P266" s="20"/>
      <c r="Q266" s="91"/>
    </row>
    <row r="267" spans="1:17" x14ac:dyDescent="0.2">
      <c r="A267" s="95" t="s">
        <v>229</v>
      </c>
      <c r="B267" s="22"/>
      <c r="C267" s="22"/>
      <c r="D267" s="61">
        <v>0</v>
      </c>
      <c r="E267" s="61">
        <v>4</v>
      </c>
      <c r="F267" s="69">
        <v>3</v>
      </c>
      <c r="G267" s="61"/>
      <c r="H267" s="61"/>
      <c r="I267" s="61">
        <v>0</v>
      </c>
      <c r="J267" s="61">
        <v>26</v>
      </c>
      <c r="K267" s="69">
        <v>20</v>
      </c>
      <c r="L267" s="96">
        <f t="shared" ref="L267" si="293">(F267-E267)/E267</f>
        <v>-0.25</v>
      </c>
      <c r="M267" s="87">
        <f t="shared" si="291"/>
        <v>-1</v>
      </c>
      <c r="N267" s="85">
        <f t="shared" ref="N267" si="294">(K267-J267)/J267</f>
        <v>-0.23076923076923078</v>
      </c>
      <c r="O267" s="86">
        <f t="shared" si="292"/>
        <v>-6</v>
      </c>
      <c r="P267" s="20"/>
      <c r="Q267" s="91"/>
    </row>
    <row r="268" spans="1:17" x14ac:dyDescent="0.2">
      <c r="A268" s="116" t="s">
        <v>108</v>
      </c>
      <c r="B268" s="54">
        <f t="shared" ref="B268:K268" si="295">SUM(B264:B267)</f>
        <v>92</v>
      </c>
      <c r="C268" s="54">
        <f t="shared" si="295"/>
        <v>112</v>
      </c>
      <c r="D268" s="138">
        <f t="shared" ref="D268:E268" si="296">SUM(D264:D267)</f>
        <v>17</v>
      </c>
      <c r="E268" s="138">
        <f t="shared" si="296"/>
        <v>20</v>
      </c>
      <c r="F268" s="64">
        <f t="shared" si="295"/>
        <v>18</v>
      </c>
      <c r="G268" s="54">
        <f t="shared" si="295"/>
        <v>528</v>
      </c>
      <c r="H268" s="54">
        <f t="shared" si="295"/>
        <v>610</v>
      </c>
      <c r="I268" s="138">
        <f t="shared" ref="I268:J268" si="297">SUM(I264:I267)</f>
        <v>85</v>
      </c>
      <c r="J268" s="138">
        <f t="shared" si="297"/>
        <v>107</v>
      </c>
      <c r="K268" s="64">
        <f t="shared" si="295"/>
        <v>87</v>
      </c>
      <c r="L268" s="23">
        <f t="shared" ref="L268" si="298">(F268-E268)/E268</f>
        <v>-0.1</v>
      </c>
      <c r="M268" s="24">
        <f t="shared" ref="M268" si="299">F268-E268</f>
        <v>-2</v>
      </c>
      <c r="N268" s="23">
        <f t="shared" ref="N268" si="300">(K268-J268)/J268</f>
        <v>-0.18691588785046728</v>
      </c>
      <c r="O268" s="25">
        <f t="shared" ref="O268" si="301">K268-J268</f>
        <v>-20</v>
      </c>
      <c r="P268" s="20"/>
      <c r="Q268" s="91"/>
    </row>
    <row r="269" spans="1:17" ht="3.75" customHeight="1" x14ac:dyDescent="0.2">
      <c r="A269" s="26"/>
      <c r="B269" s="31"/>
      <c r="C269" s="22"/>
      <c r="D269" s="22"/>
      <c r="E269" s="22"/>
      <c r="F269" s="35"/>
      <c r="G269" s="22"/>
      <c r="H269" s="22"/>
      <c r="I269" s="22"/>
      <c r="J269" s="22"/>
      <c r="K269" s="35"/>
      <c r="L269" s="23"/>
      <c r="M269" s="24"/>
      <c r="N269" s="23"/>
      <c r="O269" s="25"/>
    </row>
    <row r="270" spans="1:17" x14ac:dyDescent="0.2">
      <c r="A270" s="26" t="s">
        <v>18</v>
      </c>
      <c r="B270" s="31">
        <v>25</v>
      </c>
      <c r="C270" s="22">
        <v>38</v>
      </c>
      <c r="D270" s="22">
        <v>13</v>
      </c>
      <c r="E270" s="22">
        <v>12</v>
      </c>
      <c r="F270" s="35">
        <v>17</v>
      </c>
      <c r="G270" s="22">
        <v>165</v>
      </c>
      <c r="H270" s="22">
        <v>226</v>
      </c>
      <c r="I270" s="22">
        <v>68</v>
      </c>
      <c r="J270" s="22">
        <v>67</v>
      </c>
      <c r="K270" s="35">
        <v>104</v>
      </c>
      <c r="L270" s="23">
        <f>(F270-E270)/E270</f>
        <v>0.41666666666666669</v>
      </c>
      <c r="M270" s="24">
        <f>F270-E270</f>
        <v>5</v>
      </c>
      <c r="N270" s="23">
        <f>(K270-J270)/J270</f>
        <v>0.55223880597014929</v>
      </c>
      <c r="O270" s="25">
        <f>K270-J270</f>
        <v>37</v>
      </c>
    </row>
    <row r="271" spans="1:17" ht="7.5" customHeight="1" x14ac:dyDescent="0.2">
      <c r="A271" s="26"/>
      <c r="B271" s="31"/>
      <c r="C271" s="22"/>
      <c r="D271" s="22"/>
      <c r="E271" s="22"/>
      <c r="F271" s="35"/>
      <c r="G271" s="22"/>
      <c r="H271" s="22"/>
      <c r="I271" s="22"/>
      <c r="J271" s="22"/>
      <c r="K271" s="35"/>
      <c r="L271" s="23"/>
      <c r="M271" s="24"/>
      <c r="N271" s="23"/>
      <c r="O271" s="25"/>
    </row>
    <row r="272" spans="1:17" x14ac:dyDescent="0.2">
      <c r="A272" s="36" t="s">
        <v>35</v>
      </c>
      <c r="B272" s="31">
        <v>4</v>
      </c>
      <c r="C272" s="22">
        <v>1</v>
      </c>
      <c r="D272" s="22">
        <v>3</v>
      </c>
      <c r="E272" s="22">
        <v>0</v>
      </c>
      <c r="F272" s="35">
        <v>2</v>
      </c>
      <c r="G272" s="22">
        <v>14</v>
      </c>
      <c r="H272" s="22">
        <v>3</v>
      </c>
      <c r="I272" s="22">
        <v>11</v>
      </c>
      <c r="J272" s="22">
        <v>0</v>
      </c>
      <c r="K272" s="35">
        <v>9</v>
      </c>
      <c r="L272" s="97" t="s">
        <v>165</v>
      </c>
      <c r="M272" s="24">
        <f t="shared" ref="M272" si="302">F272-E272</f>
        <v>2</v>
      </c>
      <c r="N272" s="97" t="s">
        <v>165</v>
      </c>
      <c r="O272" s="25">
        <f t="shared" ref="O272" si="303">K272-J272</f>
        <v>9</v>
      </c>
      <c r="Q272" s="91"/>
    </row>
    <row r="273" spans="1:17" x14ac:dyDescent="0.2">
      <c r="A273" s="36" t="s">
        <v>36</v>
      </c>
      <c r="B273" s="31">
        <v>7</v>
      </c>
      <c r="C273" s="22">
        <v>6</v>
      </c>
      <c r="D273" s="22">
        <v>2</v>
      </c>
      <c r="E273" s="22">
        <v>3</v>
      </c>
      <c r="F273" s="35">
        <v>3</v>
      </c>
      <c r="G273" s="22">
        <v>28</v>
      </c>
      <c r="H273" s="22">
        <v>36</v>
      </c>
      <c r="I273" s="22">
        <v>10</v>
      </c>
      <c r="J273" s="22">
        <v>22</v>
      </c>
      <c r="K273" s="35">
        <v>14</v>
      </c>
      <c r="L273" s="23">
        <f>(F273-E273)/E273</f>
        <v>0</v>
      </c>
      <c r="M273" s="24">
        <f>F273-E273</f>
        <v>0</v>
      </c>
      <c r="N273" s="23">
        <f>(K273-J273)/J273</f>
        <v>-0.36363636363636365</v>
      </c>
      <c r="O273" s="25">
        <f>K273-J273</f>
        <v>-8</v>
      </c>
      <c r="Q273" s="91"/>
    </row>
    <row r="274" spans="1:17" x14ac:dyDescent="0.2">
      <c r="A274" s="36" t="s">
        <v>34</v>
      </c>
      <c r="B274" s="31">
        <v>2</v>
      </c>
      <c r="C274" s="22">
        <v>2</v>
      </c>
      <c r="D274" s="22">
        <v>3</v>
      </c>
      <c r="E274" s="22">
        <v>6</v>
      </c>
      <c r="F274" s="35">
        <v>4</v>
      </c>
      <c r="G274" s="22">
        <v>8</v>
      </c>
      <c r="H274" s="22">
        <v>12</v>
      </c>
      <c r="I274" s="22">
        <v>10</v>
      </c>
      <c r="J274" s="22">
        <v>36</v>
      </c>
      <c r="K274" s="35">
        <v>19</v>
      </c>
      <c r="L274" s="23">
        <f>(F274-E274)/E274</f>
        <v>-0.33333333333333331</v>
      </c>
      <c r="M274" s="24">
        <f>F274-E274</f>
        <v>-2</v>
      </c>
      <c r="N274" s="23">
        <f>(K274-J274)/J274</f>
        <v>-0.47222222222222221</v>
      </c>
      <c r="O274" s="25">
        <f>K274-J274</f>
        <v>-17</v>
      </c>
      <c r="Q274" s="91"/>
    </row>
    <row r="275" spans="1:17" x14ac:dyDescent="0.2">
      <c r="A275" s="95" t="s">
        <v>245</v>
      </c>
      <c r="B275" s="31"/>
      <c r="C275" s="22"/>
      <c r="D275" s="22">
        <v>0</v>
      </c>
      <c r="E275" s="22">
        <v>0</v>
      </c>
      <c r="F275" s="35">
        <v>3</v>
      </c>
      <c r="G275" s="22"/>
      <c r="H275" s="22"/>
      <c r="I275" s="22">
        <v>0</v>
      </c>
      <c r="J275" s="22">
        <v>0</v>
      </c>
      <c r="K275" s="35">
        <v>24</v>
      </c>
      <c r="L275" s="97" t="s">
        <v>165</v>
      </c>
      <c r="M275" s="24">
        <f t="shared" ref="M275" si="304">F275-E275</f>
        <v>3</v>
      </c>
      <c r="N275" s="97" t="s">
        <v>165</v>
      </c>
      <c r="O275" s="25">
        <f t="shared" ref="O275" si="305">K275-J275</f>
        <v>24</v>
      </c>
      <c r="Q275" s="91"/>
    </row>
    <row r="276" spans="1:17" x14ac:dyDescent="0.2">
      <c r="A276" s="36" t="s">
        <v>92</v>
      </c>
      <c r="B276" s="13">
        <v>52</v>
      </c>
      <c r="C276" s="22">
        <v>34</v>
      </c>
      <c r="D276" s="22">
        <v>17</v>
      </c>
      <c r="E276" s="22">
        <v>10</v>
      </c>
      <c r="F276" s="35">
        <v>7</v>
      </c>
      <c r="G276" s="22">
        <v>219</v>
      </c>
      <c r="H276" s="22">
        <v>145</v>
      </c>
      <c r="I276" s="22">
        <v>67</v>
      </c>
      <c r="J276" s="22">
        <v>37</v>
      </c>
      <c r="K276" s="35">
        <v>34</v>
      </c>
      <c r="L276" s="23">
        <f>(F276-E276)/E276</f>
        <v>-0.3</v>
      </c>
      <c r="M276" s="24">
        <f>F276-E276</f>
        <v>-3</v>
      </c>
      <c r="N276" s="23">
        <f>(K276-J276)/J276</f>
        <v>-8.1081081081081086E-2</v>
      </c>
      <c r="O276" s="25">
        <f>K276-J276</f>
        <v>-3</v>
      </c>
      <c r="Q276" s="91"/>
    </row>
    <row r="277" spans="1:17" x14ac:dyDescent="0.2">
      <c r="A277" s="55" t="s">
        <v>109</v>
      </c>
      <c r="B277" s="54">
        <f t="shared" ref="B277:H277" si="306">SUM(B272:B276)</f>
        <v>65</v>
      </c>
      <c r="C277" s="54">
        <f t="shared" si="306"/>
        <v>43</v>
      </c>
      <c r="D277" s="138">
        <f>SUM(D272:D276)</f>
        <v>25</v>
      </c>
      <c r="E277" s="138">
        <f>SUM(E272:E276)</f>
        <v>19</v>
      </c>
      <c r="F277" s="64">
        <f>SUM(F272:F276)</f>
        <v>19</v>
      </c>
      <c r="G277" s="54">
        <f>SUM(G272:G276)</f>
        <v>269</v>
      </c>
      <c r="H277" s="54">
        <f t="shared" si="306"/>
        <v>196</v>
      </c>
      <c r="I277" s="138">
        <f>SUM(I272:I276)</f>
        <v>98</v>
      </c>
      <c r="J277" s="138">
        <f>SUM(J272:J276)</f>
        <v>95</v>
      </c>
      <c r="K277" s="64">
        <f>SUM(K272:K276)</f>
        <v>100</v>
      </c>
      <c r="L277" s="99">
        <f>(F277-E277)/E277</f>
        <v>0</v>
      </c>
      <c r="M277" s="51">
        <f>F277-E277</f>
        <v>0</v>
      </c>
      <c r="N277" s="57">
        <f>(K277-J277)/J277</f>
        <v>5.2631578947368418E-2</v>
      </c>
      <c r="O277" s="58">
        <f>K277-J277</f>
        <v>5</v>
      </c>
      <c r="P277" s="20"/>
      <c r="Q277" s="91"/>
    </row>
    <row r="278" spans="1:17" ht="4.5" customHeight="1" x14ac:dyDescent="0.2">
      <c r="A278" s="36"/>
      <c r="B278" s="31"/>
      <c r="C278" s="22"/>
      <c r="D278" s="22"/>
      <c r="E278" s="22"/>
      <c r="F278" s="35"/>
      <c r="G278" s="22"/>
      <c r="H278" s="22"/>
      <c r="I278" s="22"/>
      <c r="J278" s="22"/>
      <c r="K278" s="35"/>
      <c r="L278" s="100"/>
      <c r="M278" s="24"/>
      <c r="N278" s="23"/>
      <c r="O278" s="10"/>
      <c r="Q278" s="91"/>
    </row>
    <row r="279" spans="1:17" x14ac:dyDescent="0.2">
      <c r="A279" s="36" t="s">
        <v>93</v>
      </c>
      <c r="B279" s="13">
        <v>4</v>
      </c>
      <c r="C279" s="22">
        <v>7</v>
      </c>
      <c r="D279" s="22">
        <v>5</v>
      </c>
      <c r="E279" s="22">
        <v>11</v>
      </c>
      <c r="F279" s="35">
        <v>16</v>
      </c>
      <c r="G279" s="22">
        <v>27</v>
      </c>
      <c r="H279" s="22">
        <v>35</v>
      </c>
      <c r="I279" s="22">
        <v>22</v>
      </c>
      <c r="J279" s="22">
        <v>58</v>
      </c>
      <c r="K279" s="35">
        <v>81</v>
      </c>
      <c r="L279" s="100">
        <f>(F279-E279)/E279</f>
        <v>0.45454545454545453</v>
      </c>
      <c r="M279" s="24">
        <f>F279-E279</f>
        <v>5</v>
      </c>
      <c r="N279" s="23">
        <f>(K279-J279)/J279</f>
        <v>0.39655172413793105</v>
      </c>
      <c r="O279" s="10">
        <f>K279-J279</f>
        <v>23</v>
      </c>
      <c r="Q279" s="91"/>
    </row>
    <row r="280" spans="1:17" ht="7.5" customHeight="1" x14ac:dyDescent="0.2">
      <c r="A280" s="26"/>
      <c r="B280" s="13"/>
      <c r="C280" s="22"/>
      <c r="D280" s="22"/>
      <c r="E280" s="22"/>
      <c r="F280" s="35"/>
      <c r="G280" s="22"/>
      <c r="H280" s="22"/>
      <c r="I280" s="22"/>
      <c r="J280" s="22"/>
      <c r="K280" s="35"/>
      <c r="L280" s="144"/>
      <c r="M280" s="87"/>
      <c r="N280" s="85"/>
      <c r="O280" s="86"/>
      <c r="Q280" s="91"/>
    </row>
    <row r="281" spans="1:17" x14ac:dyDescent="0.2">
      <c r="A281" s="43" t="s">
        <v>3</v>
      </c>
      <c r="B281" s="44">
        <f>B156+B158+B162+B168+B179+B185+B190+B194+B196+B200+B204+B206+B225+B229+B232+B244+B246+B251+B253+B262+B270+B277+B279</f>
        <v>1125</v>
      </c>
      <c r="C281" s="44">
        <f>C156+C158+C162+C168+C179+C185+C190+C194+C196+C200+C204+C225+C229+C232+C244+C246+C251+C253+C262+C270+C277+C279+C209</f>
        <v>1118</v>
      </c>
      <c r="D281" s="123">
        <f>D156+D160+D164+D168+D179+D185+D190+D194+D196+D200+D204+D225+D229+D233+D244+D246+D251+D256+D262+D268+D270+D277+D279+D181+D209+D172+D227+D215</f>
        <v>813</v>
      </c>
      <c r="E281" s="123">
        <f>E156+E160+E164+E168+E179+E185+E190+E194+E196+E200+E204+E225+E229+E233+E244+E246+E251+E256+E262+E268+E270+E277+E279+E181+E209+E172+E227+E215</f>
        <v>847</v>
      </c>
      <c r="F281" s="123">
        <f>F156+F160+F164+F168+F179+F185+F190+F194+F196+F200+F204+F225+F229+F233+F244+F246+F251+F256+F262+F268+F270+F277+F279+F181+F209+F172+F227+F215</f>
        <v>792</v>
      </c>
      <c r="G281" s="123">
        <f>G156+G158+G162+G168+G179+G185+G190+G194+G196+G200+G204+G206+G225+G229+G232+G244+G246+G251+G253+G262+G270+G277+G279</f>
        <v>6572</v>
      </c>
      <c r="H281" s="123">
        <f>H156+H158+H162+H168+H179+H185+H190+H194+H196+H200+H204+H225+H229+H232+H244+H246+H251+H253+H262+H270+H277+H279+H209</f>
        <v>6522</v>
      </c>
      <c r="I281" s="177">
        <f>I156+I160+I164+I168+I179+I185+I190+I194+I196+I200+I204+I225+I229+I233+I244+I246+I251+I256+I262+I268+I270+I277+I279+I181+I209+I172+I227+I215</f>
        <v>4319</v>
      </c>
      <c r="J281" s="178">
        <f>J156+J160+J164+J168+J179+J185+J190+J194+J196+J200+J204+J225+J229+J233+J244+J246+J251+J256+J262+J268+J270+J277+J279+J181+J209+J172+J227+J215</f>
        <v>4490</v>
      </c>
      <c r="K281" s="179">
        <f>K156+K160+K164+K168+K179+K185+K190+K194+K196+K200+K204+K225+K229+K233+K244+K246+K251+K256+K262+K268+K270+K277+K279+K181+K209+K172+K227+K215</f>
        <v>4204</v>
      </c>
      <c r="L281" s="145">
        <f>(F281-E281)/E281</f>
        <v>-6.4935064935064929E-2</v>
      </c>
      <c r="M281" s="125">
        <f>F281-E281</f>
        <v>-55</v>
      </c>
      <c r="N281" s="124">
        <f>(K281-J281)/J281</f>
        <v>-6.3697104677060135E-2</v>
      </c>
      <c r="O281" s="126">
        <f>K281-J281</f>
        <v>-286</v>
      </c>
      <c r="P281" s="20"/>
    </row>
    <row r="282" spans="1:17" x14ac:dyDescent="0.2">
      <c r="A282" s="4"/>
      <c r="B282" s="30"/>
      <c r="C282" s="15"/>
      <c r="D282" s="15"/>
      <c r="E282" s="15"/>
      <c r="F282" s="33"/>
      <c r="G282" s="15"/>
      <c r="H282" s="15"/>
      <c r="I282" s="15"/>
      <c r="J282" s="15"/>
      <c r="K282" s="33"/>
      <c r="L282" s="6"/>
      <c r="M282" s="9"/>
      <c r="N282" s="6"/>
      <c r="O282" s="38"/>
      <c r="P282" s="20"/>
    </row>
    <row r="283" spans="1:17" x14ac:dyDescent="0.2">
      <c r="A283" s="3" t="s">
        <v>6</v>
      </c>
      <c r="B283" s="30" t="e">
        <f t="shared" ref="B283:K283" si="307">B281+B154</f>
        <v>#REF!</v>
      </c>
      <c r="C283" s="30" t="e">
        <f t="shared" si="307"/>
        <v>#REF!</v>
      </c>
      <c r="D283" s="15">
        <f t="shared" ref="D283:E283" si="308">D281+D154</f>
        <v>1559</v>
      </c>
      <c r="E283" s="15">
        <f t="shared" si="308"/>
        <v>1634</v>
      </c>
      <c r="F283" s="33">
        <f t="shared" si="307"/>
        <v>1494</v>
      </c>
      <c r="G283" s="15" t="e">
        <f t="shared" si="307"/>
        <v>#REF!</v>
      </c>
      <c r="H283" s="15" t="e">
        <f t="shared" si="307"/>
        <v>#REF!</v>
      </c>
      <c r="I283" s="15">
        <f t="shared" ref="I283:J283" si="309">I281+I154</f>
        <v>7817</v>
      </c>
      <c r="J283" s="15">
        <f t="shared" si="309"/>
        <v>8153</v>
      </c>
      <c r="K283" s="33">
        <f t="shared" si="307"/>
        <v>7478</v>
      </c>
      <c r="L283" s="6">
        <f>(F283-E283)/E283</f>
        <v>-8.5679314565483472E-2</v>
      </c>
      <c r="M283" s="9">
        <f>F283-E283</f>
        <v>-140</v>
      </c>
      <c r="N283" s="6">
        <f>(K283-J283)/J283</f>
        <v>-8.2791610450141051E-2</v>
      </c>
      <c r="O283" s="131">
        <f>K283-J283</f>
        <v>-675</v>
      </c>
      <c r="P283" s="20"/>
    </row>
    <row r="284" spans="1:17" x14ac:dyDescent="0.2">
      <c r="D284" s="19"/>
      <c r="E284" s="19"/>
      <c r="F284" s="89"/>
      <c r="G284" s="88"/>
      <c r="I284" s="19"/>
      <c r="J284" s="19"/>
      <c r="K284" s="89"/>
      <c r="M284" s="20"/>
    </row>
    <row r="288" spans="1:17" x14ac:dyDescent="0.2">
      <c r="B288" s="47"/>
      <c r="C288" s="47"/>
      <c r="D288" s="47"/>
      <c r="E288" s="47"/>
      <c r="F288" s="47"/>
      <c r="G288" s="47"/>
      <c r="H288" s="47"/>
      <c r="I288" s="47"/>
      <c r="J288" s="47"/>
      <c r="K288" s="47"/>
    </row>
  </sheetData>
  <sortState ref="A240:A241">
    <sortCondition descending="1" ref="A240:A241"/>
  </sortState>
  <mergeCells count="2">
    <mergeCell ref="A1:O1"/>
    <mergeCell ref="A2:O2"/>
  </mergeCells>
  <phoneticPr fontId="0" type="noConversion"/>
  <printOptions horizontalCentered="1"/>
  <pageMargins left="0" right="0" top="0.5" bottom="0.25" header="0" footer="0"/>
  <pageSetup scale="89" firstPageNumber="0" fitToHeight="0" orientation="portrait" r:id="rId1"/>
  <headerFooter alignWithMargins="0">
    <oddFooter>&amp;R&amp;"Arial,Italic"&amp;8Office of Institutional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7"/>
  <sheetViews>
    <sheetView zoomScaleNormal="100" workbookViewId="0">
      <selection sqref="A1:O1"/>
    </sheetView>
  </sheetViews>
  <sheetFormatPr defaultColWidth="9.140625" defaultRowHeight="12.75" x14ac:dyDescent="0.2"/>
  <cols>
    <col min="1" max="1" width="31.28515625" style="17" customWidth="1"/>
    <col min="2" max="2" width="8.28515625" style="27" hidden="1" customWidth="1"/>
    <col min="3" max="3" width="8.28515625" style="18" hidden="1" customWidth="1"/>
    <col min="4" max="6" width="8.28515625" style="18" customWidth="1"/>
    <col min="7" max="8" width="8.28515625" style="18" hidden="1" customWidth="1"/>
    <col min="9" max="11" width="8.28515625" style="18" customWidth="1"/>
    <col min="12" max="15" width="8.7109375" style="17" customWidth="1"/>
    <col min="16" max="16384" width="9.140625" style="17"/>
  </cols>
  <sheetData>
    <row r="1" spans="1:16" ht="15" customHeight="1" x14ac:dyDescent="0.25">
      <c r="A1" s="167" t="s">
        <v>236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15" customHeight="1" x14ac:dyDescent="0.25">
      <c r="A2" s="167" t="s">
        <v>97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6" x14ac:dyDescent="0.2">
      <c r="D3" s="19"/>
      <c r="E3" s="19"/>
      <c r="F3" s="89"/>
      <c r="I3" s="19"/>
      <c r="J3" s="19"/>
      <c r="K3" s="89"/>
      <c r="M3" s="20"/>
    </row>
    <row r="4" spans="1:16" ht="34.5" x14ac:dyDescent="0.25">
      <c r="A4" s="1" t="s">
        <v>135</v>
      </c>
      <c r="B4" s="28" t="s">
        <v>0</v>
      </c>
      <c r="C4" s="16" t="s">
        <v>1</v>
      </c>
      <c r="D4" s="16" t="s">
        <v>216</v>
      </c>
      <c r="E4" s="16" t="s">
        <v>226</v>
      </c>
      <c r="F4" s="32" t="s">
        <v>237</v>
      </c>
      <c r="G4" s="16" t="s">
        <v>5</v>
      </c>
      <c r="H4" s="16" t="s">
        <v>4</v>
      </c>
      <c r="I4" s="16" t="s">
        <v>217</v>
      </c>
      <c r="J4" s="16" t="s">
        <v>227</v>
      </c>
      <c r="K4" s="32" t="s">
        <v>238</v>
      </c>
      <c r="L4" s="5" t="s">
        <v>239</v>
      </c>
      <c r="M4" s="8" t="s">
        <v>240</v>
      </c>
      <c r="N4" s="5" t="s">
        <v>241</v>
      </c>
      <c r="O4" s="5" t="s">
        <v>242</v>
      </c>
    </row>
    <row r="5" spans="1:16" x14ac:dyDescent="0.2">
      <c r="A5" s="26" t="s">
        <v>8</v>
      </c>
      <c r="B5" s="31">
        <f>'All Programs'!B6</f>
        <v>36</v>
      </c>
      <c r="C5" s="31">
        <f>'All Programs'!C6</f>
        <v>30</v>
      </c>
      <c r="D5" s="56">
        <f>'All Programs'!D6</f>
        <v>31</v>
      </c>
      <c r="E5" s="13">
        <f>'All Programs'!E6</f>
        <v>19</v>
      </c>
      <c r="F5" s="52">
        <f>'All Programs'!F6</f>
        <v>17</v>
      </c>
      <c r="G5" s="74">
        <f>'All Programs'!G6</f>
        <v>150</v>
      </c>
      <c r="H5" s="13">
        <f>'All Programs'!H6</f>
        <v>149</v>
      </c>
      <c r="I5" s="56">
        <f>'All Programs'!I6</f>
        <v>120</v>
      </c>
      <c r="J5" s="13">
        <f>'All Programs'!J6</f>
        <v>69</v>
      </c>
      <c r="K5" s="52">
        <f>'All Programs'!K6</f>
        <v>66</v>
      </c>
      <c r="L5" s="23">
        <f>(F5-E5)/E5</f>
        <v>-0.10526315789473684</v>
      </c>
      <c r="M5" s="24">
        <f>F5-E5</f>
        <v>-2</v>
      </c>
      <c r="N5" s="23">
        <f>(K5-J5)/J5</f>
        <v>-4.3478260869565216E-2</v>
      </c>
      <c r="O5" s="25">
        <f>K5-J5</f>
        <v>-3</v>
      </c>
    </row>
    <row r="6" spans="1:16" ht="7.5" customHeight="1" x14ac:dyDescent="0.2">
      <c r="A6" s="26"/>
      <c r="B6" s="31"/>
      <c r="C6" s="22"/>
      <c r="D6" s="61"/>
      <c r="E6" s="61"/>
      <c r="F6" s="69"/>
      <c r="G6" s="75"/>
      <c r="H6" s="22"/>
      <c r="I6" s="68"/>
      <c r="J6" s="68"/>
      <c r="K6" s="34"/>
      <c r="L6" s="23"/>
      <c r="M6" s="24"/>
      <c r="N6" s="23"/>
      <c r="O6" s="25"/>
    </row>
    <row r="7" spans="1:16" x14ac:dyDescent="0.2">
      <c r="A7" s="26" t="s">
        <v>14</v>
      </c>
      <c r="B7" s="31">
        <f>'All Programs'!B76</f>
        <v>52</v>
      </c>
      <c r="C7" s="31">
        <f>'All Programs'!C76</f>
        <v>27</v>
      </c>
      <c r="D7" s="13">
        <f>'All Programs'!D76</f>
        <v>40</v>
      </c>
      <c r="E7" s="13">
        <f>'All Programs'!E76</f>
        <v>49</v>
      </c>
      <c r="F7" s="52">
        <f>'All Programs'!F76</f>
        <v>59</v>
      </c>
      <c r="G7" s="74">
        <f>'All Programs'!G76</f>
        <v>229</v>
      </c>
      <c r="H7" s="13">
        <f>'All Programs'!H76</f>
        <v>116</v>
      </c>
      <c r="I7" s="13">
        <f>'All Programs'!I76</f>
        <v>151</v>
      </c>
      <c r="J7" s="13">
        <f>'All Programs'!J76</f>
        <v>190</v>
      </c>
      <c r="K7" s="52">
        <f>'All Programs'!K76</f>
        <v>229</v>
      </c>
      <c r="L7" s="23">
        <f>(F7-E7)/E7</f>
        <v>0.20408163265306123</v>
      </c>
      <c r="M7" s="24">
        <f>F7-E7</f>
        <v>10</v>
      </c>
      <c r="N7" s="23">
        <f>(K7-J7)/J7</f>
        <v>0.20526315789473684</v>
      </c>
      <c r="O7" s="25">
        <f>K7-J7</f>
        <v>39</v>
      </c>
    </row>
    <row r="8" spans="1:16" x14ac:dyDescent="0.2">
      <c r="A8" s="26" t="s">
        <v>15</v>
      </c>
      <c r="B8" s="13">
        <f>'All Programs'!B77</f>
        <v>13</v>
      </c>
      <c r="C8" s="13">
        <f>'All Programs'!C77</f>
        <v>9</v>
      </c>
      <c r="D8" s="67">
        <f>'All Programs'!D77</f>
        <v>3</v>
      </c>
      <c r="E8" s="13">
        <f>'All Programs'!E77</f>
        <v>0</v>
      </c>
      <c r="F8" s="52">
        <f>'All Programs'!F77</f>
        <v>0</v>
      </c>
      <c r="G8" s="74">
        <f>'All Programs'!G77</f>
        <v>39</v>
      </c>
      <c r="H8" s="13">
        <f>'All Programs'!H77</f>
        <v>31</v>
      </c>
      <c r="I8" s="13">
        <f>'All Programs'!I77</f>
        <v>12</v>
      </c>
      <c r="J8" s="13">
        <f>'All Programs'!J77</f>
        <v>0</v>
      </c>
      <c r="K8" s="52">
        <f>'All Programs'!K77</f>
        <v>0</v>
      </c>
      <c r="L8" s="149" t="s">
        <v>165</v>
      </c>
      <c r="M8" s="87">
        <f t="shared" ref="M8" si="0">F8-E8</f>
        <v>0</v>
      </c>
      <c r="N8" s="98" t="s">
        <v>165</v>
      </c>
      <c r="O8" s="132">
        <f t="shared" ref="O8" si="1">K8-J8</f>
        <v>0</v>
      </c>
    </row>
    <row r="9" spans="1:16" x14ac:dyDescent="0.2">
      <c r="A9" s="53" t="s">
        <v>107</v>
      </c>
      <c r="B9" s="54">
        <f t="shared" ref="B9:I9" si="2">SUM(B7:B8)</f>
        <v>65</v>
      </c>
      <c r="C9" s="54">
        <f t="shared" si="2"/>
        <v>36</v>
      </c>
      <c r="D9" s="54">
        <f t="shared" si="2"/>
        <v>43</v>
      </c>
      <c r="E9" s="54">
        <f>SUM(E7:E8)</f>
        <v>49</v>
      </c>
      <c r="F9" s="64">
        <f>SUM(F7:F8)</f>
        <v>59</v>
      </c>
      <c r="G9" s="76">
        <f t="shared" si="2"/>
        <v>268</v>
      </c>
      <c r="H9" s="54">
        <f t="shared" si="2"/>
        <v>147</v>
      </c>
      <c r="I9" s="54">
        <f t="shared" si="2"/>
        <v>163</v>
      </c>
      <c r="J9" s="54">
        <f>SUM(J7:J8)</f>
        <v>190</v>
      </c>
      <c r="K9" s="64">
        <f>SUM(K7:K8)</f>
        <v>229</v>
      </c>
      <c r="L9" s="99">
        <f>(F9-E9)/E9</f>
        <v>0.20408163265306123</v>
      </c>
      <c r="M9" s="51">
        <f>F9-E9</f>
        <v>10</v>
      </c>
      <c r="N9" s="57">
        <f>(K9-J9)/J9</f>
        <v>0.20526315789473684</v>
      </c>
      <c r="O9" s="58">
        <f>K9-J9</f>
        <v>39</v>
      </c>
      <c r="P9" s="20"/>
    </row>
    <row r="10" spans="1:16" ht="7.5" customHeight="1" x14ac:dyDescent="0.2">
      <c r="A10" s="26"/>
      <c r="B10" s="31"/>
      <c r="C10" s="22"/>
      <c r="D10" s="61"/>
      <c r="E10" s="61"/>
      <c r="F10" s="69"/>
      <c r="G10" s="75"/>
      <c r="H10" s="22"/>
      <c r="I10" s="68"/>
      <c r="J10" s="68"/>
      <c r="K10" s="34"/>
      <c r="L10" s="100"/>
      <c r="M10" s="24"/>
      <c r="N10" s="23"/>
      <c r="O10" s="10"/>
    </row>
    <row r="11" spans="1:16" x14ac:dyDescent="0.2">
      <c r="A11" s="26" t="s">
        <v>16</v>
      </c>
      <c r="B11" s="31">
        <f>'All Programs'!B104</f>
        <v>10</v>
      </c>
      <c r="C11" s="31">
        <f>'All Programs'!C104</f>
        <v>8</v>
      </c>
      <c r="D11" s="135">
        <f>'All Programs'!D104</f>
        <v>15</v>
      </c>
      <c r="E11" s="135">
        <f>'All Programs'!E104</f>
        <v>15</v>
      </c>
      <c r="F11" s="119">
        <f>'All Programs'!F104</f>
        <v>5</v>
      </c>
      <c r="G11" s="136">
        <f>'All Programs'!G104</f>
        <v>37</v>
      </c>
      <c r="H11" s="135">
        <f>'All Programs'!H104</f>
        <v>31</v>
      </c>
      <c r="I11" s="135">
        <f>'All Programs'!I104</f>
        <v>60</v>
      </c>
      <c r="J11" s="135">
        <f>'All Programs'!J104</f>
        <v>45</v>
      </c>
      <c r="K11" s="119">
        <f>'All Programs'!K104</f>
        <v>27</v>
      </c>
      <c r="L11" s="100">
        <f>(F11-E11)/E11</f>
        <v>-0.66666666666666663</v>
      </c>
      <c r="M11" s="24">
        <f>F11-E11</f>
        <v>-10</v>
      </c>
      <c r="N11" s="23">
        <f>(K11-J11)/J11</f>
        <v>-0.4</v>
      </c>
      <c r="O11" s="10">
        <f>K11-J11</f>
        <v>-18</v>
      </c>
    </row>
    <row r="12" spans="1:16" x14ac:dyDescent="0.2">
      <c r="A12" s="26" t="s">
        <v>17</v>
      </c>
      <c r="B12" s="13">
        <f>'All Programs'!B105</f>
        <v>71</v>
      </c>
      <c r="C12" s="13">
        <f>'All Programs'!C105</f>
        <v>49</v>
      </c>
      <c r="D12" s="135">
        <f>'All Programs'!D105</f>
        <v>37</v>
      </c>
      <c r="E12" s="135">
        <f>'All Programs'!E105</f>
        <v>43</v>
      </c>
      <c r="F12" s="119">
        <f>'All Programs'!F105</f>
        <v>28</v>
      </c>
      <c r="G12" s="136">
        <f>'All Programs'!G105</f>
        <v>343</v>
      </c>
      <c r="H12" s="135">
        <f>'All Programs'!H105</f>
        <v>219</v>
      </c>
      <c r="I12" s="135">
        <f>'All Programs'!I105</f>
        <v>153</v>
      </c>
      <c r="J12" s="135">
        <f>'All Programs'!J105</f>
        <v>178</v>
      </c>
      <c r="K12" s="119">
        <f>'All Programs'!K105</f>
        <v>107</v>
      </c>
      <c r="L12" s="96">
        <f>(F12-E12)/E12</f>
        <v>-0.34883720930232559</v>
      </c>
      <c r="M12" s="87">
        <f>F12-E12</f>
        <v>-15</v>
      </c>
      <c r="N12" s="85">
        <f>(K12-J12)/J12</f>
        <v>-0.398876404494382</v>
      </c>
      <c r="O12" s="86">
        <f>K12-J12</f>
        <v>-71</v>
      </c>
    </row>
    <row r="13" spans="1:16" x14ac:dyDescent="0.2">
      <c r="A13" s="55" t="s">
        <v>108</v>
      </c>
      <c r="B13" s="56">
        <f t="shared" ref="B13:I13" si="3">SUM(B11:B12)</f>
        <v>81</v>
      </c>
      <c r="C13" s="56">
        <f t="shared" si="3"/>
        <v>57</v>
      </c>
      <c r="D13" s="134">
        <f t="shared" si="3"/>
        <v>52</v>
      </c>
      <c r="E13" s="134">
        <f>SUM(E11:E12)</f>
        <v>58</v>
      </c>
      <c r="F13" s="129">
        <f>SUM(F11:F12)</f>
        <v>33</v>
      </c>
      <c r="G13" s="137">
        <f t="shared" si="3"/>
        <v>380</v>
      </c>
      <c r="H13" s="134">
        <f t="shared" si="3"/>
        <v>250</v>
      </c>
      <c r="I13" s="134">
        <f t="shared" si="3"/>
        <v>213</v>
      </c>
      <c r="J13" s="134">
        <f>SUM(J11:J12)</f>
        <v>223</v>
      </c>
      <c r="K13" s="129">
        <f>SUM(K11:K12)</f>
        <v>134</v>
      </c>
      <c r="L13" s="23">
        <f>(F13-E13)/E13</f>
        <v>-0.43103448275862066</v>
      </c>
      <c r="M13" s="24">
        <f>F13-E13</f>
        <v>-25</v>
      </c>
      <c r="N13" s="23">
        <f>(K13-J13)/J13</f>
        <v>-0.3991031390134529</v>
      </c>
      <c r="O13" s="25">
        <f>K13-J13</f>
        <v>-89</v>
      </c>
      <c r="P13" s="20"/>
    </row>
    <row r="14" spans="1:16" ht="7.5" customHeight="1" x14ac:dyDescent="0.2">
      <c r="A14" s="26"/>
      <c r="B14" s="31"/>
      <c r="C14" s="22"/>
      <c r="D14" s="61"/>
      <c r="E14" s="61"/>
      <c r="F14" s="69"/>
      <c r="G14" s="75"/>
      <c r="H14" s="22"/>
      <c r="I14" s="68"/>
      <c r="J14" s="68"/>
      <c r="K14" s="34"/>
      <c r="L14" s="23"/>
      <c r="M14" s="24"/>
      <c r="N14" s="23"/>
      <c r="O14" s="25"/>
    </row>
    <row r="15" spans="1:16" hidden="1" x14ac:dyDescent="0.2">
      <c r="A15" s="95" t="s">
        <v>156</v>
      </c>
      <c r="B15" s="31">
        <f>'All Programs'!B128</f>
        <v>0</v>
      </c>
      <c r="C15" s="31">
        <f>'All Programs'!C128</f>
        <v>0</v>
      </c>
      <c r="D15" s="13">
        <f>'All Programs'!D128</f>
        <v>0</v>
      </c>
      <c r="E15" s="13">
        <f>'All Programs'!E128</f>
        <v>0</v>
      </c>
      <c r="F15" s="52">
        <f>'All Programs'!F128</f>
        <v>0</v>
      </c>
      <c r="G15" s="74">
        <f>'All Programs'!G128</f>
        <v>0</v>
      </c>
      <c r="H15" s="13">
        <f>'All Programs'!H128</f>
        <v>0</v>
      </c>
      <c r="I15" s="13">
        <f>'All Programs'!I128</f>
        <v>0</v>
      </c>
      <c r="J15" s="13">
        <f>'All Programs'!J128</f>
        <v>0</v>
      </c>
      <c r="K15" s="52">
        <f>'All Programs'!K128</f>
        <v>0</v>
      </c>
      <c r="L15" s="97" t="s">
        <v>165</v>
      </c>
      <c r="M15" s="24">
        <f t="shared" ref="M15" si="4">F15-E15</f>
        <v>0</v>
      </c>
      <c r="N15" s="111" t="s">
        <v>165</v>
      </c>
      <c r="O15" s="25">
        <f t="shared" ref="O15" si="5">K15-J15</f>
        <v>0</v>
      </c>
    </row>
    <row r="16" spans="1:16" x14ac:dyDescent="0.2">
      <c r="A16" s="95" t="s">
        <v>157</v>
      </c>
      <c r="B16" s="31" t="str">
        <f>'All Programs'!B129</f>
        <v>N/A</v>
      </c>
      <c r="C16" s="31" t="str">
        <f>'All Programs'!C129</f>
        <v>N/A</v>
      </c>
      <c r="D16" s="13">
        <f>'All Programs'!D129</f>
        <v>1</v>
      </c>
      <c r="E16" s="13">
        <f>'All Programs'!E129</f>
        <v>0</v>
      </c>
      <c r="F16" s="52">
        <f>'All Programs'!F129</f>
        <v>2</v>
      </c>
      <c r="G16" s="74" t="str">
        <f>'All Programs'!G129</f>
        <v>N/A</v>
      </c>
      <c r="H16" s="13" t="str">
        <f>'All Programs'!H129</f>
        <v>N/A</v>
      </c>
      <c r="I16" s="13">
        <f>'All Programs'!I129</f>
        <v>3</v>
      </c>
      <c r="J16" s="13">
        <f>'All Programs'!J129</f>
        <v>0</v>
      </c>
      <c r="K16" s="52">
        <f>'All Programs'!K129</f>
        <v>6</v>
      </c>
      <c r="L16" s="97" t="s">
        <v>165</v>
      </c>
      <c r="M16" s="24">
        <f>F16-E16</f>
        <v>2</v>
      </c>
      <c r="N16" s="97" t="s">
        <v>165</v>
      </c>
      <c r="O16" s="25">
        <f>K16-J16</f>
        <v>6</v>
      </c>
    </row>
    <row r="17" spans="1:17" x14ac:dyDescent="0.2">
      <c r="A17" s="95" t="s">
        <v>170</v>
      </c>
      <c r="B17" s="31"/>
      <c r="C17" s="31"/>
      <c r="D17" s="13">
        <f>'All Programs'!D140</f>
        <v>0</v>
      </c>
      <c r="E17" s="13">
        <f>'All Programs'!E140</f>
        <v>0</v>
      </c>
      <c r="F17" s="52">
        <f>'All Programs'!F140</f>
        <v>0</v>
      </c>
      <c r="G17" s="74" t="str">
        <f>'All Programs'!G129</f>
        <v>N/A</v>
      </c>
      <c r="H17" s="13" t="str">
        <f>'All Programs'!H129</f>
        <v>N/A</v>
      </c>
      <c r="I17" s="13">
        <f>'All Programs'!I140</f>
        <v>0</v>
      </c>
      <c r="J17" s="13">
        <f>'All Programs'!J140</f>
        <v>0</v>
      </c>
      <c r="K17" s="52">
        <f>'All Programs'!K140</f>
        <v>0</v>
      </c>
      <c r="L17" s="97" t="s">
        <v>165</v>
      </c>
      <c r="M17" s="24">
        <f t="shared" ref="M17" si="6">F17-E17</f>
        <v>0</v>
      </c>
      <c r="N17" s="111" t="s">
        <v>165</v>
      </c>
      <c r="O17" s="25">
        <f t="shared" ref="O17" si="7">K17-J17</f>
        <v>0</v>
      </c>
    </row>
    <row r="18" spans="1:17" x14ac:dyDescent="0.2">
      <c r="A18" s="94" t="s">
        <v>167</v>
      </c>
      <c r="B18" s="31">
        <f>'All Programs'!B130</f>
        <v>0</v>
      </c>
      <c r="C18" s="31" t="str">
        <f>'All Programs'!C130</f>
        <v>N/A</v>
      </c>
      <c r="D18" s="13">
        <f>'All Programs'!D142</f>
        <v>3</v>
      </c>
      <c r="E18" s="13">
        <f>'All Programs'!E142</f>
        <v>6</v>
      </c>
      <c r="F18" s="52">
        <f>'All Programs'!F142</f>
        <v>5</v>
      </c>
      <c r="G18" s="74">
        <f>'All Programs'!G130</f>
        <v>0</v>
      </c>
      <c r="H18" s="13" t="str">
        <f>'All Programs'!H130</f>
        <v>N/A</v>
      </c>
      <c r="I18" s="13">
        <f>'All Programs'!I142</f>
        <v>15</v>
      </c>
      <c r="J18" s="13">
        <f>'All Programs'!J142</f>
        <v>18</v>
      </c>
      <c r="K18" s="52">
        <f>'All Programs'!K142</f>
        <v>15</v>
      </c>
      <c r="L18" s="100">
        <f>(F18-E18)/E18</f>
        <v>-0.16666666666666666</v>
      </c>
      <c r="M18" s="24">
        <f>F18-E18</f>
        <v>-1</v>
      </c>
      <c r="N18" s="23">
        <f>(K18-J18)/J18</f>
        <v>-0.16666666666666666</v>
      </c>
      <c r="O18" s="10">
        <f>K18-J18</f>
        <v>-3</v>
      </c>
    </row>
    <row r="19" spans="1:17" hidden="1" x14ac:dyDescent="0.2">
      <c r="A19" s="95" t="s">
        <v>179</v>
      </c>
      <c r="B19" s="31"/>
      <c r="C19" s="31"/>
      <c r="D19" s="13">
        <f>'All Programs'!D134</f>
        <v>0</v>
      </c>
      <c r="E19" s="13">
        <f>'All Programs'!E134</f>
        <v>0</v>
      </c>
      <c r="F19" s="52">
        <f>'All Programs'!F134</f>
        <v>0</v>
      </c>
      <c r="G19" s="74">
        <f>'All Programs'!G131</f>
        <v>0</v>
      </c>
      <c r="H19" s="13">
        <f>'All Programs'!H131</f>
        <v>0</v>
      </c>
      <c r="I19" s="13">
        <f>'All Programs'!I134</f>
        <v>0</v>
      </c>
      <c r="J19" s="13">
        <f>'All Programs'!J134</f>
        <v>0</v>
      </c>
      <c r="K19" s="52">
        <f>'All Programs'!K134</f>
        <v>0</v>
      </c>
      <c r="L19" s="97" t="s">
        <v>165</v>
      </c>
      <c r="M19" s="24">
        <f t="shared" ref="M19" si="8">F19-E19</f>
        <v>0</v>
      </c>
      <c r="N19" s="111" t="s">
        <v>165</v>
      </c>
      <c r="O19" s="25">
        <f t="shared" ref="O19" si="9">K19-J19</f>
        <v>0</v>
      </c>
    </row>
    <row r="20" spans="1:17" x14ac:dyDescent="0.2">
      <c r="A20" s="95" t="s">
        <v>221</v>
      </c>
      <c r="B20" s="31"/>
      <c r="C20" s="31"/>
      <c r="D20" s="13">
        <f>'All Programs'!D135</f>
        <v>1</v>
      </c>
      <c r="E20" s="13">
        <f>'All Programs'!E135</f>
        <v>0</v>
      </c>
      <c r="F20" s="52">
        <f>'All Programs'!F135</f>
        <v>0</v>
      </c>
      <c r="G20" s="74">
        <f>'All Programs'!G132</f>
        <v>8</v>
      </c>
      <c r="H20" s="13">
        <f>'All Programs'!H132</f>
        <v>0</v>
      </c>
      <c r="I20" s="13">
        <f>'All Programs'!I135</f>
        <v>4</v>
      </c>
      <c r="J20" s="13">
        <f>'All Programs'!J135</f>
        <v>0</v>
      </c>
      <c r="K20" s="52">
        <f>'All Programs'!K135</f>
        <v>0</v>
      </c>
      <c r="L20" s="97" t="s">
        <v>165</v>
      </c>
      <c r="M20" s="24">
        <f t="shared" ref="M20" si="10">F20-E20</f>
        <v>0</v>
      </c>
      <c r="N20" s="111" t="s">
        <v>165</v>
      </c>
      <c r="O20" s="25">
        <f t="shared" ref="O20" si="11">K20-J20</f>
        <v>0</v>
      </c>
    </row>
    <row r="21" spans="1:17" x14ac:dyDescent="0.2">
      <c r="A21" s="95" t="s">
        <v>222</v>
      </c>
      <c r="B21" s="31"/>
      <c r="C21" s="31"/>
      <c r="D21" s="13">
        <f>'All Programs'!D136</f>
        <v>2</v>
      </c>
      <c r="E21" s="13">
        <f>'All Programs'!E136</f>
        <v>1</v>
      </c>
      <c r="F21" s="52">
        <f>'All Programs'!F136</f>
        <v>2</v>
      </c>
      <c r="G21" s="74">
        <f>'All Programs'!G133</f>
        <v>0</v>
      </c>
      <c r="H21" s="13">
        <f>'All Programs'!H133</f>
        <v>0</v>
      </c>
      <c r="I21" s="13">
        <f>'All Programs'!I136</f>
        <v>9</v>
      </c>
      <c r="J21" s="13">
        <f>'All Programs'!J136</f>
        <v>3</v>
      </c>
      <c r="K21" s="52">
        <f>'All Programs'!K136</f>
        <v>9</v>
      </c>
      <c r="L21" s="100">
        <f>(F21-E21)/E21</f>
        <v>1</v>
      </c>
      <c r="M21" s="24">
        <f>F21-E21</f>
        <v>1</v>
      </c>
      <c r="N21" s="23">
        <f>(K21-J21)/J21</f>
        <v>2</v>
      </c>
      <c r="O21" s="10">
        <f>K21-J21</f>
        <v>6</v>
      </c>
    </row>
    <row r="22" spans="1:17" x14ac:dyDescent="0.2">
      <c r="A22" s="110" t="s">
        <v>158</v>
      </c>
      <c r="B22" s="31"/>
      <c r="C22" s="31"/>
      <c r="D22" s="13">
        <f>'All Programs'!D130</f>
        <v>0</v>
      </c>
      <c r="E22" s="13">
        <f>'All Programs'!E130</f>
        <v>0</v>
      </c>
      <c r="F22" s="52">
        <f>'All Programs'!F130</f>
        <v>0</v>
      </c>
      <c r="G22" s="74"/>
      <c r="H22" s="13"/>
      <c r="I22" s="13">
        <f>'All Programs'!I130</f>
        <v>0</v>
      </c>
      <c r="J22" s="13">
        <f>'All Programs'!J130</f>
        <v>0</v>
      </c>
      <c r="K22" s="52">
        <f>'All Programs'!K130</f>
        <v>0</v>
      </c>
      <c r="L22" s="97" t="s">
        <v>165</v>
      </c>
      <c r="M22" s="24">
        <f t="shared" ref="M22" si="12">F22-E22</f>
        <v>0</v>
      </c>
      <c r="N22" s="111" t="s">
        <v>165</v>
      </c>
      <c r="O22" s="25">
        <f t="shared" ref="O22" si="13">K22-J22</f>
        <v>0</v>
      </c>
    </row>
    <row r="23" spans="1:17" x14ac:dyDescent="0.2">
      <c r="A23" s="95" t="s">
        <v>159</v>
      </c>
      <c r="B23" s="13">
        <f>'All Programs'!B131</f>
        <v>0</v>
      </c>
      <c r="C23" s="13">
        <f>'All Programs'!C131</f>
        <v>0</v>
      </c>
      <c r="D23" s="13">
        <f>'All Programs'!D131</f>
        <v>2</v>
      </c>
      <c r="E23" s="13">
        <f>'All Programs'!E131</f>
        <v>0</v>
      </c>
      <c r="F23" s="52">
        <f>'All Programs'!F131</f>
        <v>4</v>
      </c>
      <c r="G23" s="74">
        <f>'All Programs'!G131</f>
        <v>0</v>
      </c>
      <c r="H23" s="13">
        <f>'All Programs'!H131</f>
        <v>0</v>
      </c>
      <c r="I23" s="13">
        <f>'All Programs'!I131</f>
        <v>12</v>
      </c>
      <c r="J23" s="13">
        <f>'All Programs'!J131</f>
        <v>0</v>
      </c>
      <c r="K23" s="52">
        <f>'All Programs'!K131</f>
        <v>12</v>
      </c>
      <c r="L23" s="111" t="s">
        <v>165</v>
      </c>
      <c r="M23" s="24">
        <f>F23-E23</f>
        <v>4</v>
      </c>
      <c r="N23" s="111" t="s">
        <v>165</v>
      </c>
      <c r="O23" s="10">
        <f>K23-J23</f>
        <v>12</v>
      </c>
    </row>
    <row r="24" spans="1:17" x14ac:dyDescent="0.2">
      <c r="A24" s="94" t="s">
        <v>247</v>
      </c>
      <c r="B24" s="13"/>
      <c r="C24" s="13"/>
      <c r="D24" s="13">
        <f>'All Programs'!D150</f>
        <v>0</v>
      </c>
      <c r="E24" s="13">
        <f>'All Programs'!E150</f>
        <v>0</v>
      </c>
      <c r="F24" s="52">
        <f>'All Programs'!F150</f>
        <v>1</v>
      </c>
      <c r="G24" s="74"/>
      <c r="H24" s="13"/>
      <c r="I24" s="13">
        <f>'All Programs'!I150</f>
        <v>0</v>
      </c>
      <c r="J24" s="151">
        <f>'All Programs'!J150</f>
        <v>0</v>
      </c>
      <c r="K24" s="79">
        <f>'All Programs'!K150</f>
        <v>4</v>
      </c>
      <c r="L24" s="149" t="s">
        <v>165</v>
      </c>
      <c r="M24" s="87">
        <f t="shared" ref="M24" si="14">F24-E24</f>
        <v>1</v>
      </c>
      <c r="N24" s="98" t="s">
        <v>165</v>
      </c>
      <c r="O24" s="132">
        <f t="shared" ref="O24" si="15">K24-J24</f>
        <v>4</v>
      </c>
    </row>
    <row r="25" spans="1:17" x14ac:dyDescent="0.2">
      <c r="A25" s="55" t="s">
        <v>109</v>
      </c>
      <c r="B25" s="59">
        <f t="shared" ref="B25:H25" si="16">SUM(B15:B23)</f>
        <v>0</v>
      </c>
      <c r="C25" s="59">
        <f t="shared" si="16"/>
        <v>0</v>
      </c>
      <c r="D25" s="56">
        <f>SUM(D15:D24)</f>
        <v>9</v>
      </c>
      <c r="E25" s="56">
        <f t="shared" ref="E25:F25" si="17">SUM(E15:E24)</f>
        <v>7</v>
      </c>
      <c r="F25" s="56">
        <f t="shared" si="17"/>
        <v>14</v>
      </c>
      <c r="G25" s="77">
        <f t="shared" si="16"/>
        <v>8</v>
      </c>
      <c r="H25" s="56">
        <f t="shared" si="16"/>
        <v>0</v>
      </c>
      <c r="I25" s="77">
        <f t="shared" ref="I25:K25" si="18">SUM(I15:I24)</f>
        <v>43</v>
      </c>
      <c r="J25" s="139">
        <f t="shared" si="18"/>
        <v>21</v>
      </c>
      <c r="K25" s="173">
        <f t="shared" si="18"/>
        <v>46</v>
      </c>
      <c r="L25" s="100">
        <f>(F25-E25)/E25</f>
        <v>1</v>
      </c>
      <c r="M25" s="24">
        <f>F25-E25</f>
        <v>7</v>
      </c>
      <c r="N25" s="23">
        <f>(K25-J25)/J25</f>
        <v>1.1904761904761905</v>
      </c>
      <c r="O25" s="10">
        <f>K25-J25</f>
        <v>25</v>
      </c>
      <c r="P25" s="20"/>
    </row>
    <row r="26" spans="1:17" ht="7.5" customHeight="1" x14ac:dyDescent="0.2">
      <c r="A26" s="55"/>
      <c r="B26" s="56"/>
      <c r="C26" s="56"/>
      <c r="D26" s="13"/>
      <c r="E26" s="13"/>
      <c r="F26" s="52"/>
      <c r="G26" s="74"/>
      <c r="H26" s="13"/>
      <c r="I26" s="13"/>
      <c r="J26" s="13"/>
      <c r="K26" s="52"/>
      <c r="L26" s="23"/>
      <c r="M26" s="24"/>
      <c r="N26" s="23"/>
      <c r="O26" s="10"/>
      <c r="P26" s="20"/>
    </row>
    <row r="27" spans="1:17" x14ac:dyDescent="0.2">
      <c r="A27" s="2" t="s">
        <v>2</v>
      </c>
      <c r="B27" s="39">
        <f t="shared" ref="B27:I27" si="19">B5+B9+B13+B25</f>
        <v>182</v>
      </c>
      <c r="C27" s="39">
        <f t="shared" si="19"/>
        <v>123</v>
      </c>
      <c r="D27" s="48">
        <f>D5+D9+D13+D25</f>
        <v>135</v>
      </c>
      <c r="E27" s="48">
        <f>E5+E9+E13+E25</f>
        <v>133</v>
      </c>
      <c r="F27" s="14">
        <f>F5+F9+F13+F25</f>
        <v>123</v>
      </c>
      <c r="G27" s="78">
        <f t="shared" si="19"/>
        <v>806</v>
      </c>
      <c r="H27" s="48">
        <f t="shared" si="19"/>
        <v>546</v>
      </c>
      <c r="I27" s="48">
        <f t="shared" si="19"/>
        <v>539</v>
      </c>
      <c r="J27" s="48">
        <f>J5+J9+J13+J25</f>
        <v>503</v>
      </c>
      <c r="K27" s="14">
        <f>K5+K9+K13+K25</f>
        <v>475</v>
      </c>
      <c r="L27" s="6">
        <f>(F27-E27)/E27</f>
        <v>-7.5187969924812026E-2</v>
      </c>
      <c r="M27" s="9">
        <f>F27-E27</f>
        <v>-10</v>
      </c>
      <c r="N27" s="6">
        <f>(K27-J27)/J27</f>
        <v>-5.5666003976143144E-2</v>
      </c>
      <c r="O27" s="7">
        <f>K27-J27</f>
        <v>-28</v>
      </c>
      <c r="P27" s="20"/>
    </row>
    <row r="28" spans="1:17" ht="7.5" customHeight="1" x14ac:dyDescent="0.2">
      <c r="A28" s="26"/>
      <c r="B28" s="29"/>
      <c r="C28" s="22"/>
      <c r="D28" s="22"/>
      <c r="E28" s="22"/>
      <c r="F28" s="35"/>
      <c r="G28" s="75"/>
      <c r="H28" s="22"/>
      <c r="I28" s="22"/>
      <c r="J28" s="22"/>
      <c r="K28" s="35"/>
      <c r="L28" s="6"/>
      <c r="M28" s="9"/>
      <c r="N28" s="23"/>
      <c r="O28" s="7"/>
    </row>
    <row r="29" spans="1:17" x14ac:dyDescent="0.2">
      <c r="A29" s="21" t="s">
        <v>7</v>
      </c>
      <c r="B29" s="31">
        <f>'All Programs'!B156</f>
        <v>80</v>
      </c>
      <c r="C29" s="31">
        <f>'All Programs'!C156</f>
        <v>59</v>
      </c>
      <c r="D29" s="13">
        <f>'All Programs'!D156</f>
        <v>62</v>
      </c>
      <c r="E29" s="13">
        <f>'All Programs'!E156</f>
        <v>50</v>
      </c>
      <c r="F29" s="52">
        <f>'All Programs'!F156</f>
        <v>50</v>
      </c>
      <c r="G29" s="74">
        <f>'All Programs'!G156</f>
        <v>458</v>
      </c>
      <c r="H29" s="13">
        <f>'All Programs'!H156</f>
        <v>354</v>
      </c>
      <c r="I29" s="13">
        <f>'All Programs'!I156</f>
        <v>302</v>
      </c>
      <c r="J29" s="13">
        <f>'All Programs'!J156</f>
        <v>252</v>
      </c>
      <c r="K29" s="52">
        <f>'All Programs'!K156</f>
        <v>229</v>
      </c>
      <c r="L29" s="23">
        <f>(F29-E29)/E29</f>
        <v>0</v>
      </c>
      <c r="M29" s="24">
        <f>F29-E29</f>
        <v>0</v>
      </c>
      <c r="N29" s="23">
        <f>(K29-J29)/J29</f>
        <v>-9.1269841269841265E-2</v>
      </c>
      <c r="O29" s="25">
        <f>K29-J29</f>
        <v>-23</v>
      </c>
      <c r="Q29" s="91"/>
    </row>
    <row r="30" spans="1:17" ht="7.5" customHeight="1" x14ac:dyDescent="0.2">
      <c r="A30" s="21"/>
      <c r="B30" s="31"/>
      <c r="C30" s="22"/>
      <c r="D30" s="61"/>
      <c r="E30" s="61"/>
      <c r="F30" s="69"/>
      <c r="G30" s="75"/>
      <c r="H30" s="22"/>
      <c r="I30" s="68"/>
      <c r="J30" s="68"/>
      <c r="K30" s="34"/>
      <c r="L30" s="23"/>
      <c r="M30" s="24"/>
      <c r="N30" s="23"/>
      <c r="O30" s="25"/>
    </row>
    <row r="31" spans="1:17" x14ac:dyDescent="0.2">
      <c r="A31" s="26" t="s">
        <v>9</v>
      </c>
      <c r="B31" s="31">
        <f>'All Programs'!B166</f>
        <v>4</v>
      </c>
      <c r="C31" s="31">
        <f>'All Programs'!C166</f>
        <v>3</v>
      </c>
      <c r="D31" s="13">
        <f>'All Programs'!D166</f>
        <v>3</v>
      </c>
      <c r="E31" s="13">
        <f>'All Programs'!E166</f>
        <v>3</v>
      </c>
      <c r="F31" s="52">
        <f>'All Programs'!F166</f>
        <v>4</v>
      </c>
      <c r="G31" s="74">
        <f>'All Programs'!G166</f>
        <v>26</v>
      </c>
      <c r="H31" s="13">
        <f>'All Programs'!H166</f>
        <v>23</v>
      </c>
      <c r="I31" s="13">
        <f>'All Programs'!I166</f>
        <v>22</v>
      </c>
      <c r="J31" s="13">
        <f>'All Programs'!J166</f>
        <v>13</v>
      </c>
      <c r="K31" s="52">
        <f>'All Programs'!K166</f>
        <v>17</v>
      </c>
      <c r="L31" s="23">
        <f>(F31-E31)/E31</f>
        <v>0.33333333333333331</v>
      </c>
      <c r="M31" s="24">
        <f>F31-E31</f>
        <v>1</v>
      </c>
      <c r="N31" s="23">
        <f>(K31-J31)/J31</f>
        <v>0.30769230769230771</v>
      </c>
      <c r="O31" s="25">
        <f>K31-J31</f>
        <v>4</v>
      </c>
    </row>
    <row r="32" spans="1:17" x14ac:dyDescent="0.2">
      <c r="A32" s="26" t="s">
        <v>10</v>
      </c>
      <c r="B32" s="13">
        <f>'All Programs'!B167</f>
        <v>2</v>
      </c>
      <c r="C32" s="13">
        <f>'All Programs'!C167</f>
        <v>4</v>
      </c>
      <c r="D32" s="13">
        <f>'All Programs'!D167</f>
        <v>0</v>
      </c>
      <c r="E32" s="13">
        <f>'All Programs'!E167</f>
        <v>0</v>
      </c>
      <c r="F32" s="52">
        <f>'All Programs'!F167</f>
        <v>0</v>
      </c>
      <c r="G32" s="74">
        <f>'All Programs'!G167</f>
        <v>12</v>
      </c>
      <c r="H32" s="13">
        <f>'All Programs'!H167</f>
        <v>19</v>
      </c>
      <c r="I32" s="13">
        <f>'All Programs'!I167</f>
        <v>0</v>
      </c>
      <c r="J32" s="13">
        <f>'All Programs'!J167</f>
        <v>0</v>
      </c>
      <c r="K32" s="52">
        <f>'All Programs'!K167</f>
        <v>0</v>
      </c>
      <c r="L32" s="98" t="s">
        <v>165</v>
      </c>
      <c r="M32" s="87">
        <f>F32-E32</f>
        <v>0</v>
      </c>
      <c r="N32" s="98" t="s">
        <v>165</v>
      </c>
      <c r="O32" s="86">
        <f>K32-J32</f>
        <v>0</v>
      </c>
    </row>
    <row r="33" spans="1:17" x14ac:dyDescent="0.2">
      <c r="A33" s="53" t="s">
        <v>110</v>
      </c>
      <c r="B33" s="54">
        <f t="shared" ref="B33:I33" si="20">SUM(B31:B32)</f>
        <v>6</v>
      </c>
      <c r="C33" s="54">
        <f t="shared" si="20"/>
        <v>7</v>
      </c>
      <c r="D33" s="54">
        <f t="shared" si="20"/>
        <v>3</v>
      </c>
      <c r="E33" s="54">
        <f>SUM(E31:E32)</f>
        <v>3</v>
      </c>
      <c r="F33" s="64">
        <f>SUM(F31:F32)</f>
        <v>4</v>
      </c>
      <c r="G33" s="76">
        <f t="shared" si="20"/>
        <v>38</v>
      </c>
      <c r="H33" s="54">
        <f t="shared" si="20"/>
        <v>42</v>
      </c>
      <c r="I33" s="54">
        <f t="shared" si="20"/>
        <v>22</v>
      </c>
      <c r="J33" s="54">
        <f>SUM(J31:J32)</f>
        <v>13</v>
      </c>
      <c r="K33" s="64">
        <f>SUM(K31:K32)</f>
        <v>17</v>
      </c>
      <c r="L33" s="23">
        <f>(F33-E33)/E33</f>
        <v>0.33333333333333331</v>
      </c>
      <c r="M33" s="24">
        <f>F33-E33</f>
        <v>1</v>
      </c>
      <c r="N33" s="23">
        <f>(K33-J33)/J33</f>
        <v>0.30769230769230771</v>
      </c>
      <c r="O33" s="25">
        <f>K33-J33</f>
        <v>4</v>
      </c>
      <c r="P33" s="20"/>
    </row>
    <row r="34" spans="1:17" ht="7.5" customHeight="1" x14ac:dyDescent="0.2">
      <c r="A34" s="26"/>
      <c r="B34" s="31"/>
      <c r="C34" s="22"/>
      <c r="D34" s="61"/>
      <c r="E34" s="61"/>
      <c r="F34" s="69"/>
      <c r="G34" s="75"/>
      <c r="H34" s="22"/>
      <c r="I34" s="68"/>
      <c r="J34" s="68"/>
      <c r="K34" s="34"/>
      <c r="L34" s="23"/>
      <c r="M34" s="24"/>
      <c r="N34" s="23"/>
      <c r="O34" s="25"/>
    </row>
    <row r="35" spans="1:17" x14ac:dyDescent="0.2">
      <c r="A35" s="26" t="s">
        <v>11</v>
      </c>
      <c r="B35" s="31">
        <f>'All Programs'!B196</f>
        <v>68</v>
      </c>
      <c r="C35" s="31">
        <f>'All Programs'!C196</f>
        <v>58</v>
      </c>
      <c r="D35" s="13">
        <f>'All Programs'!D196</f>
        <v>1</v>
      </c>
      <c r="E35" s="13">
        <f>'All Programs'!E196</f>
        <v>0</v>
      </c>
      <c r="F35" s="52">
        <f>'All Programs'!F196</f>
        <v>0</v>
      </c>
      <c r="G35" s="74">
        <f>'All Programs'!G196</f>
        <v>357</v>
      </c>
      <c r="H35" s="13">
        <f>'All Programs'!H196</f>
        <v>300</v>
      </c>
      <c r="I35" s="13">
        <f>'All Programs'!I196</f>
        <v>1</v>
      </c>
      <c r="J35" s="13">
        <f>'All Programs'!J196</f>
        <v>0</v>
      </c>
      <c r="K35" s="52">
        <f>'All Programs'!K196</f>
        <v>0</v>
      </c>
      <c r="L35" s="97" t="s">
        <v>165</v>
      </c>
      <c r="M35" s="24">
        <f t="shared" ref="M35" si="21">F35-E35</f>
        <v>0</v>
      </c>
      <c r="N35" s="111" t="s">
        <v>165</v>
      </c>
      <c r="O35" s="25">
        <f t="shared" ref="O35" si="22">K35-J35</f>
        <v>0</v>
      </c>
    </row>
    <row r="36" spans="1:17" ht="7.5" customHeight="1" x14ac:dyDescent="0.2">
      <c r="A36" s="26"/>
      <c r="B36" s="31"/>
      <c r="C36" s="22"/>
      <c r="D36" s="61"/>
      <c r="E36" s="61"/>
      <c r="F36" s="69"/>
      <c r="G36" s="75"/>
      <c r="H36" s="22"/>
      <c r="I36" s="68"/>
      <c r="J36" s="68"/>
      <c r="K36" s="34"/>
      <c r="L36" s="23"/>
      <c r="M36" s="24"/>
      <c r="N36" s="23"/>
      <c r="O36" s="25"/>
    </row>
    <row r="37" spans="1:17" x14ac:dyDescent="0.2">
      <c r="A37" s="26" t="s">
        <v>12</v>
      </c>
      <c r="B37" s="31">
        <f>'All Programs'!B235</f>
        <v>126</v>
      </c>
      <c r="C37" s="31">
        <f>'All Programs'!C235</f>
        <v>124</v>
      </c>
      <c r="D37" s="13">
        <f>'All Programs'!D235</f>
        <v>33</v>
      </c>
      <c r="E37" s="13">
        <f>'All Programs'!E235</f>
        <v>24</v>
      </c>
      <c r="F37" s="52">
        <f>'All Programs'!F235</f>
        <v>25</v>
      </c>
      <c r="G37" s="74">
        <f>'All Programs'!G235</f>
        <v>678</v>
      </c>
      <c r="H37" s="13">
        <f>'All Programs'!H235</f>
        <v>713</v>
      </c>
      <c r="I37" s="13">
        <f>'All Programs'!I235</f>
        <v>170</v>
      </c>
      <c r="J37" s="13">
        <f>'All Programs'!J235</f>
        <v>128</v>
      </c>
      <c r="K37" s="52">
        <f>'All Programs'!K235</f>
        <v>106</v>
      </c>
      <c r="L37" s="23">
        <f>(F37-E37)/E37</f>
        <v>4.1666666666666664E-2</v>
      </c>
      <c r="M37" s="24">
        <f>F37-E37</f>
        <v>1</v>
      </c>
      <c r="N37" s="23">
        <f>(K37-J37)/J37</f>
        <v>-0.171875</v>
      </c>
      <c r="O37" s="25">
        <f>K37-J37</f>
        <v>-22</v>
      </c>
    </row>
    <row r="38" spans="1:17" x14ac:dyDescent="0.2">
      <c r="A38" s="95" t="s">
        <v>174</v>
      </c>
      <c r="B38" s="31"/>
      <c r="C38" s="31"/>
      <c r="D38" s="13">
        <f>'All Programs'!D236</f>
        <v>30</v>
      </c>
      <c r="E38" s="13">
        <f>'All Programs'!E236</f>
        <v>31</v>
      </c>
      <c r="F38" s="52">
        <f>'All Programs'!F236</f>
        <v>25</v>
      </c>
      <c r="G38" s="74">
        <f>'All Programs'!G236</f>
        <v>0</v>
      </c>
      <c r="H38" s="13">
        <f>'All Programs'!H236</f>
        <v>0</v>
      </c>
      <c r="I38" s="13">
        <f>'All Programs'!I236</f>
        <v>169</v>
      </c>
      <c r="J38" s="13">
        <f>'All Programs'!J236</f>
        <v>160</v>
      </c>
      <c r="K38" s="52">
        <f>'All Programs'!K236</f>
        <v>131</v>
      </c>
      <c r="L38" s="23">
        <f t="shared" ref="L38:L39" si="23">(F38-E38)/E38</f>
        <v>-0.19354838709677419</v>
      </c>
      <c r="M38" s="24">
        <f t="shared" ref="M38:M39" si="24">F38-E38</f>
        <v>-6</v>
      </c>
      <c r="N38" s="23">
        <f t="shared" ref="N38:N39" si="25">(K38-J38)/J38</f>
        <v>-0.18124999999999999</v>
      </c>
      <c r="O38" s="25">
        <f t="shared" ref="O38:O39" si="26">K38-J38</f>
        <v>-29</v>
      </c>
    </row>
    <row r="39" spans="1:17" x14ac:dyDescent="0.2">
      <c r="A39" s="95" t="s">
        <v>175</v>
      </c>
      <c r="B39" s="31"/>
      <c r="C39" s="31"/>
      <c r="D39" s="13">
        <f>'All Programs'!D237</f>
        <v>16</v>
      </c>
      <c r="E39" s="13">
        <f>'All Programs'!E237</f>
        <v>10</v>
      </c>
      <c r="F39" s="52">
        <f>'All Programs'!F237</f>
        <v>5</v>
      </c>
      <c r="G39" s="74">
        <f>'All Programs'!G237</f>
        <v>0</v>
      </c>
      <c r="H39" s="13">
        <f>'All Programs'!H237</f>
        <v>0</v>
      </c>
      <c r="I39" s="13">
        <f>'All Programs'!I237</f>
        <v>87</v>
      </c>
      <c r="J39" s="13">
        <f>'All Programs'!J237</f>
        <v>60</v>
      </c>
      <c r="K39" s="52">
        <f>'All Programs'!K237</f>
        <v>31</v>
      </c>
      <c r="L39" s="23">
        <f t="shared" si="23"/>
        <v>-0.5</v>
      </c>
      <c r="M39" s="24">
        <f t="shared" si="24"/>
        <v>-5</v>
      </c>
      <c r="N39" s="23">
        <f t="shared" si="25"/>
        <v>-0.48333333333333334</v>
      </c>
      <c r="O39" s="25">
        <f t="shared" si="26"/>
        <v>-29</v>
      </c>
    </row>
    <row r="40" spans="1:17" x14ac:dyDescent="0.2">
      <c r="A40" s="95" t="s">
        <v>184</v>
      </c>
      <c r="B40" s="31"/>
      <c r="C40" s="31"/>
      <c r="D40" s="13">
        <f>'All Programs'!D238</f>
        <v>3</v>
      </c>
      <c r="E40" s="13">
        <f>'All Programs'!E238</f>
        <v>2</v>
      </c>
      <c r="F40" s="52">
        <f>'All Programs'!F238</f>
        <v>5</v>
      </c>
      <c r="G40" s="74">
        <f>'All Programs'!G238</f>
        <v>0</v>
      </c>
      <c r="H40" s="13">
        <f>'All Programs'!H238</f>
        <v>0</v>
      </c>
      <c r="I40" s="13">
        <f>'All Programs'!I238</f>
        <v>14</v>
      </c>
      <c r="J40" s="13">
        <f>'All Programs'!J238</f>
        <v>6</v>
      </c>
      <c r="K40" s="52">
        <f>'All Programs'!K238</f>
        <v>22</v>
      </c>
      <c r="L40" s="23">
        <f t="shared" ref="L40:L41" si="27">(F40-E40)/E40</f>
        <v>1.5</v>
      </c>
      <c r="M40" s="24">
        <f t="shared" ref="M40" si="28">F40-E40</f>
        <v>3</v>
      </c>
      <c r="N40" s="23">
        <f t="shared" ref="N40:N41" si="29">(K40-J40)/J40</f>
        <v>2.6666666666666665</v>
      </c>
      <c r="O40" s="25">
        <f t="shared" ref="O40" si="30">K40-J40</f>
        <v>16</v>
      </c>
    </row>
    <row r="41" spans="1:17" x14ac:dyDescent="0.2">
      <c r="A41" s="95" t="s">
        <v>197</v>
      </c>
      <c r="B41" s="31"/>
      <c r="C41" s="31"/>
      <c r="D41" s="13">
        <f>'All Programs'!D239</f>
        <v>14</v>
      </c>
      <c r="E41" s="13">
        <f>'All Programs'!E239</f>
        <v>8</v>
      </c>
      <c r="F41" s="52">
        <f>'All Programs'!F239</f>
        <v>6</v>
      </c>
      <c r="G41" s="74">
        <f>'All Programs'!G239</f>
        <v>0</v>
      </c>
      <c r="H41" s="13">
        <f>'All Programs'!H239</f>
        <v>0</v>
      </c>
      <c r="I41" s="13">
        <f>'All Programs'!I239</f>
        <v>64</v>
      </c>
      <c r="J41" s="13">
        <f>'All Programs'!J239</f>
        <v>36</v>
      </c>
      <c r="K41" s="52">
        <f>'All Programs'!K239</f>
        <v>36</v>
      </c>
      <c r="L41" s="23">
        <f t="shared" si="27"/>
        <v>-0.25</v>
      </c>
      <c r="M41" s="24">
        <f t="shared" ref="M41:M43" si="31">F41-E41</f>
        <v>-2</v>
      </c>
      <c r="N41" s="23">
        <f t="shared" si="29"/>
        <v>0</v>
      </c>
      <c r="O41" s="25">
        <f t="shared" ref="O41:O43" si="32">K41-J41</f>
        <v>0</v>
      </c>
    </row>
    <row r="42" spans="1:17" x14ac:dyDescent="0.2">
      <c r="A42" s="94" t="s">
        <v>249</v>
      </c>
      <c r="B42" s="31"/>
      <c r="C42" s="31"/>
      <c r="D42" s="13">
        <f>'All Programs'!D240</f>
        <v>0</v>
      </c>
      <c r="E42" s="13">
        <f>'All Programs'!E240</f>
        <v>0</v>
      </c>
      <c r="F42" s="52">
        <f>'All Programs'!F240</f>
        <v>1</v>
      </c>
      <c r="G42" s="74">
        <f>'All Programs'!G240</f>
        <v>0</v>
      </c>
      <c r="H42" s="13">
        <f>'All Programs'!H240</f>
        <v>0</v>
      </c>
      <c r="I42" s="13">
        <f>'All Programs'!I240</f>
        <v>0</v>
      </c>
      <c r="J42" s="13">
        <f>'All Programs'!J240</f>
        <v>0</v>
      </c>
      <c r="K42" s="52">
        <f>'All Programs'!K240</f>
        <v>4</v>
      </c>
      <c r="L42" s="111" t="s">
        <v>165</v>
      </c>
      <c r="M42" s="24">
        <f t="shared" si="31"/>
        <v>1</v>
      </c>
      <c r="N42" s="111" t="s">
        <v>165</v>
      </c>
      <c r="O42" s="10">
        <f t="shared" si="32"/>
        <v>4</v>
      </c>
    </row>
    <row r="43" spans="1:17" x14ac:dyDescent="0.2">
      <c r="A43" s="94" t="s">
        <v>248</v>
      </c>
      <c r="B43" s="31"/>
      <c r="C43" s="31"/>
      <c r="D43" s="13">
        <f>'All Programs'!D241</f>
        <v>0</v>
      </c>
      <c r="E43" s="13">
        <f>'All Programs'!E241</f>
        <v>0</v>
      </c>
      <c r="F43" s="52">
        <f>'All Programs'!F241</f>
        <v>3</v>
      </c>
      <c r="G43" s="74">
        <f>'All Programs'!G241</f>
        <v>0</v>
      </c>
      <c r="H43" s="13">
        <f>'All Programs'!H241</f>
        <v>0</v>
      </c>
      <c r="I43" s="13">
        <f>'All Programs'!I241</f>
        <v>0</v>
      </c>
      <c r="J43" s="13">
        <f>'All Programs'!J241</f>
        <v>0</v>
      </c>
      <c r="K43" s="52">
        <f>'All Programs'!K241</f>
        <v>22</v>
      </c>
      <c r="L43" s="111" t="s">
        <v>165</v>
      </c>
      <c r="M43" s="24">
        <f t="shared" si="31"/>
        <v>3</v>
      </c>
      <c r="N43" s="111" t="s">
        <v>165</v>
      </c>
      <c r="O43" s="10">
        <f t="shared" si="32"/>
        <v>22</v>
      </c>
    </row>
    <row r="44" spans="1:17" x14ac:dyDescent="0.2">
      <c r="A44" s="26" t="s">
        <v>13</v>
      </c>
      <c r="B44" s="31"/>
      <c r="C44" s="31"/>
      <c r="D44" s="13">
        <f>'All Programs'!D242</f>
        <v>46</v>
      </c>
      <c r="E44" s="13">
        <f>'All Programs'!E242</f>
        <v>51</v>
      </c>
      <c r="F44" s="52">
        <f>'All Programs'!F242</f>
        <v>46</v>
      </c>
      <c r="G44" s="74">
        <f>'All Programs'!G242</f>
        <v>100</v>
      </c>
      <c r="H44" s="13">
        <f>'All Programs'!H242</f>
        <v>228</v>
      </c>
      <c r="I44" s="13">
        <f>'All Programs'!I242</f>
        <v>251</v>
      </c>
      <c r="J44" s="13">
        <f>'All Programs'!J242</f>
        <v>253</v>
      </c>
      <c r="K44" s="52">
        <f>'All Programs'!K242</f>
        <v>230</v>
      </c>
      <c r="L44" s="23">
        <f>(F44-E44)/E44</f>
        <v>-9.8039215686274508E-2</v>
      </c>
      <c r="M44" s="24">
        <f>F44-E44</f>
        <v>-5</v>
      </c>
      <c r="N44" s="23">
        <f>(K44-J44)/J44</f>
        <v>-9.0909090909090912E-2</v>
      </c>
      <c r="O44" s="25">
        <f>K44-J44</f>
        <v>-23</v>
      </c>
    </row>
    <row r="45" spans="1:17" x14ac:dyDescent="0.2">
      <c r="A45" s="95" t="s">
        <v>176</v>
      </c>
      <c r="B45" s="13">
        <f>'All Programs'!B243</f>
        <v>0</v>
      </c>
      <c r="C45" s="13">
        <f>'All Programs'!C243</f>
        <v>0</v>
      </c>
      <c r="D45" s="13">
        <f>'All Programs'!D243</f>
        <v>23</v>
      </c>
      <c r="E45" s="13">
        <f>'All Programs'!E243</f>
        <v>31</v>
      </c>
      <c r="F45" s="52">
        <f>'All Programs'!F243</f>
        <v>23</v>
      </c>
      <c r="G45" s="74">
        <f>'All Programs'!G243</f>
        <v>0</v>
      </c>
      <c r="H45" s="13">
        <f>'All Programs'!H243</f>
        <v>0</v>
      </c>
      <c r="I45" s="13">
        <f>'All Programs'!I243</f>
        <v>110</v>
      </c>
      <c r="J45" s="13">
        <f>'All Programs'!J243</f>
        <v>142</v>
      </c>
      <c r="K45" s="52">
        <f>'All Programs'!K243</f>
        <v>129</v>
      </c>
      <c r="L45" s="96">
        <f>(F45-E45)/E45</f>
        <v>-0.25806451612903225</v>
      </c>
      <c r="M45" s="87">
        <f>F45-E45</f>
        <v>-8</v>
      </c>
      <c r="N45" s="85">
        <f>(K45-J45)/J45</f>
        <v>-9.154929577464789E-2</v>
      </c>
      <c r="O45" s="86">
        <f>K45-J45</f>
        <v>-13</v>
      </c>
    </row>
    <row r="46" spans="1:17" x14ac:dyDescent="0.2">
      <c r="A46" s="53" t="s">
        <v>111</v>
      </c>
      <c r="B46" s="54">
        <f t="shared" ref="B46:I46" si="33">SUM(B37:B45)</f>
        <v>126</v>
      </c>
      <c r="C46" s="54">
        <f t="shared" si="33"/>
        <v>124</v>
      </c>
      <c r="D46" s="54">
        <f t="shared" si="33"/>
        <v>165</v>
      </c>
      <c r="E46" s="54">
        <f>SUM(E37:E45)</f>
        <v>157</v>
      </c>
      <c r="F46" s="64">
        <f>SUM(F37:F45)</f>
        <v>139</v>
      </c>
      <c r="G46" s="76">
        <f t="shared" si="33"/>
        <v>778</v>
      </c>
      <c r="H46" s="54">
        <f t="shared" si="33"/>
        <v>941</v>
      </c>
      <c r="I46" s="54">
        <f t="shared" si="33"/>
        <v>865</v>
      </c>
      <c r="J46" s="54">
        <f>SUM(J37:J45)</f>
        <v>785</v>
      </c>
      <c r="K46" s="64">
        <f>SUM(K37:K45)</f>
        <v>711</v>
      </c>
      <c r="L46" s="23">
        <f>(F46-E46)/E46</f>
        <v>-0.11464968152866242</v>
      </c>
      <c r="M46" s="24">
        <f>F46-E46</f>
        <v>-18</v>
      </c>
      <c r="N46" s="23">
        <f>(K46-J46)/J46</f>
        <v>-9.4267515923566886E-2</v>
      </c>
      <c r="O46" s="25">
        <f>K46-J46</f>
        <v>-74</v>
      </c>
      <c r="P46" s="20"/>
    </row>
    <row r="47" spans="1:17" x14ac:dyDescent="0.2">
      <c r="A47" s="53"/>
      <c r="B47" s="13"/>
      <c r="C47" s="13"/>
      <c r="D47" s="13"/>
      <c r="E47" s="13"/>
      <c r="F47" s="52"/>
      <c r="G47" s="74"/>
      <c r="H47" s="13"/>
      <c r="I47" s="13"/>
      <c r="J47" s="13"/>
      <c r="K47" s="52"/>
      <c r="L47" s="23"/>
      <c r="M47" s="24"/>
      <c r="N47" s="23"/>
      <c r="O47" s="10"/>
      <c r="P47" s="20"/>
    </row>
    <row r="48" spans="1:17" x14ac:dyDescent="0.2">
      <c r="A48" s="95" t="s">
        <v>153</v>
      </c>
      <c r="B48" s="22" t="s">
        <v>94</v>
      </c>
      <c r="C48" s="22" t="s">
        <v>94</v>
      </c>
      <c r="D48" s="13">
        <f>'All Programs'!D264</f>
        <v>2</v>
      </c>
      <c r="E48" s="13">
        <f>'All Programs'!E264</f>
        <v>3</v>
      </c>
      <c r="F48" s="52">
        <f>'All Programs'!F264</f>
        <v>3</v>
      </c>
      <c r="G48" s="61" t="s">
        <v>94</v>
      </c>
      <c r="H48" s="61" t="s">
        <v>94</v>
      </c>
      <c r="I48" s="13">
        <f>'All Programs'!I264</f>
        <v>9</v>
      </c>
      <c r="J48" s="13">
        <f>'All Programs'!J264</f>
        <v>17</v>
      </c>
      <c r="K48" s="52">
        <f>'All Programs'!K264</f>
        <v>12</v>
      </c>
      <c r="L48" s="23">
        <f>(F48-E48)/E48</f>
        <v>0</v>
      </c>
      <c r="M48" s="24">
        <f>F48-E48</f>
        <v>0</v>
      </c>
      <c r="N48" s="23">
        <f>(K48-J48)/J48</f>
        <v>-0.29411764705882354</v>
      </c>
      <c r="O48" s="25">
        <f>K48-J48</f>
        <v>-5</v>
      </c>
      <c r="P48" s="20"/>
      <c r="Q48" s="91"/>
    </row>
    <row r="49" spans="1:17" x14ac:dyDescent="0.2">
      <c r="A49" s="95" t="s">
        <v>173</v>
      </c>
      <c r="B49" s="22"/>
      <c r="C49" s="22"/>
      <c r="D49" s="13">
        <f>'All Programs'!D265</f>
        <v>15</v>
      </c>
      <c r="E49" s="13">
        <f>'All Programs'!E265</f>
        <v>13</v>
      </c>
      <c r="F49" s="52">
        <f>'All Programs'!F265</f>
        <v>10</v>
      </c>
      <c r="G49" s="61" t="s">
        <v>94</v>
      </c>
      <c r="H49" s="61" t="s">
        <v>94</v>
      </c>
      <c r="I49" s="13">
        <f>'All Programs'!I265</f>
        <v>76</v>
      </c>
      <c r="J49" s="13">
        <f>'All Programs'!J265</f>
        <v>64</v>
      </c>
      <c r="K49" s="52">
        <f>'All Programs'!K265</f>
        <v>41</v>
      </c>
      <c r="L49" s="23">
        <f>(F49-E49)/E49</f>
        <v>-0.23076923076923078</v>
      </c>
      <c r="M49" s="24">
        <f>F49-E49</f>
        <v>-3</v>
      </c>
      <c r="N49" s="23">
        <f>(K49-J49)/J49</f>
        <v>-0.359375</v>
      </c>
      <c r="O49" s="25">
        <f>K49-J49</f>
        <v>-23</v>
      </c>
      <c r="P49" s="20"/>
      <c r="Q49" s="91"/>
    </row>
    <row r="50" spans="1:17" x14ac:dyDescent="0.2">
      <c r="A50" s="95" t="s">
        <v>243</v>
      </c>
      <c r="B50" s="22"/>
      <c r="C50" s="22"/>
      <c r="D50" s="13">
        <f>'All Programs'!D266</f>
        <v>0</v>
      </c>
      <c r="E50" s="13">
        <f>'All Programs'!E266</f>
        <v>0</v>
      </c>
      <c r="F50" s="52">
        <f>'All Programs'!F266</f>
        <v>2</v>
      </c>
      <c r="G50" s="61" t="s">
        <v>94</v>
      </c>
      <c r="H50" s="61" t="s">
        <v>94</v>
      </c>
      <c r="I50" s="13">
        <f>'All Programs'!I266</f>
        <v>0</v>
      </c>
      <c r="J50" s="13">
        <f>'All Programs'!J266</f>
        <v>0</v>
      </c>
      <c r="K50" s="52">
        <f>'All Programs'!K266</f>
        <v>14</v>
      </c>
      <c r="L50" s="111" t="s">
        <v>165</v>
      </c>
      <c r="M50" s="24">
        <f t="shared" ref="M50" si="34">F50-E50</f>
        <v>2</v>
      </c>
      <c r="N50" s="111" t="s">
        <v>165</v>
      </c>
      <c r="O50" s="10">
        <f t="shared" ref="O50" si="35">K50-J50</f>
        <v>14</v>
      </c>
      <c r="P50" s="20"/>
      <c r="Q50" s="91"/>
    </row>
    <row r="51" spans="1:17" x14ac:dyDescent="0.2">
      <c r="A51" s="95" t="s">
        <v>229</v>
      </c>
      <c r="B51" s="13">
        <f>'All Programs'!B247</f>
        <v>0</v>
      </c>
      <c r="C51" s="13">
        <f>'All Programs'!C247</f>
        <v>0</v>
      </c>
      <c r="D51" s="13">
        <f>'All Programs'!D267</f>
        <v>0</v>
      </c>
      <c r="E51" s="13">
        <f>'All Programs'!E267</f>
        <v>4</v>
      </c>
      <c r="F51" s="52">
        <f>'All Programs'!F267</f>
        <v>3</v>
      </c>
      <c r="G51" s="74">
        <f>'All Programs'!G247</f>
        <v>0</v>
      </c>
      <c r="H51" s="13">
        <f>'All Programs'!H247</f>
        <v>0</v>
      </c>
      <c r="I51" s="13">
        <f>'All Programs'!I267</f>
        <v>0</v>
      </c>
      <c r="J51" s="13">
        <f>'All Programs'!J267</f>
        <v>26</v>
      </c>
      <c r="K51" s="52">
        <f>'All Programs'!K267</f>
        <v>20</v>
      </c>
      <c r="L51" s="96">
        <f>(F51-E51)/E51</f>
        <v>-0.25</v>
      </c>
      <c r="M51" s="87">
        <f>F51-E51</f>
        <v>-1</v>
      </c>
      <c r="N51" s="85">
        <f>(K51-J51)/J51</f>
        <v>-0.23076923076923078</v>
      </c>
      <c r="O51" s="86">
        <f>K51-J51</f>
        <v>-6</v>
      </c>
      <c r="P51" s="20"/>
      <c r="Q51" s="91"/>
    </row>
    <row r="52" spans="1:17" x14ac:dyDescent="0.2">
      <c r="A52" s="116" t="s">
        <v>108</v>
      </c>
      <c r="B52" s="54">
        <f t="shared" ref="B52:D52" si="36">SUM(B48:B51)</f>
        <v>0</v>
      </c>
      <c r="C52" s="54">
        <f t="shared" si="36"/>
        <v>0</v>
      </c>
      <c r="D52" s="54">
        <f t="shared" si="36"/>
        <v>17</v>
      </c>
      <c r="E52" s="54">
        <f>SUM(E48:E51)</f>
        <v>20</v>
      </c>
      <c r="F52" s="64">
        <f>SUM(F48:F51)</f>
        <v>18</v>
      </c>
      <c r="G52" s="76">
        <f t="shared" ref="G52:I52" si="37">SUM(G48:G51)</f>
        <v>0</v>
      </c>
      <c r="H52" s="54">
        <f t="shared" si="37"/>
        <v>0</v>
      </c>
      <c r="I52" s="54">
        <f t="shared" si="37"/>
        <v>85</v>
      </c>
      <c r="J52" s="54">
        <f>SUM(J48:J51)</f>
        <v>107</v>
      </c>
      <c r="K52" s="64">
        <f>SUM(K48:K51)</f>
        <v>87</v>
      </c>
      <c r="L52" s="23">
        <f>(F52-E52)/E52</f>
        <v>-0.1</v>
      </c>
      <c r="M52" s="24">
        <f>F52-E52</f>
        <v>-2</v>
      </c>
      <c r="N52" s="23">
        <f>(K52-J52)/J52</f>
        <v>-0.18691588785046728</v>
      </c>
      <c r="O52" s="25">
        <f>K52-J52</f>
        <v>-20</v>
      </c>
      <c r="P52" s="20"/>
      <c r="Q52" s="91"/>
    </row>
    <row r="53" spans="1:17" ht="6.75" customHeight="1" x14ac:dyDescent="0.2">
      <c r="A53" s="53"/>
      <c r="B53" s="13"/>
      <c r="C53" s="13"/>
      <c r="D53" s="13"/>
      <c r="E53" s="13"/>
      <c r="F53" s="52"/>
      <c r="G53" s="74"/>
      <c r="H53" s="13"/>
      <c r="I53" s="13"/>
      <c r="J53" s="13"/>
      <c r="K53" s="52"/>
      <c r="L53" s="23"/>
      <c r="M53" s="24"/>
      <c r="N53" s="23"/>
      <c r="O53" s="10"/>
      <c r="P53" s="20"/>
    </row>
    <row r="54" spans="1:17" x14ac:dyDescent="0.2">
      <c r="A54" s="43" t="s">
        <v>3</v>
      </c>
      <c r="B54" s="48">
        <f>B29+B33+B35+B46</f>
        <v>280</v>
      </c>
      <c r="C54" s="48">
        <f>C29+C33+C35+C46</f>
        <v>248</v>
      </c>
      <c r="D54" s="48">
        <f>D29+D33+D35+D46+D52</f>
        <v>248</v>
      </c>
      <c r="E54" s="48">
        <f>E29+E33+E35+E46+E52</f>
        <v>230</v>
      </c>
      <c r="F54" s="48">
        <f>F29+F33+F35+F46+F52</f>
        <v>211</v>
      </c>
      <c r="G54" s="78">
        <f>G29+G33+G35+G46</f>
        <v>1631</v>
      </c>
      <c r="H54" s="48">
        <f>H29+H33+H35+H46</f>
        <v>1637</v>
      </c>
      <c r="I54" s="78">
        <f t="shared" ref="I54:K54" si="38">I29+I33+I35+I46+I52</f>
        <v>1275</v>
      </c>
      <c r="J54" s="48">
        <f t="shared" si="38"/>
        <v>1157</v>
      </c>
      <c r="K54" s="14">
        <f t="shared" si="38"/>
        <v>1044</v>
      </c>
      <c r="L54" s="6">
        <f>(F54-E54)/E54</f>
        <v>-8.2608695652173908E-2</v>
      </c>
      <c r="M54" s="9">
        <f>F54-E54</f>
        <v>-19</v>
      </c>
      <c r="N54" s="6">
        <f>(K54-J54)/J54</f>
        <v>-9.7666378565254966E-2</v>
      </c>
      <c r="O54" s="7">
        <f>K54-J54</f>
        <v>-113</v>
      </c>
      <c r="P54" s="20"/>
    </row>
    <row r="55" spans="1:17" x14ac:dyDescent="0.2">
      <c r="A55" s="4"/>
      <c r="B55" s="30"/>
      <c r="C55" s="15"/>
      <c r="D55" s="15"/>
      <c r="E55" s="15"/>
      <c r="F55" s="33"/>
      <c r="G55" s="12"/>
      <c r="H55" s="15"/>
      <c r="I55" s="15"/>
      <c r="J55" s="15"/>
      <c r="K55" s="33"/>
      <c r="L55" s="6"/>
      <c r="M55" s="9"/>
      <c r="N55" s="49"/>
      <c r="O55" s="38"/>
      <c r="P55" s="20"/>
    </row>
    <row r="56" spans="1:17" x14ac:dyDescent="0.2">
      <c r="A56" s="2" t="s">
        <v>102</v>
      </c>
      <c r="B56" s="30">
        <f t="shared" ref="B56:I56" si="39">B54+B27</f>
        <v>462</v>
      </c>
      <c r="C56" s="48">
        <f t="shared" si="39"/>
        <v>371</v>
      </c>
      <c r="D56" s="48">
        <f t="shared" si="39"/>
        <v>383</v>
      </c>
      <c r="E56" s="48">
        <f>E54+E27</f>
        <v>363</v>
      </c>
      <c r="F56" s="14">
        <f>F54+F27</f>
        <v>334</v>
      </c>
      <c r="G56" s="78">
        <f t="shared" si="39"/>
        <v>2437</v>
      </c>
      <c r="H56" s="48">
        <f t="shared" si="39"/>
        <v>2183</v>
      </c>
      <c r="I56" s="48">
        <f t="shared" si="39"/>
        <v>1814</v>
      </c>
      <c r="J56" s="48">
        <f>J54+J27</f>
        <v>1660</v>
      </c>
      <c r="K56" s="14">
        <f>K54+K27</f>
        <v>1519</v>
      </c>
      <c r="L56" s="6">
        <f>(F56-E56)/E56</f>
        <v>-7.9889807162534437E-2</v>
      </c>
      <c r="M56" s="9">
        <f>F56-E56</f>
        <v>-29</v>
      </c>
      <c r="N56" s="6">
        <f>(K56-J56)/J56</f>
        <v>-8.4939759036144577E-2</v>
      </c>
      <c r="O56" s="7">
        <f>K56-J56</f>
        <v>-141</v>
      </c>
      <c r="P56" s="20"/>
    </row>
    <row r="57" spans="1:17" x14ac:dyDescent="0.2">
      <c r="D57" s="19"/>
      <c r="E57" s="19"/>
      <c r="F57" s="89"/>
      <c r="I57" s="19"/>
      <c r="J57" s="19"/>
      <c r="K57" s="89"/>
      <c r="M57" s="20"/>
      <c r="O57" s="20"/>
    </row>
  </sheetData>
  <mergeCells count="2">
    <mergeCell ref="A2:O2"/>
    <mergeCell ref="A1:O1"/>
  </mergeCells>
  <phoneticPr fontId="0" type="noConversion"/>
  <printOptions horizontalCentered="1"/>
  <pageMargins left="0" right="0" top="0.5" bottom="0.25" header="0" footer="0"/>
  <pageSetup scale="89" firstPageNumber="0" orientation="portrait" r:id="rId1"/>
  <headerFooter alignWithMargins="0">
    <oddFooter>&amp;R&amp;"Arial,Italic"&amp;8Office of Institutional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2"/>
  <sheetViews>
    <sheetView zoomScaleNormal="100" workbookViewId="0">
      <selection sqref="A1:O1"/>
    </sheetView>
  </sheetViews>
  <sheetFormatPr defaultColWidth="9.140625" defaultRowHeight="12.75" x14ac:dyDescent="0.2"/>
  <cols>
    <col min="1" max="1" width="31.28515625" style="17" customWidth="1"/>
    <col min="2" max="2" width="8.28515625" style="27" hidden="1" customWidth="1"/>
    <col min="3" max="3" width="8.28515625" style="18" hidden="1" customWidth="1"/>
    <col min="4" max="6" width="8.28515625" style="18" customWidth="1"/>
    <col min="7" max="8" width="8.28515625" style="18" hidden="1" customWidth="1"/>
    <col min="9" max="11" width="8.28515625" style="18" customWidth="1"/>
    <col min="12" max="15" width="8.7109375" style="17" customWidth="1"/>
    <col min="16" max="16384" width="9.140625" style="17"/>
  </cols>
  <sheetData>
    <row r="1" spans="1:16" ht="15.75" x14ac:dyDescent="0.25">
      <c r="A1" s="167" t="s">
        <v>236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15" customHeight="1" x14ac:dyDescent="0.25">
      <c r="A2" s="167" t="s">
        <v>98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6" ht="15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  <c r="O3" s="170"/>
    </row>
    <row r="4" spans="1:16" ht="34.5" x14ac:dyDescent="0.25">
      <c r="A4" s="1" t="s">
        <v>135</v>
      </c>
      <c r="B4" s="28" t="s">
        <v>0</v>
      </c>
      <c r="C4" s="16" t="s">
        <v>1</v>
      </c>
      <c r="D4" s="16" t="s">
        <v>216</v>
      </c>
      <c r="E4" s="16" t="s">
        <v>226</v>
      </c>
      <c r="F4" s="32" t="s">
        <v>237</v>
      </c>
      <c r="G4" s="16" t="s">
        <v>5</v>
      </c>
      <c r="H4" s="16" t="s">
        <v>4</v>
      </c>
      <c r="I4" s="16" t="s">
        <v>217</v>
      </c>
      <c r="J4" s="16" t="s">
        <v>227</v>
      </c>
      <c r="K4" s="32" t="s">
        <v>238</v>
      </c>
      <c r="L4" s="5" t="s">
        <v>239</v>
      </c>
      <c r="M4" s="8" t="s">
        <v>240</v>
      </c>
      <c r="N4" s="5" t="s">
        <v>241</v>
      </c>
      <c r="O4" s="5" t="s">
        <v>242</v>
      </c>
    </row>
    <row r="5" spans="1:16" x14ac:dyDescent="0.2">
      <c r="A5" s="36" t="s">
        <v>201</v>
      </c>
      <c r="B5" s="25">
        <f>'All Programs'!B10</f>
        <v>3</v>
      </c>
      <c r="C5" s="25">
        <f>'All Programs'!C10</f>
        <v>1</v>
      </c>
      <c r="D5" s="58">
        <f>'All Programs'!D10</f>
        <v>35</v>
      </c>
      <c r="E5" s="10">
        <f>'All Programs'!E10</f>
        <v>43</v>
      </c>
      <c r="F5" s="51">
        <f>'All Programs'!F10</f>
        <v>26</v>
      </c>
      <c r="G5" s="10">
        <f>'All Programs'!G10</f>
        <v>8</v>
      </c>
      <c r="H5" s="10">
        <f>'All Programs'!H10</f>
        <v>4</v>
      </c>
      <c r="I5" s="58">
        <f>'All Programs'!I10</f>
        <v>184</v>
      </c>
      <c r="J5" s="10">
        <f>'All Programs'!J10</f>
        <v>252</v>
      </c>
      <c r="K5" s="51">
        <f>'All Programs'!K10</f>
        <v>167</v>
      </c>
      <c r="L5" s="156">
        <f>(F5-E5)/E5</f>
        <v>-0.39534883720930231</v>
      </c>
      <c r="M5" s="51">
        <f>F5-E5</f>
        <v>-17</v>
      </c>
      <c r="N5" s="156">
        <f>(K5-J5)/J5</f>
        <v>-0.33730158730158732</v>
      </c>
      <c r="O5" s="58">
        <f>K5-J5</f>
        <v>-85</v>
      </c>
    </row>
    <row r="6" spans="1:16" hidden="1" x14ac:dyDescent="0.2">
      <c r="A6" s="36" t="s">
        <v>23</v>
      </c>
      <c r="B6" s="25">
        <f>'All Programs'!B11</f>
        <v>1</v>
      </c>
      <c r="C6" s="25">
        <f>'All Programs'!C11</f>
        <v>0</v>
      </c>
      <c r="D6" s="10">
        <f>'All Programs'!D11</f>
        <v>0</v>
      </c>
      <c r="E6" s="10">
        <f>'All Programs'!E11</f>
        <v>0</v>
      </c>
      <c r="F6" s="24">
        <f>'All Programs'!F11</f>
        <v>0</v>
      </c>
      <c r="G6" s="10">
        <f>'All Programs'!G11</f>
        <v>8</v>
      </c>
      <c r="H6" s="10">
        <f>'All Programs'!H11</f>
        <v>0</v>
      </c>
      <c r="I6" s="10">
        <f>'All Programs'!I11</f>
        <v>0</v>
      </c>
      <c r="J6" s="10">
        <f>'All Programs'!J11</f>
        <v>0</v>
      </c>
      <c r="K6" s="24">
        <f>'All Programs'!K11</f>
        <v>0</v>
      </c>
      <c r="L6" s="97" t="s">
        <v>165</v>
      </c>
      <c r="M6" s="24">
        <f t="shared" ref="M6:M7" si="0">F6-E6</f>
        <v>0</v>
      </c>
      <c r="N6" s="111" t="s">
        <v>165</v>
      </c>
      <c r="O6" s="25">
        <f t="shared" ref="O6:O7" si="1">K6-J6</f>
        <v>0</v>
      </c>
    </row>
    <row r="7" spans="1:16" x14ac:dyDescent="0.2">
      <c r="A7" s="36" t="s">
        <v>20</v>
      </c>
      <c r="B7" s="25"/>
      <c r="C7" s="25"/>
      <c r="D7" s="13">
        <f>'All Programs'!D12</f>
        <v>0</v>
      </c>
      <c r="E7" s="13">
        <f>'All Programs'!E12</f>
        <v>0</v>
      </c>
      <c r="F7" s="52">
        <f>'All Programs'!F12</f>
        <v>0</v>
      </c>
      <c r="G7" s="13">
        <f>'All Programs'!G12</f>
        <v>1282</v>
      </c>
      <c r="H7" s="13">
        <f>'All Programs'!H12</f>
        <v>1220</v>
      </c>
      <c r="I7" s="13">
        <f>'All Programs'!I12</f>
        <v>0</v>
      </c>
      <c r="J7" s="13">
        <f>'All Programs'!J12</f>
        <v>0</v>
      </c>
      <c r="K7" s="52">
        <f>'All Programs'!K12</f>
        <v>0</v>
      </c>
      <c r="L7" s="97" t="s">
        <v>165</v>
      </c>
      <c r="M7" s="24">
        <f t="shared" si="0"/>
        <v>0</v>
      </c>
      <c r="N7" s="97" t="s">
        <v>165</v>
      </c>
      <c r="O7" s="25">
        <f t="shared" si="1"/>
        <v>0</v>
      </c>
    </row>
    <row r="8" spans="1:16" x14ac:dyDescent="0.2">
      <c r="A8" s="36" t="s">
        <v>21</v>
      </c>
      <c r="B8" s="31">
        <f>'All Programs'!B13</f>
        <v>99</v>
      </c>
      <c r="C8" s="31">
        <f>'All Programs'!C13</f>
        <v>79</v>
      </c>
      <c r="D8" s="13">
        <f>'All Programs'!D13</f>
        <v>22</v>
      </c>
      <c r="E8" s="13">
        <f>'All Programs'!E13</f>
        <v>17</v>
      </c>
      <c r="F8" s="52">
        <f>'All Programs'!F13</f>
        <v>12</v>
      </c>
      <c r="G8" s="13">
        <f>'All Programs'!G13</f>
        <v>470</v>
      </c>
      <c r="H8" s="13">
        <f>'All Programs'!H13</f>
        <v>346</v>
      </c>
      <c r="I8" s="13">
        <f>'All Programs'!I13</f>
        <v>123</v>
      </c>
      <c r="J8" s="13">
        <f>'All Programs'!J13</f>
        <v>92</v>
      </c>
      <c r="K8" s="52">
        <f>'All Programs'!K13</f>
        <v>69</v>
      </c>
      <c r="L8" s="23">
        <f>(F8-E8)/E8</f>
        <v>-0.29411764705882354</v>
      </c>
      <c r="M8" s="24">
        <f>F8-E8</f>
        <v>-5</v>
      </c>
      <c r="N8" s="23">
        <f>(K8-J8)/J8</f>
        <v>-0.25</v>
      </c>
      <c r="O8" s="25">
        <f>K8-J8</f>
        <v>-23</v>
      </c>
    </row>
    <row r="9" spans="1:16" x14ac:dyDescent="0.2">
      <c r="A9" s="36" t="s">
        <v>22</v>
      </c>
      <c r="B9" s="31">
        <f>'All Programs'!B14</f>
        <v>17</v>
      </c>
      <c r="C9" s="31">
        <f>'All Programs'!C14</f>
        <v>3</v>
      </c>
      <c r="D9" s="67">
        <f>'All Programs'!D14</f>
        <v>0</v>
      </c>
      <c r="E9" s="13">
        <f>'All Programs'!E14</f>
        <v>0</v>
      </c>
      <c r="F9" s="52">
        <f>'All Programs'!F14</f>
        <v>0</v>
      </c>
      <c r="G9" s="13">
        <f>'All Programs'!G14</f>
        <v>92</v>
      </c>
      <c r="H9" s="13">
        <f>'All Programs'!H14</f>
        <v>16</v>
      </c>
      <c r="I9" s="13">
        <f>'All Programs'!I14</f>
        <v>0</v>
      </c>
      <c r="J9" s="13">
        <f>'All Programs'!J14</f>
        <v>0</v>
      </c>
      <c r="K9" s="52">
        <f>'All Programs'!K14</f>
        <v>0</v>
      </c>
      <c r="L9" s="98" t="s">
        <v>165</v>
      </c>
      <c r="M9" s="87">
        <f t="shared" ref="M9" si="2">F9-E9</f>
        <v>0</v>
      </c>
      <c r="N9" s="98" t="s">
        <v>165</v>
      </c>
      <c r="O9" s="86">
        <f t="shared" ref="O9" si="3">K9-J9</f>
        <v>0</v>
      </c>
    </row>
    <row r="10" spans="1:16" x14ac:dyDescent="0.2">
      <c r="A10" s="55" t="s">
        <v>112</v>
      </c>
      <c r="B10" s="54">
        <f t="shared" ref="B10:I10" si="4">SUM(B5:B9)</f>
        <v>120</v>
      </c>
      <c r="C10" s="54">
        <f t="shared" si="4"/>
        <v>83</v>
      </c>
      <c r="D10" s="54">
        <f t="shared" si="4"/>
        <v>57</v>
      </c>
      <c r="E10" s="54">
        <f>SUM(E5:E9)</f>
        <v>60</v>
      </c>
      <c r="F10" s="64">
        <f>SUM(F5:F9)</f>
        <v>38</v>
      </c>
      <c r="G10" s="54">
        <f>SUM(G5:G9)</f>
        <v>1860</v>
      </c>
      <c r="H10" s="54">
        <f t="shared" si="4"/>
        <v>1586</v>
      </c>
      <c r="I10" s="54">
        <f t="shared" si="4"/>
        <v>307</v>
      </c>
      <c r="J10" s="54">
        <f>SUM(J5:J9)</f>
        <v>344</v>
      </c>
      <c r="K10" s="64">
        <f>SUM(K5:K9)</f>
        <v>236</v>
      </c>
      <c r="L10" s="23">
        <f>(F10-E10)/E10</f>
        <v>-0.36666666666666664</v>
      </c>
      <c r="M10" s="24">
        <f>F10-E10</f>
        <v>-22</v>
      </c>
      <c r="N10" s="23">
        <f>(K10-J10)/J10</f>
        <v>-0.31395348837209303</v>
      </c>
      <c r="O10" s="25">
        <f>K10-J10</f>
        <v>-108</v>
      </c>
      <c r="P10" s="20"/>
    </row>
    <row r="11" spans="1:16" ht="7.5" customHeight="1" x14ac:dyDescent="0.2">
      <c r="A11" s="36"/>
      <c r="B11" s="31"/>
      <c r="C11" s="31"/>
      <c r="D11" s="13"/>
      <c r="E11" s="13"/>
      <c r="F11" s="52"/>
      <c r="G11" s="13"/>
      <c r="H11" s="13"/>
      <c r="I11" s="13"/>
      <c r="J11" s="13"/>
      <c r="K11" s="52"/>
      <c r="L11" s="23"/>
      <c r="M11" s="24"/>
      <c r="N11" s="23"/>
      <c r="O11" s="25"/>
    </row>
    <row r="12" spans="1:16" x14ac:dyDescent="0.2">
      <c r="A12" s="36" t="s">
        <v>19</v>
      </c>
      <c r="B12" s="31">
        <f>'All Programs'!B44</f>
        <v>29</v>
      </c>
      <c r="C12" s="31">
        <f>'All Programs'!C44</f>
        <v>26</v>
      </c>
      <c r="D12" s="13">
        <f>'All Programs'!D44</f>
        <v>6</v>
      </c>
      <c r="E12" s="13">
        <f>'All Programs'!E44</f>
        <v>1</v>
      </c>
      <c r="F12" s="52">
        <f>'All Programs'!F44</f>
        <v>0</v>
      </c>
      <c r="G12" s="13">
        <f>'All Programs'!G44</f>
        <v>121</v>
      </c>
      <c r="H12" s="13">
        <f>'All Programs'!H44</f>
        <v>96</v>
      </c>
      <c r="I12" s="13">
        <f>'All Programs'!I44</f>
        <v>21</v>
      </c>
      <c r="J12" s="13">
        <f>'All Programs'!J44</f>
        <v>1</v>
      </c>
      <c r="K12" s="52">
        <f>'All Programs'!K44</f>
        <v>0</v>
      </c>
      <c r="L12" s="97" t="s">
        <v>165</v>
      </c>
      <c r="M12" s="24">
        <f t="shared" ref="M12" si="5">F12-E12</f>
        <v>-1</v>
      </c>
      <c r="N12" s="97" t="s">
        <v>165</v>
      </c>
      <c r="O12" s="25">
        <f t="shared" ref="O12" si="6">K12-J12</f>
        <v>-1</v>
      </c>
    </row>
    <row r="13" spans="1:16" x14ac:dyDescent="0.2">
      <c r="A13" s="95" t="s">
        <v>208</v>
      </c>
      <c r="B13" s="31"/>
      <c r="C13" s="31"/>
      <c r="D13" s="13">
        <f>'All Programs'!D45</f>
        <v>11</v>
      </c>
      <c r="E13" s="13">
        <f>'All Programs'!E45</f>
        <v>13</v>
      </c>
      <c r="F13" s="52">
        <f>'All Programs'!F45</f>
        <v>13</v>
      </c>
      <c r="G13" s="13">
        <f>'All Programs'!G45</f>
        <v>0</v>
      </c>
      <c r="H13" s="13">
        <f>'All Programs'!H45</f>
        <v>0</v>
      </c>
      <c r="I13" s="13">
        <f>'All Programs'!I45</f>
        <v>76</v>
      </c>
      <c r="J13" s="13">
        <f>'All Programs'!J45</f>
        <v>78</v>
      </c>
      <c r="K13" s="52">
        <f>'All Programs'!K45</f>
        <v>84</v>
      </c>
      <c r="L13" s="23">
        <f t="shared" ref="L13:L15" si="7">(F13-E13)/E13</f>
        <v>0</v>
      </c>
      <c r="M13" s="24">
        <f t="shared" ref="M13:M15" si="8">F13-E13</f>
        <v>0</v>
      </c>
      <c r="N13" s="23">
        <f t="shared" ref="N13:N15" si="9">(K13-J13)/J13</f>
        <v>7.6923076923076927E-2</v>
      </c>
      <c r="O13" s="25">
        <f t="shared" ref="O13:O15" si="10">K13-J13</f>
        <v>6</v>
      </c>
    </row>
    <row r="14" spans="1:16" x14ac:dyDescent="0.2">
      <c r="A14" s="95" t="s">
        <v>209</v>
      </c>
      <c r="B14" s="31"/>
      <c r="C14" s="31"/>
      <c r="D14" s="13">
        <f>'All Programs'!D46</f>
        <v>8</v>
      </c>
      <c r="E14" s="13">
        <f>'All Programs'!E46</f>
        <v>13</v>
      </c>
      <c r="F14" s="52">
        <f>'All Programs'!F46</f>
        <v>11</v>
      </c>
      <c r="G14" s="13">
        <f>'All Programs'!G46</f>
        <v>0</v>
      </c>
      <c r="H14" s="13">
        <f>'All Programs'!H46</f>
        <v>0</v>
      </c>
      <c r="I14" s="13">
        <f>'All Programs'!I46</f>
        <v>48</v>
      </c>
      <c r="J14" s="13">
        <f>'All Programs'!J46</f>
        <v>67</v>
      </c>
      <c r="K14" s="52">
        <f>'All Programs'!K46</f>
        <v>61</v>
      </c>
      <c r="L14" s="23">
        <f t="shared" si="7"/>
        <v>-0.15384615384615385</v>
      </c>
      <c r="M14" s="24">
        <f t="shared" si="8"/>
        <v>-2</v>
      </c>
      <c r="N14" s="23">
        <f t="shared" si="9"/>
        <v>-8.9552238805970144E-2</v>
      </c>
      <c r="O14" s="25">
        <f t="shared" si="10"/>
        <v>-6</v>
      </c>
    </row>
    <row r="15" spans="1:16" x14ac:dyDescent="0.2">
      <c r="A15" s="94" t="s">
        <v>210</v>
      </c>
      <c r="B15" s="13">
        <f>'All Programs'!B47</f>
        <v>0</v>
      </c>
      <c r="C15" s="13">
        <f>'All Programs'!C47</f>
        <v>0</v>
      </c>
      <c r="D15" s="13">
        <f>'All Programs'!D47</f>
        <v>30</v>
      </c>
      <c r="E15" s="13">
        <f>'All Programs'!E47</f>
        <v>30</v>
      </c>
      <c r="F15" s="52">
        <f>'All Programs'!F47</f>
        <v>34</v>
      </c>
      <c r="G15" s="13">
        <f>'All Programs'!G47</f>
        <v>0</v>
      </c>
      <c r="H15" s="13">
        <f>'All Programs'!H47</f>
        <v>0</v>
      </c>
      <c r="I15" s="13">
        <f>'All Programs'!I47</f>
        <v>179</v>
      </c>
      <c r="J15" s="13">
        <f>'All Programs'!J47</f>
        <v>169</v>
      </c>
      <c r="K15" s="52">
        <f>'All Programs'!K47</f>
        <v>203</v>
      </c>
      <c r="L15" s="96">
        <f t="shared" si="7"/>
        <v>0.13333333333333333</v>
      </c>
      <c r="M15" s="87">
        <f t="shared" si="8"/>
        <v>4</v>
      </c>
      <c r="N15" s="85">
        <f t="shared" si="9"/>
        <v>0.20118343195266272</v>
      </c>
      <c r="O15" s="86">
        <f t="shared" si="10"/>
        <v>34</v>
      </c>
    </row>
    <row r="16" spans="1:16" x14ac:dyDescent="0.2">
      <c r="A16" s="55" t="s">
        <v>113</v>
      </c>
      <c r="B16" s="56">
        <f t="shared" ref="B16:I16" si="11">SUM(B12:B15)</f>
        <v>29</v>
      </c>
      <c r="C16" s="56">
        <f t="shared" si="11"/>
        <v>26</v>
      </c>
      <c r="D16" s="56">
        <f t="shared" si="11"/>
        <v>55</v>
      </c>
      <c r="E16" s="56">
        <f>SUM(E12:E15)</f>
        <v>57</v>
      </c>
      <c r="F16" s="50">
        <f>SUM(F12:F15)</f>
        <v>58</v>
      </c>
      <c r="G16" s="56">
        <f>SUM(G12:G15)</f>
        <v>121</v>
      </c>
      <c r="H16" s="56">
        <f t="shared" si="11"/>
        <v>96</v>
      </c>
      <c r="I16" s="56">
        <f t="shared" si="11"/>
        <v>324</v>
      </c>
      <c r="J16" s="56">
        <f>SUM(J12:J15)</f>
        <v>315</v>
      </c>
      <c r="K16" s="50">
        <f>SUM(K12:K15)</f>
        <v>348</v>
      </c>
      <c r="L16" s="23">
        <f>(F16-E16)/E16</f>
        <v>1.7543859649122806E-2</v>
      </c>
      <c r="M16" s="24">
        <f>F16-E16</f>
        <v>1</v>
      </c>
      <c r="N16" s="23">
        <f>(K16-J16)/J16</f>
        <v>0.10476190476190476</v>
      </c>
      <c r="O16" s="25">
        <f>K16-J16</f>
        <v>33</v>
      </c>
      <c r="P16" s="20"/>
    </row>
    <row r="17" spans="1:16" ht="7.5" customHeight="1" x14ac:dyDescent="0.2">
      <c r="A17" s="36"/>
      <c r="B17" s="31"/>
      <c r="C17" s="22"/>
      <c r="D17" s="61"/>
      <c r="E17" s="22"/>
      <c r="F17" s="35"/>
      <c r="G17" s="22"/>
      <c r="H17" s="22"/>
      <c r="I17" s="68"/>
      <c r="J17" s="68"/>
      <c r="K17" s="34"/>
      <c r="L17" s="23"/>
      <c r="M17" s="24"/>
      <c r="N17" s="23"/>
      <c r="O17" s="25"/>
    </row>
    <row r="18" spans="1:16" x14ac:dyDescent="0.2">
      <c r="A18" s="36" t="s">
        <v>28</v>
      </c>
      <c r="B18" s="31">
        <f>'All Programs'!B50</f>
        <v>24</v>
      </c>
      <c r="C18" s="31">
        <f>'All Programs'!C50</f>
        <v>20</v>
      </c>
      <c r="D18" s="13">
        <f>'All Programs'!D50</f>
        <v>0</v>
      </c>
      <c r="E18" s="13">
        <f>'All Programs'!E50</f>
        <v>0</v>
      </c>
      <c r="F18" s="52">
        <f>'All Programs'!F50</f>
        <v>0</v>
      </c>
      <c r="G18" s="13">
        <f>'All Programs'!G50</f>
        <v>111</v>
      </c>
      <c r="H18" s="13">
        <f>'All Programs'!H50</f>
        <v>80</v>
      </c>
      <c r="I18" s="13">
        <f>'All Programs'!I50</f>
        <v>0</v>
      </c>
      <c r="J18" s="13">
        <f>'All Programs'!J50</f>
        <v>0</v>
      </c>
      <c r="K18" s="52">
        <f>'All Programs'!K50</f>
        <v>0</v>
      </c>
      <c r="L18" s="97" t="s">
        <v>165</v>
      </c>
      <c r="M18" s="24">
        <f>F18-E18</f>
        <v>0</v>
      </c>
      <c r="N18" s="97" t="s">
        <v>165</v>
      </c>
      <c r="O18" s="25">
        <f>K18-J18</f>
        <v>0</v>
      </c>
    </row>
    <row r="19" spans="1:16" x14ac:dyDescent="0.2">
      <c r="A19" s="36" t="s">
        <v>26</v>
      </c>
      <c r="B19" s="31">
        <f>'All Programs'!B51</f>
        <v>0</v>
      </c>
      <c r="C19" s="31">
        <f>'All Programs'!C51</f>
        <v>0</v>
      </c>
      <c r="D19" s="13">
        <f>'All Programs'!D51</f>
        <v>1</v>
      </c>
      <c r="E19" s="13">
        <f>'All Programs'!E51</f>
        <v>1</v>
      </c>
      <c r="F19" s="52">
        <f>'All Programs'!F51</f>
        <v>1</v>
      </c>
      <c r="G19" s="13">
        <f>'All Programs'!G51</f>
        <v>0</v>
      </c>
      <c r="H19" s="13">
        <f>'All Programs'!H51</f>
        <v>0</v>
      </c>
      <c r="I19" s="13">
        <f>'All Programs'!I51</f>
        <v>4</v>
      </c>
      <c r="J19" s="13">
        <f>'All Programs'!J51</f>
        <v>4</v>
      </c>
      <c r="K19" s="52">
        <f>'All Programs'!K51</f>
        <v>4</v>
      </c>
      <c r="L19" s="23">
        <f>(F19-E19)/E19</f>
        <v>0</v>
      </c>
      <c r="M19" s="24">
        <f>F19-E19</f>
        <v>0</v>
      </c>
      <c r="N19" s="23">
        <f>(K19-J19)/J19</f>
        <v>0</v>
      </c>
      <c r="O19" s="25">
        <f>K19-J19</f>
        <v>0</v>
      </c>
    </row>
    <row r="20" spans="1:16" x14ac:dyDescent="0.2">
      <c r="A20" s="36" t="s">
        <v>24</v>
      </c>
      <c r="B20" s="25">
        <f>'All Programs'!B52</f>
        <v>0</v>
      </c>
      <c r="C20" s="25">
        <f>'All Programs'!C52</f>
        <v>0</v>
      </c>
      <c r="D20" s="10">
        <f>'All Programs'!D52</f>
        <v>2</v>
      </c>
      <c r="E20" s="10">
        <f>'All Programs'!E52</f>
        <v>0</v>
      </c>
      <c r="F20" s="24">
        <f>'All Programs'!F52</f>
        <v>0</v>
      </c>
      <c r="G20" s="10">
        <f>'All Programs'!G52</f>
        <v>0</v>
      </c>
      <c r="H20" s="10">
        <f>'All Programs'!H52</f>
        <v>0</v>
      </c>
      <c r="I20" s="10">
        <f>'All Programs'!I52</f>
        <v>12</v>
      </c>
      <c r="J20" s="13">
        <f>'All Programs'!J52</f>
        <v>0</v>
      </c>
      <c r="K20" s="52">
        <f>'All Programs'!K52</f>
        <v>0</v>
      </c>
      <c r="L20" s="97" t="s">
        <v>165</v>
      </c>
      <c r="M20" s="24">
        <f t="shared" ref="M20" si="12">F20-E20</f>
        <v>0</v>
      </c>
      <c r="N20" s="97" t="s">
        <v>165</v>
      </c>
      <c r="O20" s="25">
        <f t="shared" ref="O20" si="13">K20-J20</f>
        <v>0</v>
      </c>
    </row>
    <row r="21" spans="1:16" x14ac:dyDescent="0.2">
      <c r="A21" s="36" t="s">
        <v>25</v>
      </c>
      <c r="B21" s="25">
        <f>'All Programs'!B53</f>
        <v>0</v>
      </c>
      <c r="C21" s="25">
        <f>'All Programs'!C53</f>
        <v>0</v>
      </c>
      <c r="D21" s="10">
        <f>'All Programs'!D53</f>
        <v>2</v>
      </c>
      <c r="E21" s="10">
        <f>'All Programs'!E53</f>
        <v>3</v>
      </c>
      <c r="F21" s="24">
        <f>'All Programs'!F53</f>
        <v>2</v>
      </c>
      <c r="G21" s="10">
        <f>'All Programs'!G53</f>
        <v>0</v>
      </c>
      <c r="H21" s="10">
        <f>'All Programs'!H53</f>
        <v>0</v>
      </c>
      <c r="I21" s="10">
        <f>'All Programs'!I53</f>
        <v>8</v>
      </c>
      <c r="J21" s="10">
        <f>'All Programs'!J53</f>
        <v>11</v>
      </c>
      <c r="K21" s="24">
        <f>'All Programs'!K53</f>
        <v>5</v>
      </c>
      <c r="L21" s="23">
        <f>(F21-E21)/E21</f>
        <v>-0.33333333333333331</v>
      </c>
      <c r="M21" s="24">
        <f>F21-E21</f>
        <v>-1</v>
      </c>
      <c r="N21" s="23">
        <f>(K21-J21)/J21</f>
        <v>-0.54545454545454541</v>
      </c>
      <c r="O21" s="25">
        <f>K21-J21</f>
        <v>-6</v>
      </c>
    </row>
    <row r="22" spans="1:16" x14ac:dyDescent="0.2">
      <c r="A22" s="94" t="s">
        <v>151</v>
      </c>
      <c r="B22" s="25" t="str">
        <f>'All Programs'!B54</f>
        <v>N/A</v>
      </c>
      <c r="C22" s="25" t="str">
        <f>'All Programs'!C54</f>
        <v>N/A</v>
      </c>
      <c r="D22" s="10">
        <f>'All Programs'!D54</f>
        <v>4</v>
      </c>
      <c r="E22" s="10">
        <f>'All Programs'!E54</f>
        <v>2</v>
      </c>
      <c r="F22" s="24">
        <f>'All Programs'!F54</f>
        <v>3</v>
      </c>
      <c r="G22" s="10" t="str">
        <f>'All Programs'!G54</f>
        <v>N/A</v>
      </c>
      <c r="H22" s="10" t="str">
        <f>'All Programs'!H54</f>
        <v>N/A</v>
      </c>
      <c r="I22" s="10">
        <f>'All Programs'!I54</f>
        <v>19</v>
      </c>
      <c r="J22" s="10">
        <f>'All Programs'!J54</f>
        <v>8</v>
      </c>
      <c r="K22" s="24">
        <f>'All Programs'!K54</f>
        <v>12</v>
      </c>
      <c r="L22" s="23">
        <f>(F22-E22)/E22</f>
        <v>0.5</v>
      </c>
      <c r="M22" s="24">
        <f>F22-E22</f>
        <v>1</v>
      </c>
      <c r="N22" s="23">
        <f>(K22-J22)/J22</f>
        <v>0.5</v>
      </c>
      <c r="O22" s="25">
        <f>K22-J22</f>
        <v>4</v>
      </c>
    </row>
    <row r="23" spans="1:16" x14ac:dyDescent="0.2">
      <c r="A23" s="36" t="s">
        <v>27</v>
      </c>
      <c r="B23" s="13">
        <f>'All Programs'!B55</f>
        <v>3</v>
      </c>
      <c r="C23" s="13">
        <f>'All Programs'!C55</f>
        <v>5</v>
      </c>
      <c r="D23" s="13">
        <f>'All Programs'!D55</f>
        <v>9</v>
      </c>
      <c r="E23" s="13">
        <f>'All Programs'!E55</f>
        <v>11</v>
      </c>
      <c r="F23" s="52">
        <f>'All Programs'!F55</f>
        <v>8</v>
      </c>
      <c r="G23" s="13">
        <f>'All Programs'!G55</f>
        <v>10</v>
      </c>
      <c r="H23" s="13">
        <f>'All Programs'!H55</f>
        <v>24</v>
      </c>
      <c r="I23" s="13">
        <f>'All Programs'!I55</f>
        <v>36</v>
      </c>
      <c r="J23" s="13">
        <f>'All Programs'!J55</f>
        <v>44</v>
      </c>
      <c r="K23" s="52">
        <f>'All Programs'!K55</f>
        <v>32</v>
      </c>
      <c r="L23" s="96">
        <f t="shared" ref="L23:L24" si="14">(F23-E23)/E23</f>
        <v>-0.27272727272727271</v>
      </c>
      <c r="M23" s="87">
        <f t="shared" ref="M23:M24" si="15">F23-E23</f>
        <v>-3</v>
      </c>
      <c r="N23" s="85">
        <f t="shared" ref="N23:N24" si="16">(K23-J23)/J23</f>
        <v>-0.27272727272727271</v>
      </c>
      <c r="O23" s="86">
        <f t="shared" ref="O23:O24" si="17">K23-J23</f>
        <v>-12</v>
      </c>
    </row>
    <row r="24" spans="1:16" x14ac:dyDescent="0.2">
      <c r="A24" s="55" t="s">
        <v>114</v>
      </c>
      <c r="B24" s="54">
        <f t="shared" ref="B24:K24" si="18">SUM(B18:B23)</f>
        <v>27</v>
      </c>
      <c r="C24" s="54">
        <f t="shared" si="18"/>
        <v>25</v>
      </c>
      <c r="D24" s="54">
        <f t="shared" si="18"/>
        <v>18</v>
      </c>
      <c r="E24" s="54">
        <f t="shared" si="18"/>
        <v>17</v>
      </c>
      <c r="F24" s="64">
        <f t="shared" si="18"/>
        <v>14</v>
      </c>
      <c r="G24" s="54">
        <f t="shared" si="18"/>
        <v>121</v>
      </c>
      <c r="H24" s="54">
        <f t="shared" si="18"/>
        <v>104</v>
      </c>
      <c r="I24" s="54">
        <f t="shared" si="18"/>
        <v>79</v>
      </c>
      <c r="J24" s="54">
        <f t="shared" si="18"/>
        <v>67</v>
      </c>
      <c r="K24" s="64">
        <f t="shared" si="18"/>
        <v>53</v>
      </c>
      <c r="L24" s="23">
        <f t="shared" si="14"/>
        <v>-0.17647058823529413</v>
      </c>
      <c r="M24" s="24">
        <f t="shared" si="15"/>
        <v>-3</v>
      </c>
      <c r="N24" s="23">
        <f t="shared" si="16"/>
        <v>-0.20895522388059701</v>
      </c>
      <c r="O24" s="25">
        <f t="shared" si="17"/>
        <v>-14</v>
      </c>
      <c r="P24" s="20"/>
    </row>
    <row r="25" spans="1:16" ht="7.5" customHeight="1" x14ac:dyDescent="0.2">
      <c r="A25" s="36"/>
      <c r="B25" s="31"/>
      <c r="C25" s="22"/>
      <c r="D25" s="61"/>
      <c r="E25" s="22"/>
      <c r="F25" s="35"/>
      <c r="G25" s="22"/>
      <c r="H25" s="22"/>
      <c r="I25" s="68"/>
      <c r="J25" s="68"/>
      <c r="K25" s="34"/>
      <c r="L25" s="23"/>
      <c r="M25" s="24"/>
      <c r="N25" s="23"/>
      <c r="O25" s="25"/>
    </row>
    <row r="26" spans="1:16" x14ac:dyDescent="0.2">
      <c r="A26" s="36" t="s">
        <v>29</v>
      </c>
      <c r="B26" s="31">
        <f>'All Programs'!B108</f>
        <v>5</v>
      </c>
      <c r="C26" s="31">
        <f>'All Programs'!C108</f>
        <v>6</v>
      </c>
      <c r="D26" s="13">
        <f>'All Programs'!D108</f>
        <v>0</v>
      </c>
      <c r="E26" s="13">
        <f>'All Programs'!E108</f>
        <v>6</v>
      </c>
      <c r="F26" s="52">
        <f>'All Programs'!F108</f>
        <v>7</v>
      </c>
      <c r="G26" s="13">
        <f>'All Programs'!G108</f>
        <v>20</v>
      </c>
      <c r="H26" s="13">
        <f>'All Programs'!H108</f>
        <v>48</v>
      </c>
      <c r="I26" s="13">
        <f>'All Programs'!I108</f>
        <v>0</v>
      </c>
      <c r="J26" s="13">
        <f>'All Programs'!J108</f>
        <v>45</v>
      </c>
      <c r="K26" s="52">
        <f>'All Programs'!K108</f>
        <v>56</v>
      </c>
      <c r="L26" s="23">
        <f>(F26-E26)/E26</f>
        <v>0.16666666666666666</v>
      </c>
      <c r="M26" s="24">
        <f>F26-E26</f>
        <v>1</v>
      </c>
      <c r="N26" s="23">
        <f>(K26-J26)/J26</f>
        <v>0.24444444444444444</v>
      </c>
      <c r="O26" s="25">
        <f>K26-J26</f>
        <v>11</v>
      </c>
    </row>
    <row r="27" spans="1:16" x14ac:dyDescent="0.2">
      <c r="A27" s="95" t="s">
        <v>183</v>
      </c>
      <c r="B27" s="31"/>
      <c r="C27" s="31"/>
      <c r="D27" s="13">
        <f>'All Programs'!D109</f>
        <v>0</v>
      </c>
      <c r="E27" s="13">
        <f>'All Programs'!E109</f>
        <v>0</v>
      </c>
      <c r="F27" s="52">
        <f>'All Programs'!F109</f>
        <v>0</v>
      </c>
      <c r="G27" s="13">
        <f>'All Programs'!G109</f>
        <v>0</v>
      </c>
      <c r="H27" s="13">
        <f>'All Programs'!H109</f>
        <v>0</v>
      </c>
      <c r="I27" s="13">
        <f>'All Programs'!I109</f>
        <v>0</v>
      </c>
      <c r="J27" s="13">
        <f>'All Programs'!J109</f>
        <v>0</v>
      </c>
      <c r="K27" s="52">
        <f>'All Programs'!K109</f>
        <v>0</v>
      </c>
      <c r="L27" s="97" t="s">
        <v>165</v>
      </c>
      <c r="M27" s="24">
        <f t="shared" ref="M27:M28" si="19">F27-E27</f>
        <v>0</v>
      </c>
      <c r="N27" s="111" t="s">
        <v>165</v>
      </c>
      <c r="O27" s="25">
        <f t="shared" ref="O27:O28" si="20">K27-J27</f>
        <v>0</v>
      </c>
    </row>
    <row r="28" spans="1:16" x14ac:dyDescent="0.2">
      <c r="A28" s="36" t="s">
        <v>30</v>
      </c>
      <c r="B28" s="13">
        <f>'All Programs'!B110</f>
        <v>0</v>
      </c>
      <c r="C28" s="13">
        <f>'All Programs'!C110</f>
        <v>1</v>
      </c>
      <c r="D28" s="13">
        <f>'All Programs'!D110</f>
        <v>6</v>
      </c>
      <c r="E28" s="13">
        <f>'All Programs'!E110</f>
        <v>17</v>
      </c>
      <c r="F28" s="52">
        <f>'All Programs'!F110</f>
        <v>1</v>
      </c>
      <c r="G28" s="13">
        <f>'All Programs'!G110</f>
        <v>0</v>
      </c>
      <c r="H28" s="13">
        <f>'All Programs'!H110</f>
        <v>4</v>
      </c>
      <c r="I28" s="13">
        <f>'All Programs'!I110</f>
        <v>14</v>
      </c>
      <c r="J28" s="13">
        <f>'All Programs'!J110</f>
        <v>58</v>
      </c>
      <c r="K28" s="52">
        <f>'All Programs'!K110</f>
        <v>8</v>
      </c>
      <c r="L28" s="96">
        <f t="shared" ref="L28" si="21">(F28-E28)/E28</f>
        <v>-0.94117647058823528</v>
      </c>
      <c r="M28" s="87">
        <f t="shared" si="19"/>
        <v>-16</v>
      </c>
      <c r="N28" s="85">
        <f t="shared" ref="N28" si="22">(K28-J28)/J28</f>
        <v>-0.86206896551724133</v>
      </c>
      <c r="O28" s="86">
        <f t="shared" si="20"/>
        <v>-50</v>
      </c>
    </row>
    <row r="29" spans="1:16" x14ac:dyDescent="0.2">
      <c r="A29" s="55" t="s">
        <v>115</v>
      </c>
      <c r="B29" s="56">
        <f t="shared" ref="B29:I29" si="23">SUM(B26:B28)</f>
        <v>5</v>
      </c>
      <c r="C29" s="56">
        <f t="shared" si="23"/>
        <v>7</v>
      </c>
      <c r="D29" s="56">
        <f t="shared" si="23"/>
        <v>6</v>
      </c>
      <c r="E29" s="56">
        <f>SUM(E26:E28)</f>
        <v>23</v>
      </c>
      <c r="F29" s="50">
        <f>SUM(F26:F28)</f>
        <v>8</v>
      </c>
      <c r="G29" s="56">
        <f>SUM(G26:G28)</f>
        <v>20</v>
      </c>
      <c r="H29" s="56">
        <f t="shared" si="23"/>
        <v>52</v>
      </c>
      <c r="I29" s="56">
        <f t="shared" si="23"/>
        <v>14</v>
      </c>
      <c r="J29" s="56">
        <f>SUM(J26:J28)</f>
        <v>103</v>
      </c>
      <c r="K29" s="50">
        <f>SUM(K26:K28)</f>
        <v>64</v>
      </c>
      <c r="L29" s="23">
        <f>(F29-E29)/E29</f>
        <v>-0.65217391304347827</v>
      </c>
      <c r="M29" s="24">
        <f>F29-E29</f>
        <v>-15</v>
      </c>
      <c r="N29" s="23">
        <f>(K29-J29)/J29</f>
        <v>-0.37864077669902912</v>
      </c>
      <c r="O29" s="25">
        <f>K29-J29</f>
        <v>-39</v>
      </c>
      <c r="P29" s="20"/>
    </row>
    <row r="30" spans="1:16" ht="7.5" customHeight="1" x14ac:dyDescent="0.2">
      <c r="A30" s="36"/>
      <c r="B30" s="31"/>
      <c r="C30" s="22"/>
      <c r="D30" s="61"/>
      <c r="E30" s="22"/>
      <c r="F30" s="35"/>
      <c r="G30" s="22"/>
      <c r="H30" s="22"/>
      <c r="I30" s="68"/>
      <c r="J30" s="68"/>
      <c r="K30" s="34"/>
      <c r="L30" s="23"/>
      <c r="M30" s="24"/>
      <c r="N30" s="23"/>
      <c r="O30" s="25"/>
    </row>
    <row r="31" spans="1:16" x14ac:dyDescent="0.2">
      <c r="A31" s="36" t="s">
        <v>32</v>
      </c>
      <c r="B31" s="31">
        <f>'All Programs'!B113</f>
        <v>0</v>
      </c>
      <c r="C31" s="31">
        <f>'All Programs'!C113</f>
        <v>0</v>
      </c>
      <c r="D31" s="13">
        <f>'All Programs'!D113</f>
        <v>0</v>
      </c>
      <c r="E31" s="13">
        <f>'All Programs'!E113</f>
        <v>0</v>
      </c>
      <c r="F31" s="52">
        <f>'All Programs'!F113</f>
        <v>0</v>
      </c>
      <c r="G31" s="13">
        <f>'All Programs'!G113</f>
        <v>0</v>
      </c>
      <c r="H31" s="13">
        <f>'All Programs'!H113</f>
        <v>0</v>
      </c>
      <c r="I31" s="13">
        <f>'All Programs'!I113</f>
        <v>0</v>
      </c>
      <c r="J31" s="13">
        <f>'All Programs'!J113</f>
        <v>0</v>
      </c>
      <c r="K31" s="52">
        <f>'All Programs'!K113</f>
        <v>0</v>
      </c>
      <c r="L31" s="97" t="s">
        <v>165</v>
      </c>
      <c r="M31" s="24">
        <f>F31-E31</f>
        <v>0</v>
      </c>
      <c r="N31" s="97" t="s">
        <v>165</v>
      </c>
      <c r="O31" s="25">
        <f>K31-J31</f>
        <v>0</v>
      </c>
    </row>
    <row r="32" spans="1:16" x14ac:dyDescent="0.2">
      <c r="A32" s="95" t="s">
        <v>188</v>
      </c>
      <c r="B32" s="31"/>
      <c r="C32" s="31"/>
      <c r="D32" s="13">
        <f>'All Programs'!D124</f>
        <v>3</v>
      </c>
      <c r="E32" s="13">
        <f>'All Programs'!E124</f>
        <v>2</v>
      </c>
      <c r="F32" s="52">
        <f>'All Programs'!F124</f>
        <v>4</v>
      </c>
      <c r="G32" s="13">
        <f>'All Programs'!G114</f>
        <v>0</v>
      </c>
      <c r="H32" s="13">
        <f>'All Programs'!H114</f>
        <v>0</v>
      </c>
      <c r="I32" s="13">
        <f>'All Programs'!I124</f>
        <v>12</v>
      </c>
      <c r="J32" s="13">
        <f>'All Programs'!J124</f>
        <v>12</v>
      </c>
      <c r="K32" s="52">
        <f>'All Programs'!K124</f>
        <v>20</v>
      </c>
      <c r="L32" s="23">
        <f>(F32-E32)/E32</f>
        <v>1</v>
      </c>
      <c r="M32" s="24">
        <f>F32-E32</f>
        <v>2</v>
      </c>
      <c r="N32" s="23">
        <f>(K32-J32)/J32</f>
        <v>0.66666666666666663</v>
      </c>
      <c r="O32" s="25">
        <f>K32-J32</f>
        <v>8</v>
      </c>
    </row>
    <row r="33" spans="1:16" x14ac:dyDescent="0.2">
      <c r="A33" s="94" t="s">
        <v>152</v>
      </c>
      <c r="B33" s="13" t="str">
        <f>'All Programs'!B122</f>
        <v>N/A</v>
      </c>
      <c r="C33" s="13" t="str">
        <f>'All Programs'!C122</f>
        <v>N/A</v>
      </c>
      <c r="D33" s="13">
        <f>'All Programs'!D122</f>
        <v>1</v>
      </c>
      <c r="E33" s="13">
        <f>'All Programs'!E122</f>
        <v>2</v>
      </c>
      <c r="F33" s="52">
        <f>'All Programs'!F122</f>
        <v>0</v>
      </c>
      <c r="G33" s="13" t="str">
        <f>'All Programs'!G122</f>
        <v>N/A</v>
      </c>
      <c r="H33" s="13" t="str">
        <f>'All Programs'!H122</f>
        <v>N/A</v>
      </c>
      <c r="I33" s="13">
        <f>'All Programs'!I122</f>
        <v>4</v>
      </c>
      <c r="J33" s="13">
        <f>'All Programs'!J122</f>
        <v>8</v>
      </c>
      <c r="K33" s="52">
        <f>'All Programs'!K122</f>
        <v>0</v>
      </c>
      <c r="L33" s="97" t="s">
        <v>165</v>
      </c>
      <c r="M33" s="24">
        <f>F33-E33</f>
        <v>-2</v>
      </c>
      <c r="N33" s="97" t="s">
        <v>165</v>
      </c>
      <c r="O33" s="25">
        <f>K33-J33</f>
        <v>-8</v>
      </c>
    </row>
    <row r="34" spans="1:16" x14ac:dyDescent="0.2">
      <c r="A34" s="36" t="s">
        <v>33</v>
      </c>
      <c r="B34" s="13">
        <f>'All Programs'!B125</f>
        <v>6</v>
      </c>
      <c r="C34" s="13">
        <f>'All Programs'!C125</f>
        <v>3</v>
      </c>
      <c r="D34" s="11">
        <f>'All Programs'!D125</f>
        <v>2</v>
      </c>
      <c r="E34" s="13">
        <f>'All Programs'!E125</f>
        <v>0</v>
      </c>
      <c r="F34" s="52">
        <f>'All Programs'!F125</f>
        <v>1</v>
      </c>
      <c r="G34" s="13">
        <f>'All Programs'!G125</f>
        <v>26</v>
      </c>
      <c r="H34" s="13">
        <f>'All Programs'!H125</f>
        <v>18</v>
      </c>
      <c r="I34" s="11">
        <f>'All Programs'!I125</f>
        <v>8</v>
      </c>
      <c r="J34" s="13">
        <f>'All Programs'!J125</f>
        <v>0</v>
      </c>
      <c r="K34" s="52">
        <f>'All Programs'!K125</f>
        <v>2</v>
      </c>
      <c r="L34" s="98" t="s">
        <v>165</v>
      </c>
      <c r="M34" s="87">
        <f t="shared" ref="M34" si="24">F34-E34</f>
        <v>1</v>
      </c>
      <c r="N34" s="98" t="s">
        <v>165</v>
      </c>
      <c r="O34" s="86">
        <f t="shared" ref="O34" si="25">K34-J34</f>
        <v>2</v>
      </c>
    </row>
    <row r="35" spans="1:16" x14ac:dyDescent="0.2">
      <c r="A35" s="55" t="s">
        <v>116</v>
      </c>
      <c r="B35" s="56">
        <f t="shared" ref="B35:I35" si="26">SUM(B31:B34)</f>
        <v>6</v>
      </c>
      <c r="C35" s="56">
        <f t="shared" si="26"/>
        <v>3</v>
      </c>
      <c r="D35" s="56">
        <f t="shared" si="26"/>
        <v>6</v>
      </c>
      <c r="E35" s="56">
        <f>SUM(E31:E34)</f>
        <v>4</v>
      </c>
      <c r="F35" s="50">
        <f>SUM(F31:F34)</f>
        <v>5</v>
      </c>
      <c r="G35" s="56">
        <f>SUM(G31:G34)</f>
        <v>26</v>
      </c>
      <c r="H35" s="56">
        <f t="shared" si="26"/>
        <v>18</v>
      </c>
      <c r="I35" s="56">
        <f t="shared" si="26"/>
        <v>24</v>
      </c>
      <c r="J35" s="56">
        <f>SUM(J31:J34)</f>
        <v>20</v>
      </c>
      <c r="K35" s="50">
        <f>SUM(K31:K34)</f>
        <v>22</v>
      </c>
      <c r="L35" s="23">
        <f>(F35-E35)/E35</f>
        <v>0.25</v>
      </c>
      <c r="M35" s="24">
        <f>F35-E35</f>
        <v>1</v>
      </c>
      <c r="N35" s="23">
        <f>(K35-J35)/J35</f>
        <v>0.1</v>
      </c>
      <c r="O35" s="25">
        <f>K35-J35</f>
        <v>2</v>
      </c>
      <c r="P35" s="20"/>
    </row>
    <row r="36" spans="1:16" ht="7.5" customHeight="1" x14ac:dyDescent="0.2">
      <c r="A36" s="36"/>
      <c r="B36" s="31"/>
      <c r="C36" s="22"/>
      <c r="D36" s="61"/>
      <c r="E36" s="22"/>
      <c r="F36" s="35"/>
      <c r="G36" s="22"/>
      <c r="H36" s="22"/>
      <c r="I36" s="68"/>
      <c r="J36" s="68"/>
      <c r="K36" s="34"/>
      <c r="L36" s="23"/>
      <c r="M36" s="24"/>
      <c r="N36" s="23"/>
      <c r="O36" s="25"/>
    </row>
    <row r="37" spans="1:16" x14ac:dyDescent="0.2">
      <c r="A37" s="36" t="s">
        <v>37</v>
      </c>
      <c r="B37" s="31">
        <f>'All Programs'!B137</f>
        <v>14</v>
      </c>
      <c r="C37" s="31">
        <f>'All Programs'!C137</f>
        <v>18</v>
      </c>
      <c r="D37" s="13">
        <f>'All Programs'!D137</f>
        <v>6</v>
      </c>
      <c r="E37" s="13">
        <f>'All Programs'!E137</f>
        <v>4</v>
      </c>
      <c r="F37" s="52">
        <f>'All Programs'!F137</f>
        <v>6</v>
      </c>
      <c r="G37" s="13">
        <f>'All Programs'!G137</f>
        <v>70</v>
      </c>
      <c r="H37" s="13">
        <f>'All Programs'!H137</f>
        <v>84</v>
      </c>
      <c r="I37" s="13">
        <f>'All Programs'!I137</f>
        <v>36</v>
      </c>
      <c r="J37" s="13">
        <f>'All Programs'!J137</f>
        <v>19</v>
      </c>
      <c r="K37" s="52">
        <f>'All Programs'!K137</f>
        <v>31</v>
      </c>
      <c r="L37" s="23">
        <f>(F37-E37)/E37</f>
        <v>0.5</v>
      </c>
      <c r="M37" s="24">
        <f>F37-E37</f>
        <v>2</v>
      </c>
      <c r="N37" s="23">
        <f>(K37-J37)/J37</f>
        <v>0.63157894736842102</v>
      </c>
      <c r="O37" s="25">
        <f>K37-J37</f>
        <v>12</v>
      </c>
    </row>
    <row r="38" spans="1:16" x14ac:dyDescent="0.2">
      <c r="A38" s="94" t="s">
        <v>166</v>
      </c>
      <c r="B38" s="31">
        <f>'All Programs'!B125</f>
        <v>6</v>
      </c>
      <c r="C38" s="31">
        <f>'All Programs'!C125</f>
        <v>3</v>
      </c>
      <c r="D38" s="13">
        <f>'All Programs'!D138</f>
        <v>0</v>
      </c>
      <c r="E38" s="13">
        <f>'All Programs'!E138</f>
        <v>0</v>
      </c>
      <c r="F38" s="52">
        <f>'All Programs'!F138</f>
        <v>2</v>
      </c>
      <c r="G38" s="13">
        <f>'All Programs'!G125</f>
        <v>26</v>
      </c>
      <c r="H38" s="13">
        <f>'All Programs'!H125</f>
        <v>18</v>
      </c>
      <c r="I38" s="13">
        <f>'All Programs'!I138</f>
        <v>0</v>
      </c>
      <c r="J38" s="13">
        <f>'All Programs'!J138</f>
        <v>0</v>
      </c>
      <c r="K38" s="52">
        <f>'All Programs'!K138</f>
        <v>12</v>
      </c>
      <c r="L38" s="97" t="s">
        <v>165</v>
      </c>
      <c r="M38" s="24">
        <f>F38-E38</f>
        <v>2</v>
      </c>
      <c r="N38" s="97" t="s">
        <v>165</v>
      </c>
      <c r="O38" s="25">
        <f>K38-J38</f>
        <v>12</v>
      </c>
    </row>
    <row r="39" spans="1:16" x14ac:dyDescent="0.2">
      <c r="A39" s="95" t="s">
        <v>211</v>
      </c>
      <c r="B39" s="31">
        <f>'All Programs'!B141</f>
        <v>0</v>
      </c>
      <c r="C39" s="31">
        <f>'All Programs'!C141</f>
        <v>0</v>
      </c>
      <c r="D39" s="13">
        <f>'All Programs'!D139</f>
        <v>3</v>
      </c>
      <c r="E39" s="13">
        <f>'All Programs'!E139</f>
        <v>2</v>
      </c>
      <c r="F39" s="52">
        <f>'All Programs'!F139</f>
        <v>0</v>
      </c>
      <c r="G39" s="13">
        <f>'All Programs'!G141</f>
        <v>0</v>
      </c>
      <c r="H39" s="13">
        <f>'All Programs'!H141</f>
        <v>0</v>
      </c>
      <c r="I39" s="13">
        <f>'All Programs'!I139</f>
        <v>10</v>
      </c>
      <c r="J39" s="13">
        <f>'All Programs'!J139</f>
        <v>8</v>
      </c>
      <c r="K39" s="52">
        <f>'All Programs'!K139</f>
        <v>0</v>
      </c>
      <c r="L39" s="97" t="s">
        <v>165</v>
      </c>
      <c r="M39" s="24">
        <f>F39-E39</f>
        <v>-2</v>
      </c>
      <c r="N39" s="97" t="s">
        <v>165</v>
      </c>
      <c r="O39" s="25">
        <f>K39-J39</f>
        <v>-8</v>
      </c>
      <c r="P39" s="20"/>
    </row>
    <row r="40" spans="1:16" x14ac:dyDescent="0.2">
      <c r="A40" s="94" t="s">
        <v>189</v>
      </c>
      <c r="B40" s="31"/>
      <c r="C40" s="31"/>
      <c r="D40" s="13">
        <f>'All Programs'!D148</f>
        <v>0</v>
      </c>
      <c r="E40" s="13">
        <f>'All Programs'!E148</f>
        <v>0</v>
      </c>
      <c r="F40" s="52">
        <f>'All Programs'!F148</f>
        <v>0</v>
      </c>
      <c r="G40" s="13">
        <f>'All Programs'!G142</f>
        <v>0</v>
      </c>
      <c r="H40" s="13">
        <f>'All Programs'!H142</f>
        <v>0</v>
      </c>
      <c r="I40" s="13">
        <f>'All Programs'!I148</f>
        <v>0</v>
      </c>
      <c r="J40" s="13">
        <f>'All Programs'!J148</f>
        <v>0</v>
      </c>
      <c r="K40" s="52">
        <f>'All Programs'!K148</f>
        <v>0</v>
      </c>
      <c r="L40" s="97" t="s">
        <v>165</v>
      </c>
      <c r="M40" s="24">
        <f t="shared" ref="M40:M42" si="27">F40-E40</f>
        <v>0</v>
      </c>
      <c r="N40" s="97" t="s">
        <v>165</v>
      </c>
      <c r="O40" s="25">
        <f t="shared" ref="O40:O42" si="28">K40-J40</f>
        <v>0</v>
      </c>
      <c r="P40" s="20"/>
    </row>
    <row r="41" spans="1:16" x14ac:dyDescent="0.2">
      <c r="A41" s="94" t="s">
        <v>190</v>
      </c>
      <c r="B41" s="31"/>
      <c r="C41" s="31"/>
      <c r="D41" s="13">
        <f>'All Programs'!D149</f>
        <v>8</v>
      </c>
      <c r="E41" s="13">
        <f>'All Programs'!E149</f>
        <v>7</v>
      </c>
      <c r="F41" s="52">
        <f>'All Programs'!F149</f>
        <v>8</v>
      </c>
      <c r="G41" s="13">
        <f>'All Programs'!G143</f>
        <v>101</v>
      </c>
      <c r="H41" s="13">
        <f>'All Programs'!H143</f>
        <v>85</v>
      </c>
      <c r="I41" s="13">
        <f>'All Programs'!I149</f>
        <v>60</v>
      </c>
      <c r="J41" s="13">
        <f>'All Programs'!J149</f>
        <v>40</v>
      </c>
      <c r="K41" s="52">
        <f>'All Programs'!K149</f>
        <v>50</v>
      </c>
      <c r="L41" s="23">
        <f>(F41-E41)/E41</f>
        <v>0.14285714285714285</v>
      </c>
      <c r="M41" s="24">
        <f>F41-E41</f>
        <v>1</v>
      </c>
      <c r="N41" s="23">
        <f>(K41-J41)/J41</f>
        <v>0.25</v>
      </c>
      <c r="O41" s="10">
        <f>K41-J41</f>
        <v>10</v>
      </c>
      <c r="P41" s="20"/>
    </row>
    <row r="42" spans="1:16" x14ac:dyDescent="0.2">
      <c r="A42" s="94" t="s">
        <v>246</v>
      </c>
      <c r="B42" s="13"/>
      <c r="C42" s="13"/>
      <c r="D42" s="13">
        <f>'All Programs'!D146</f>
        <v>0</v>
      </c>
      <c r="E42" s="13">
        <f>'All Programs'!E146</f>
        <v>0</v>
      </c>
      <c r="F42" s="52">
        <f>'All Programs'!F146</f>
        <v>1</v>
      </c>
      <c r="G42" s="13">
        <f>'All Programs'!G145</f>
        <v>0</v>
      </c>
      <c r="H42" s="13">
        <f>'All Programs'!H145</f>
        <v>0</v>
      </c>
      <c r="I42" s="13">
        <f>'All Programs'!I146</f>
        <v>0</v>
      </c>
      <c r="J42" s="13">
        <f>'All Programs'!J146</f>
        <v>0</v>
      </c>
      <c r="K42" s="79">
        <f>'All Programs'!K146</f>
        <v>4</v>
      </c>
      <c r="L42" s="98" t="s">
        <v>165</v>
      </c>
      <c r="M42" s="87">
        <f t="shared" si="27"/>
        <v>1</v>
      </c>
      <c r="N42" s="98" t="s">
        <v>165</v>
      </c>
      <c r="O42" s="132">
        <f t="shared" si="28"/>
        <v>4</v>
      </c>
    </row>
    <row r="43" spans="1:16" x14ac:dyDescent="0.2">
      <c r="A43" s="55" t="s">
        <v>109</v>
      </c>
      <c r="B43" s="59">
        <f>SUM(B37:B41)</f>
        <v>20</v>
      </c>
      <c r="C43" s="56">
        <f>SUM(C37:C41)</f>
        <v>21</v>
      </c>
      <c r="D43" s="56">
        <f>SUM(D37:D42)</f>
        <v>17</v>
      </c>
      <c r="E43" s="56">
        <f t="shared" ref="E43:F43" si="29">SUM(E37:E42)</f>
        <v>13</v>
      </c>
      <c r="F43" s="56">
        <f t="shared" si="29"/>
        <v>17</v>
      </c>
      <c r="G43" s="56">
        <f>SUM(G37:G41)</f>
        <v>197</v>
      </c>
      <c r="H43" s="56">
        <f>SUM(H37:H41)</f>
        <v>187</v>
      </c>
      <c r="I43" s="77">
        <f t="shared" ref="I43:K43" si="30">SUM(I37:I42)</f>
        <v>106</v>
      </c>
      <c r="J43" s="139">
        <f t="shared" si="30"/>
        <v>67</v>
      </c>
      <c r="K43" s="173">
        <f t="shared" si="30"/>
        <v>97</v>
      </c>
      <c r="L43" s="23">
        <f>(F43-E43)/E43</f>
        <v>0.30769230769230771</v>
      </c>
      <c r="M43" s="24">
        <f>F43-E43</f>
        <v>4</v>
      </c>
      <c r="N43" s="23">
        <f>(K43-J43)/J43</f>
        <v>0.44776119402985076</v>
      </c>
      <c r="O43" s="25">
        <f>K43-J43</f>
        <v>30</v>
      </c>
      <c r="P43" s="20"/>
    </row>
    <row r="44" spans="1:16" ht="7.5" customHeight="1" x14ac:dyDescent="0.2">
      <c r="A44" s="55"/>
      <c r="B44" s="56"/>
      <c r="C44" s="13"/>
      <c r="D44" s="13"/>
      <c r="E44" s="13"/>
      <c r="F44" s="52"/>
      <c r="G44" s="13"/>
      <c r="H44" s="13"/>
      <c r="I44" s="13"/>
      <c r="J44" s="13"/>
      <c r="K44" s="52"/>
      <c r="L44" s="103" t="s">
        <v>95</v>
      </c>
      <c r="M44" s="104" t="s">
        <v>95</v>
      </c>
      <c r="N44" s="103" t="s">
        <v>95</v>
      </c>
      <c r="O44" s="105" t="s">
        <v>95</v>
      </c>
      <c r="P44" s="20"/>
    </row>
    <row r="45" spans="1:16" x14ac:dyDescent="0.2">
      <c r="A45" s="2" t="s">
        <v>2</v>
      </c>
      <c r="B45" s="39" t="e">
        <f>B10+B16+B24+B29+B35+B43+#REF!</f>
        <v>#REF!</v>
      </c>
      <c r="C45" s="48" t="e">
        <f>C10+C16+C24+C29+C35+C43+#REF!</f>
        <v>#REF!</v>
      </c>
      <c r="D45" s="48">
        <f>D10+D16+D24+D29+D35+D43</f>
        <v>159</v>
      </c>
      <c r="E45" s="48">
        <f>E10+E16+E24+E29+E35+E43</f>
        <v>174</v>
      </c>
      <c r="F45" s="14">
        <f>F10+F16+F24+F29+F35+F43</f>
        <v>140</v>
      </c>
      <c r="G45" s="48" t="e">
        <f>G10+G16+G24+G29+G35+G43+#REF!</f>
        <v>#REF!</v>
      </c>
      <c r="H45" s="48" t="e">
        <f>H10+H16+H24+H29+H35+H43+#REF!</f>
        <v>#REF!</v>
      </c>
      <c r="I45" s="48">
        <f>I10+I16+I24+I29+I35+I43</f>
        <v>854</v>
      </c>
      <c r="J45" s="48">
        <f>J10+J16+J24+J29+J35+J43</f>
        <v>916</v>
      </c>
      <c r="K45" s="14">
        <f>K10+K16+K24+K29+K35+K43</f>
        <v>820</v>
      </c>
      <c r="L45" s="6">
        <f>(F45-E45)/E45</f>
        <v>-0.19540229885057472</v>
      </c>
      <c r="M45" s="9">
        <f>F45-E45</f>
        <v>-34</v>
      </c>
      <c r="N45" s="6">
        <f>(K45-J45)/J45</f>
        <v>-0.10480349344978165</v>
      </c>
      <c r="O45" s="7">
        <f>K45-J45</f>
        <v>-96</v>
      </c>
      <c r="P45" s="20"/>
    </row>
    <row r="46" spans="1:16" x14ac:dyDescent="0.2">
      <c r="A46" s="36"/>
      <c r="B46" s="29"/>
      <c r="C46" s="22"/>
      <c r="D46" s="22"/>
      <c r="E46" s="22"/>
      <c r="F46" s="35"/>
      <c r="G46" s="22"/>
      <c r="H46" s="22"/>
      <c r="I46" s="22"/>
      <c r="J46" s="22"/>
      <c r="K46" s="35"/>
      <c r="L46" s="6"/>
      <c r="M46" s="9"/>
      <c r="N46" s="23"/>
      <c r="O46" s="7"/>
    </row>
    <row r="47" spans="1:16" x14ac:dyDescent="0.2">
      <c r="A47" s="142" t="s">
        <v>195</v>
      </c>
      <c r="B47" s="29"/>
      <c r="C47" s="22"/>
      <c r="D47" s="13">
        <f>'All Programs'!D170</f>
        <v>4</v>
      </c>
      <c r="E47" s="13">
        <f>'All Programs'!E170</f>
        <v>3</v>
      </c>
      <c r="F47" s="52">
        <f>'All Programs'!F170</f>
        <v>10</v>
      </c>
      <c r="G47" s="13">
        <f>'All Programs'!G268</f>
        <v>528</v>
      </c>
      <c r="H47" s="13">
        <f>'All Programs'!H268</f>
        <v>610</v>
      </c>
      <c r="I47" s="13">
        <f>'All Programs'!I170</f>
        <v>23</v>
      </c>
      <c r="J47" s="13">
        <f>'All Programs'!J170</f>
        <v>14</v>
      </c>
      <c r="K47" s="52">
        <f>'All Programs'!K170</f>
        <v>73</v>
      </c>
      <c r="L47" s="23">
        <f>(F47-E47)/E47</f>
        <v>2.3333333333333335</v>
      </c>
      <c r="M47" s="24">
        <f>F47-E47</f>
        <v>7</v>
      </c>
      <c r="N47" s="23">
        <f>(K47-J47)/J47</f>
        <v>4.2142857142857144</v>
      </c>
      <c r="O47" s="25">
        <f>K47-J47</f>
        <v>59</v>
      </c>
    </row>
    <row r="48" spans="1:16" x14ac:dyDescent="0.2">
      <c r="A48" s="142" t="s">
        <v>250</v>
      </c>
      <c r="B48" s="29"/>
      <c r="C48" s="22"/>
      <c r="D48" s="13">
        <f>'All Programs'!D171</f>
        <v>0</v>
      </c>
      <c r="E48" s="13">
        <f>'All Programs'!E171</f>
        <v>0</v>
      </c>
      <c r="F48" s="52">
        <f>'All Programs'!F171</f>
        <v>7</v>
      </c>
      <c r="G48" s="13">
        <f>'All Programs'!G269</f>
        <v>0</v>
      </c>
      <c r="H48" s="13">
        <f>'All Programs'!H269</f>
        <v>0</v>
      </c>
      <c r="I48" s="13">
        <f>'All Programs'!I171</f>
        <v>0</v>
      </c>
      <c r="J48" s="13">
        <f>'All Programs'!J171</f>
        <v>0</v>
      </c>
      <c r="K48" s="52">
        <f>'All Programs'!K171</f>
        <v>32</v>
      </c>
      <c r="L48" s="98" t="s">
        <v>165</v>
      </c>
      <c r="M48" s="87">
        <f t="shared" ref="M48" si="31">F48-E48</f>
        <v>7</v>
      </c>
      <c r="N48" s="98" t="s">
        <v>165</v>
      </c>
      <c r="O48" s="86">
        <f t="shared" ref="O48" si="32">K48-J48</f>
        <v>32</v>
      </c>
    </row>
    <row r="49" spans="1:16" x14ac:dyDescent="0.2">
      <c r="A49" s="141" t="s">
        <v>251</v>
      </c>
      <c r="B49" s="29"/>
      <c r="C49" s="22"/>
      <c r="D49" s="174">
        <f t="shared" ref="D49" si="33">SUM(D47:D48)</f>
        <v>4</v>
      </c>
      <c r="E49" s="174">
        <f t="shared" ref="E49:K49" si="34">SUM(E47:E48)</f>
        <v>3</v>
      </c>
      <c r="F49" s="175">
        <f t="shared" si="34"/>
        <v>17</v>
      </c>
      <c r="G49" s="176">
        <f t="shared" si="34"/>
        <v>528</v>
      </c>
      <c r="H49" s="176">
        <f t="shared" si="34"/>
        <v>610</v>
      </c>
      <c r="I49" s="176">
        <f t="shared" si="34"/>
        <v>23</v>
      </c>
      <c r="J49" s="176">
        <f t="shared" si="34"/>
        <v>14</v>
      </c>
      <c r="K49" s="175">
        <f t="shared" si="34"/>
        <v>105</v>
      </c>
      <c r="L49" s="99">
        <f t="shared" ref="L49" si="35">(F49-E49)/E49</f>
        <v>4.666666666666667</v>
      </c>
      <c r="M49" s="51">
        <f t="shared" ref="M49" si="36">F49-E49</f>
        <v>14</v>
      </c>
      <c r="N49" s="57">
        <f t="shared" ref="N49" si="37">(K49-J49)/J49</f>
        <v>6.5</v>
      </c>
      <c r="O49" s="58">
        <f t="shared" ref="O49" si="38">K49-J49</f>
        <v>91</v>
      </c>
    </row>
    <row r="50" spans="1:16" ht="7.5" customHeight="1" x14ac:dyDescent="0.2">
      <c r="A50" s="36"/>
      <c r="B50" s="29"/>
      <c r="C50" s="22"/>
      <c r="D50" s="22"/>
      <c r="E50" s="22"/>
      <c r="F50" s="35"/>
      <c r="G50" s="22"/>
      <c r="H50" s="22"/>
      <c r="I50" s="22"/>
      <c r="J50" s="22"/>
      <c r="K50" s="35"/>
      <c r="L50" s="6"/>
      <c r="M50" s="9"/>
      <c r="N50" s="23"/>
      <c r="O50" s="7"/>
    </row>
    <row r="51" spans="1:16" x14ac:dyDescent="0.2">
      <c r="A51" s="36" t="s">
        <v>18</v>
      </c>
      <c r="B51" s="31">
        <f>'All Programs'!B270</f>
        <v>25</v>
      </c>
      <c r="C51" s="31">
        <f>'All Programs'!C270</f>
        <v>38</v>
      </c>
      <c r="D51" s="13">
        <f>'All Programs'!D270</f>
        <v>13</v>
      </c>
      <c r="E51" s="13">
        <f>'All Programs'!E270</f>
        <v>12</v>
      </c>
      <c r="F51" s="52">
        <f>'All Programs'!F270</f>
        <v>17</v>
      </c>
      <c r="G51" s="13">
        <f>'All Programs'!G270</f>
        <v>165</v>
      </c>
      <c r="H51" s="13">
        <f>'All Programs'!H270</f>
        <v>226</v>
      </c>
      <c r="I51" s="13">
        <f>'All Programs'!I270</f>
        <v>68</v>
      </c>
      <c r="J51" s="13">
        <f>'All Programs'!J270</f>
        <v>67</v>
      </c>
      <c r="K51" s="52">
        <f>'All Programs'!K270</f>
        <v>104</v>
      </c>
      <c r="L51" s="23">
        <f>(F51-E51)/E51</f>
        <v>0.41666666666666669</v>
      </c>
      <c r="M51" s="24">
        <f>F51-E51</f>
        <v>5</v>
      </c>
      <c r="N51" s="23">
        <f>(K51-J51)/J51</f>
        <v>0.55223880597014929</v>
      </c>
      <c r="O51" s="25">
        <f>K51-J51</f>
        <v>37</v>
      </c>
    </row>
    <row r="52" spans="1:16" ht="7.5" customHeight="1" x14ac:dyDescent="0.2">
      <c r="A52" s="36"/>
      <c r="B52" s="31"/>
      <c r="C52" s="22"/>
      <c r="D52" s="61"/>
      <c r="E52" s="22"/>
      <c r="F52" s="35"/>
      <c r="G52" s="22"/>
      <c r="H52" s="22"/>
      <c r="I52" s="68"/>
      <c r="J52" s="68"/>
      <c r="K52" s="34"/>
      <c r="L52" s="23"/>
      <c r="M52" s="24"/>
      <c r="N52" s="23"/>
      <c r="O52" s="25"/>
    </row>
    <row r="53" spans="1:16" x14ac:dyDescent="0.2">
      <c r="A53" s="26" t="s">
        <v>35</v>
      </c>
      <c r="B53" s="31">
        <f>'All Programs'!B272</f>
        <v>4</v>
      </c>
      <c r="C53" s="31">
        <f>'All Programs'!C272</f>
        <v>1</v>
      </c>
      <c r="D53" s="13">
        <f>'All Programs'!D272</f>
        <v>3</v>
      </c>
      <c r="E53" s="13">
        <f>'All Programs'!E272</f>
        <v>0</v>
      </c>
      <c r="F53" s="52">
        <f>'All Programs'!F272</f>
        <v>2</v>
      </c>
      <c r="G53" s="13">
        <f>'All Programs'!G272</f>
        <v>14</v>
      </c>
      <c r="H53" s="13">
        <f>'All Programs'!H272</f>
        <v>3</v>
      </c>
      <c r="I53" s="13">
        <f>'All Programs'!I272</f>
        <v>11</v>
      </c>
      <c r="J53" s="13">
        <f>'All Programs'!J272</f>
        <v>0</v>
      </c>
      <c r="K53" s="52">
        <f>'All Programs'!K272</f>
        <v>9</v>
      </c>
      <c r="L53" s="97" t="s">
        <v>165</v>
      </c>
      <c r="M53" s="24">
        <f>F53-E53</f>
        <v>2</v>
      </c>
      <c r="N53" s="97" t="s">
        <v>165</v>
      </c>
      <c r="O53" s="25">
        <f>K53-J53</f>
        <v>9</v>
      </c>
    </row>
    <row r="54" spans="1:16" x14ac:dyDescent="0.2">
      <c r="A54" s="26" t="s">
        <v>36</v>
      </c>
      <c r="B54" s="31">
        <f>'All Programs'!B273</f>
        <v>7</v>
      </c>
      <c r="C54" s="31">
        <f>'All Programs'!C273</f>
        <v>6</v>
      </c>
      <c r="D54" s="13">
        <f>'All Programs'!D273</f>
        <v>2</v>
      </c>
      <c r="E54" s="13">
        <f>'All Programs'!E273</f>
        <v>3</v>
      </c>
      <c r="F54" s="52">
        <f>'All Programs'!F273</f>
        <v>3</v>
      </c>
      <c r="G54" s="13">
        <f>'All Programs'!G273</f>
        <v>28</v>
      </c>
      <c r="H54" s="13">
        <f>'All Programs'!H273</f>
        <v>36</v>
      </c>
      <c r="I54" s="13">
        <f>'All Programs'!I273</f>
        <v>10</v>
      </c>
      <c r="J54" s="13">
        <f>'All Programs'!J273</f>
        <v>22</v>
      </c>
      <c r="K54" s="52">
        <f>'All Programs'!K273</f>
        <v>14</v>
      </c>
      <c r="L54" s="23">
        <f>(F54-E54)/E54</f>
        <v>0</v>
      </c>
      <c r="M54" s="24">
        <f>F54-E54</f>
        <v>0</v>
      </c>
      <c r="N54" s="23">
        <f>(K54-J54)/J54</f>
        <v>-0.36363636363636365</v>
      </c>
      <c r="O54" s="25">
        <f>K54-J54</f>
        <v>-8</v>
      </c>
      <c r="P54" s="20"/>
    </row>
    <row r="55" spans="1:16" x14ac:dyDescent="0.2">
      <c r="A55" s="26" t="s">
        <v>34</v>
      </c>
      <c r="B55" s="13">
        <f>'All Programs'!B274</f>
        <v>2</v>
      </c>
      <c r="C55" s="13">
        <f>'All Programs'!C274</f>
        <v>2</v>
      </c>
      <c r="D55" s="13">
        <f>'All Programs'!D274</f>
        <v>3</v>
      </c>
      <c r="E55" s="13">
        <f>'All Programs'!E274</f>
        <v>6</v>
      </c>
      <c r="F55" s="52">
        <f>'All Programs'!F274</f>
        <v>4</v>
      </c>
      <c r="G55" s="13">
        <f>'All Programs'!G274</f>
        <v>8</v>
      </c>
      <c r="H55" s="13">
        <f>'All Programs'!H274</f>
        <v>12</v>
      </c>
      <c r="I55" s="13">
        <f>'All Programs'!I274</f>
        <v>10</v>
      </c>
      <c r="J55" s="13">
        <f>'All Programs'!J274</f>
        <v>36</v>
      </c>
      <c r="K55" s="52">
        <f>'All Programs'!K274</f>
        <v>19</v>
      </c>
      <c r="L55" s="171">
        <f>(F55-E55)/E55</f>
        <v>-0.33333333333333331</v>
      </c>
      <c r="M55" s="24">
        <f>F55-E55</f>
        <v>-2</v>
      </c>
      <c r="N55" s="171">
        <f>(K55-J55)/J55</f>
        <v>-0.47222222222222221</v>
      </c>
      <c r="O55" s="10">
        <f>K55-J55</f>
        <v>-17</v>
      </c>
      <c r="P55" s="20"/>
    </row>
    <row r="56" spans="1:16" x14ac:dyDescent="0.2">
      <c r="A56" s="95" t="s">
        <v>245</v>
      </c>
      <c r="B56" s="13"/>
      <c r="C56" s="13"/>
      <c r="D56" s="13">
        <f>'All Programs'!D275</f>
        <v>0</v>
      </c>
      <c r="E56" s="13">
        <f>'All Programs'!E275</f>
        <v>0</v>
      </c>
      <c r="F56" s="52">
        <f>'All Programs'!F275</f>
        <v>3</v>
      </c>
      <c r="G56" s="13">
        <f>'All Programs'!G275</f>
        <v>0</v>
      </c>
      <c r="H56" s="13">
        <f>'All Programs'!H275</f>
        <v>0</v>
      </c>
      <c r="I56" s="13">
        <f>'All Programs'!I275</f>
        <v>0</v>
      </c>
      <c r="J56" s="13">
        <f>'All Programs'!J275</f>
        <v>0</v>
      </c>
      <c r="K56" s="52">
        <f>'All Programs'!K275</f>
        <v>24</v>
      </c>
      <c r="L56" s="98" t="s">
        <v>165</v>
      </c>
      <c r="M56" s="87">
        <f t="shared" ref="M56" si="39">F56-E56</f>
        <v>3</v>
      </c>
      <c r="N56" s="98" t="s">
        <v>165</v>
      </c>
      <c r="O56" s="86">
        <f t="shared" ref="O56" si="40">K56-J56</f>
        <v>24</v>
      </c>
      <c r="P56" s="20"/>
    </row>
    <row r="57" spans="1:16" x14ac:dyDescent="0.2">
      <c r="A57" s="53" t="s">
        <v>109</v>
      </c>
      <c r="B57" s="60">
        <f t="shared" ref="B57:H57" si="41">SUM(B53:B55)</f>
        <v>13</v>
      </c>
      <c r="C57" s="60">
        <f t="shared" si="41"/>
        <v>9</v>
      </c>
      <c r="D57" s="54">
        <f>SUM(D53:D56)</f>
        <v>8</v>
      </c>
      <c r="E57" s="54">
        <f t="shared" ref="E57:F57" si="42">SUM(E53:E56)</f>
        <v>9</v>
      </c>
      <c r="F57" s="172">
        <f t="shared" si="42"/>
        <v>12</v>
      </c>
      <c r="G57" s="54">
        <f>SUM(G53:G55)</f>
        <v>50</v>
      </c>
      <c r="H57" s="54">
        <f t="shared" si="41"/>
        <v>51</v>
      </c>
      <c r="I57" s="54">
        <f>SUM(I53:I56)</f>
        <v>31</v>
      </c>
      <c r="J57" s="54">
        <f t="shared" ref="J57:K57" si="43">SUM(J53:J56)</f>
        <v>58</v>
      </c>
      <c r="K57" s="54">
        <f t="shared" si="43"/>
        <v>66</v>
      </c>
      <c r="L57" s="99">
        <f>(F57-E57)/E57</f>
        <v>0.33333333333333331</v>
      </c>
      <c r="M57" s="51">
        <f>F57-E57</f>
        <v>3</v>
      </c>
      <c r="N57" s="57">
        <f>(K57-J57)/J57</f>
        <v>0.13793103448275862</v>
      </c>
      <c r="O57" s="58">
        <f>K57-J57</f>
        <v>8</v>
      </c>
      <c r="P57" s="20"/>
    </row>
    <row r="58" spans="1:16" ht="7.5" customHeight="1" x14ac:dyDescent="0.2">
      <c r="A58" s="53"/>
      <c r="B58" s="54"/>
      <c r="C58" s="54"/>
      <c r="D58" s="13"/>
      <c r="E58" s="13"/>
      <c r="F58" s="52"/>
      <c r="G58" s="13"/>
      <c r="H58" s="13"/>
      <c r="I58" s="13"/>
      <c r="J58" s="13"/>
      <c r="K58" s="52"/>
      <c r="L58" s="23"/>
      <c r="M58" s="24"/>
      <c r="N58" s="23"/>
      <c r="O58" s="10"/>
      <c r="P58" s="20"/>
    </row>
    <row r="59" spans="1:16" x14ac:dyDescent="0.2">
      <c r="A59" s="43" t="s">
        <v>3</v>
      </c>
      <c r="B59" s="44">
        <f t="shared" ref="B59:H59" si="44">B51+B57</f>
        <v>38</v>
      </c>
      <c r="C59" s="44">
        <f t="shared" si="44"/>
        <v>47</v>
      </c>
      <c r="D59" s="48">
        <f>D51+D57+D49</f>
        <v>25</v>
      </c>
      <c r="E59" s="48">
        <f>E51+E57+E49</f>
        <v>24</v>
      </c>
      <c r="F59" s="48">
        <f>F51+F57+F49</f>
        <v>46</v>
      </c>
      <c r="G59" s="48">
        <f>G51+G57</f>
        <v>215</v>
      </c>
      <c r="H59" s="48">
        <f t="shared" si="44"/>
        <v>277</v>
      </c>
      <c r="I59" s="78">
        <f>I51+I57+I49</f>
        <v>122</v>
      </c>
      <c r="J59" s="48">
        <f>J51+J57+J49</f>
        <v>139</v>
      </c>
      <c r="K59" s="14">
        <f>K51+K57+K49</f>
        <v>275</v>
      </c>
      <c r="L59" s="6">
        <f>(F59-E59)/E59</f>
        <v>0.91666666666666663</v>
      </c>
      <c r="M59" s="9">
        <f>F59-E59</f>
        <v>22</v>
      </c>
      <c r="N59" s="6">
        <f>(K59-J59)/J59</f>
        <v>0.97841726618705038</v>
      </c>
      <c r="O59" s="7">
        <f>K59-J59</f>
        <v>136</v>
      </c>
    </row>
    <row r="60" spans="1:16" x14ac:dyDescent="0.2">
      <c r="A60" s="4"/>
      <c r="B60" s="30"/>
      <c r="C60" s="15"/>
      <c r="D60" s="15"/>
      <c r="E60" s="15"/>
      <c r="F60" s="33"/>
      <c r="G60" s="15"/>
      <c r="H60" s="15"/>
      <c r="I60" s="15"/>
      <c r="J60" s="15"/>
      <c r="K60" s="33"/>
      <c r="L60" s="6"/>
      <c r="M60" s="9"/>
      <c r="N60" s="6"/>
      <c r="O60" s="38"/>
    </row>
    <row r="61" spans="1:16" x14ac:dyDescent="0.2">
      <c r="A61" s="2" t="s">
        <v>103</v>
      </c>
      <c r="B61" s="30" t="e">
        <f t="shared" ref="B61:I61" si="45">B59+B45</f>
        <v>#REF!</v>
      </c>
      <c r="C61" s="48" t="e">
        <f t="shared" si="45"/>
        <v>#REF!</v>
      </c>
      <c r="D61" s="48">
        <f t="shared" si="45"/>
        <v>184</v>
      </c>
      <c r="E61" s="48">
        <f>E59+E45</f>
        <v>198</v>
      </c>
      <c r="F61" s="14">
        <f>F59+F45</f>
        <v>186</v>
      </c>
      <c r="G61" s="48" t="e">
        <f>G59+G45</f>
        <v>#REF!</v>
      </c>
      <c r="H61" s="48" t="e">
        <f t="shared" si="45"/>
        <v>#REF!</v>
      </c>
      <c r="I61" s="48">
        <f t="shared" si="45"/>
        <v>976</v>
      </c>
      <c r="J61" s="48">
        <f>J59+J45</f>
        <v>1055</v>
      </c>
      <c r="K61" s="14">
        <f>K59+K45</f>
        <v>1095</v>
      </c>
      <c r="L61" s="6">
        <f>(F61-E61)/E61</f>
        <v>-6.0606060606060608E-2</v>
      </c>
      <c r="M61" s="9">
        <f>F61-E61</f>
        <v>-12</v>
      </c>
      <c r="N61" s="6">
        <f>(K61-J61)/J61</f>
        <v>3.7914691943127965E-2</v>
      </c>
      <c r="O61" s="7">
        <f>K61-J61</f>
        <v>40</v>
      </c>
    </row>
    <row r="62" spans="1:16" x14ac:dyDescent="0.2">
      <c r="D62" s="19"/>
      <c r="I62" s="19"/>
      <c r="J62" s="19"/>
      <c r="K62" s="89"/>
      <c r="L62" s="97" t="s">
        <v>95</v>
      </c>
      <c r="M62" s="97" t="s">
        <v>95</v>
      </c>
    </row>
  </sheetData>
  <mergeCells count="3">
    <mergeCell ref="A3:O3"/>
    <mergeCell ref="A1:O1"/>
    <mergeCell ref="A2:O2"/>
  </mergeCells>
  <phoneticPr fontId="0" type="noConversion"/>
  <printOptions horizontalCentered="1"/>
  <pageMargins left="0" right="0" top="0.5" bottom="0.25" header="0" footer="0"/>
  <pageSetup scale="89" firstPageNumber="0" orientation="portrait" r:id="rId1"/>
  <headerFooter alignWithMargins="0">
    <oddFooter>&amp;R&amp;"Arial,Italic"&amp;8Office of Institutional Research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3"/>
  <sheetViews>
    <sheetView zoomScaleNormal="100" workbookViewId="0">
      <selection sqref="A1:O1"/>
    </sheetView>
  </sheetViews>
  <sheetFormatPr defaultColWidth="9.140625" defaultRowHeight="12.75" x14ac:dyDescent="0.2"/>
  <cols>
    <col min="1" max="1" width="31.28515625" style="17" customWidth="1"/>
    <col min="2" max="2" width="8.28515625" style="27" hidden="1" customWidth="1"/>
    <col min="3" max="3" width="8.28515625" style="18" hidden="1" customWidth="1"/>
    <col min="4" max="6" width="8.28515625" style="18" customWidth="1"/>
    <col min="7" max="8" width="8.28515625" style="18" hidden="1" customWidth="1"/>
    <col min="9" max="11" width="8.28515625" style="18" customWidth="1"/>
    <col min="12" max="15" width="8.7109375" style="17" customWidth="1"/>
    <col min="16" max="16384" width="9.140625" style="17"/>
  </cols>
  <sheetData>
    <row r="1" spans="1:16" ht="15.75" x14ac:dyDescent="0.25">
      <c r="A1" s="167" t="s">
        <v>236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15" customHeight="1" x14ac:dyDescent="0.25">
      <c r="A2" s="167" t="s">
        <v>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6" ht="15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  <c r="O3" s="170"/>
    </row>
    <row r="4" spans="1:16" ht="34.5" x14ac:dyDescent="0.25">
      <c r="A4" s="1" t="s">
        <v>135</v>
      </c>
      <c r="B4" s="28" t="s">
        <v>0</v>
      </c>
      <c r="C4" s="16" t="s">
        <v>1</v>
      </c>
      <c r="D4" s="16" t="s">
        <v>216</v>
      </c>
      <c r="E4" s="16" t="s">
        <v>226</v>
      </c>
      <c r="F4" s="32" t="s">
        <v>237</v>
      </c>
      <c r="G4" s="16" t="s">
        <v>5</v>
      </c>
      <c r="H4" s="16" t="s">
        <v>4</v>
      </c>
      <c r="I4" s="16" t="s">
        <v>217</v>
      </c>
      <c r="J4" s="16" t="s">
        <v>227</v>
      </c>
      <c r="K4" s="32" t="s">
        <v>238</v>
      </c>
      <c r="L4" s="5" t="s">
        <v>239</v>
      </c>
      <c r="M4" s="8" t="s">
        <v>240</v>
      </c>
      <c r="N4" s="5" t="s">
        <v>241</v>
      </c>
      <c r="O4" s="5" t="s">
        <v>242</v>
      </c>
    </row>
    <row r="5" spans="1:16" x14ac:dyDescent="0.2">
      <c r="A5" s="26" t="s">
        <v>68</v>
      </c>
      <c r="B5" s="31">
        <f>'All Programs'!B8</f>
        <v>21</v>
      </c>
      <c r="C5" s="31">
        <f>'All Programs'!C8</f>
        <v>15</v>
      </c>
      <c r="D5" s="56">
        <f>'All Programs'!D8</f>
        <v>3</v>
      </c>
      <c r="E5" s="13">
        <f>'All Programs'!E8</f>
        <v>4</v>
      </c>
      <c r="F5" s="50">
        <f>'All Programs'!F8</f>
        <v>3</v>
      </c>
      <c r="G5" s="13">
        <f>'All Programs'!G8</f>
        <v>85</v>
      </c>
      <c r="H5" s="13">
        <f>'All Programs'!H8</f>
        <v>73</v>
      </c>
      <c r="I5" s="56">
        <f>'All Programs'!I8</f>
        <v>12</v>
      </c>
      <c r="J5" s="13">
        <f>'All Programs'!J8</f>
        <v>27</v>
      </c>
      <c r="K5" s="50">
        <f>'All Programs'!K8</f>
        <v>12</v>
      </c>
      <c r="L5" s="23">
        <f>(F5-E5)/E5</f>
        <v>-0.25</v>
      </c>
      <c r="M5" s="24">
        <f>F5-E5</f>
        <v>-1</v>
      </c>
      <c r="N5" s="23">
        <f>(K5-J5)/J5</f>
        <v>-0.55555555555555558</v>
      </c>
      <c r="O5" s="25">
        <f>K5-J5</f>
        <v>-15</v>
      </c>
    </row>
    <row r="6" spans="1:16" ht="7.5" customHeight="1" x14ac:dyDescent="0.2">
      <c r="A6" s="26"/>
      <c r="B6" s="31"/>
      <c r="C6" s="22"/>
      <c r="D6" s="61"/>
      <c r="E6" s="22"/>
      <c r="F6" s="35"/>
      <c r="G6" s="22"/>
      <c r="H6" s="22"/>
      <c r="I6" s="68"/>
      <c r="J6" s="68"/>
      <c r="K6" s="34"/>
      <c r="L6" s="23"/>
      <c r="M6" s="24"/>
      <c r="N6" s="23"/>
      <c r="O6" s="25"/>
    </row>
    <row r="7" spans="1:16" x14ac:dyDescent="0.2">
      <c r="A7" s="26" t="s">
        <v>44</v>
      </c>
      <c r="B7" s="31">
        <f>'All Programs'!B17</f>
        <v>9</v>
      </c>
      <c r="C7" s="31">
        <f>'All Programs'!C17</f>
        <v>8</v>
      </c>
      <c r="D7" s="13">
        <f>'All Programs'!D17</f>
        <v>0</v>
      </c>
      <c r="E7" s="13">
        <f>'All Programs'!E17</f>
        <v>0</v>
      </c>
      <c r="F7" s="52">
        <f>'All Programs'!F17</f>
        <v>0</v>
      </c>
      <c r="G7" s="13">
        <f>'All Programs'!G17</f>
        <v>40</v>
      </c>
      <c r="H7" s="13">
        <f>'All Programs'!H17</f>
        <v>33</v>
      </c>
      <c r="I7" s="13">
        <f>'All Programs'!I17</f>
        <v>0</v>
      </c>
      <c r="J7" s="13">
        <f>'All Programs'!J17</f>
        <v>0</v>
      </c>
      <c r="K7" s="52">
        <f>'All Programs'!K17</f>
        <v>0</v>
      </c>
      <c r="L7" s="97" t="s">
        <v>165</v>
      </c>
      <c r="M7" s="24">
        <f t="shared" ref="M7" si="0">F7-E7</f>
        <v>0</v>
      </c>
      <c r="N7" s="97" t="s">
        <v>165</v>
      </c>
      <c r="O7" s="25">
        <f t="shared" ref="O7" si="1">K7-J7</f>
        <v>0</v>
      </c>
    </row>
    <row r="8" spans="1:16" x14ac:dyDescent="0.2">
      <c r="A8" s="95" t="s">
        <v>207</v>
      </c>
      <c r="B8" s="31"/>
      <c r="C8" s="31"/>
      <c r="D8" s="13">
        <f>'All Programs'!D18</f>
        <v>0</v>
      </c>
      <c r="E8" s="13">
        <f>'All Programs'!E18</f>
        <v>1</v>
      </c>
      <c r="F8" s="52">
        <f>'All Programs'!F18</f>
        <v>0</v>
      </c>
      <c r="G8" s="13">
        <f>'All Programs'!G18</f>
        <v>40</v>
      </c>
      <c r="H8" s="13">
        <f>'All Programs'!H18</f>
        <v>33</v>
      </c>
      <c r="I8" s="13">
        <f>'All Programs'!I18</f>
        <v>0</v>
      </c>
      <c r="J8" s="13">
        <f>'All Programs'!J18</f>
        <v>1</v>
      </c>
      <c r="K8" s="52">
        <f>'All Programs'!K18</f>
        <v>0</v>
      </c>
      <c r="L8" s="97" t="s">
        <v>165</v>
      </c>
      <c r="M8" s="24">
        <f t="shared" ref="M8" si="2">F8-E8</f>
        <v>-1</v>
      </c>
      <c r="N8" s="97" t="s">
        <v>165</v>
      </c>
      <c r="O8" s="25">
        <f t="shared" ref="O8" si="3">K8-J8</f>
        <v>-1</v>
      </c>
    </row>
    <row r="9" spans="1:16" x14ac:dyDescent="0.2">
      <c r="A9" s="116" t="s">
        <v>118</v>
      </c>
      <c r="B9" s="31"/>
      <c r="C9" s="31"/>
      <c r="D9" s="61">
        <f>SUM(D7:D8)</f>
        <v>0</v>
      </c>
      <c r="E9" s="61">
        <f>SUM(E7:E8)</f>
        <v>1</v>
      </c>
      <c r="F9" s="52">
        <f>SUM(F7:F8)</f>
        <v>0</v>
      </c>
      <c r="G9" s="13">
        <f>'All Programs'!G19</f>
        <v>80</v>
      </c>
      <c r="H9" s="13">
        <f>'All Programs'!H19</f>
        <v>66</v>
      </c>
      <c r="I9" s="13">
        <f>SUM(I7:I8)</f>
        <v>0</v>
      </c>
      <c r="J9" s="61">
        <f>SUM(J7:J8)</f>
        <v>1</v>
      </c>
      <c r="K9" s="52">
        <f>SUM(K7:K8)</f>
        <v>0</v>
      </c>
      <c r="L9" s="97" t="s">
        <v>165</v>
      </c>
      <c r="M9" s="24">
        <f t="shared" ref="M9" si="4">F9-E9</f>
        <v>-1</v>
      </c>
      <c r="N9" s="97" t="s">
        <v>165</v>
      </c>
      <c r="O9" s="25">
        <f t="shared" ref="O9" si="5">K9-J9</f>
        <v>-1</v>
      </c>
    </row>
    <row r="10" spans="1:16" ht="7.5" customHeight="1" x14ac:dyDescent="0.2">
      <c r="A10" s="26"/>
      <c r="B10" s="31"/>
      <c r="C10" s="22"/>
      <c r="D10" s="61"/>
      <c r="E10" s="22"/>
      <c r="F10" s="35"/>
      <c r="G10" s="22"/>
      <c r="H10" s="22"/>
      <c r="I10" s="68"/>
      <c r="J10" s="68"/>
      <c r="K10" s="34"/>
      <c r="L10" s="23"/>
      <c r="M10" s="24"/>
      <c r="N10" s="23"/>
      <c r="O10" s="25"/>
    </row>
    <row r="11" spans="1:16" x14ac:dyDescent="0.2">
      <c r="A11" s="26" t="s">
        <v>52</v>
      </c>
      <c r="B11" s="13">
        <f>'All Programs'!B38</f>
        <v>8</v>
      </c>
      <c r="C11" s="13">
        <f>'All Programs'!C38</f>
        <v>17</v>
      </c>
      <c r="D11" s="13">
        <f>'All Programs'!D38</f>
        <v>1</v>
      </c>
      <c r="E11" s="13">
        <f>'All Programs'!E38</f>
        <v>1</v>
      </c>
      <c r="F11" s="52">
        <f>'All Programs'!F38</f>
        <v>2</v>
      </c>
      <c r="G11" s="13">
        <f>'All Programs'!G38</f>
        <v>46</v>
      </c>
      <c r="H11" s="13">
        <f>'All Programs'!H38</f>
        <v>71</v>
      </c>
      <c r="I11" s="13">
        <f>'All Programs'!I38</f>
        <v>4</v>
      </c>
      <c r="J11" s="13">
        <f>'All Programs'!J38</f>
        <v>4</v>
      </c>
      <c r="K11" s="52">
        <f>'All Programs'!K38</f>
        <v>8</v>
      </c>
      <c r="L11" s="23">
        <f t="shared" ref="L11" si="6">(F11-E11)/E11</f>
        <v>1</v>
      </c>
      <c r="M11" s="24">
        <f t="shared" ref="M11" si="7">F11-E11</f>
        <v>1</v>
      </c>
      <c r="N11" s="23">
        <f t="shared" ref="N11" si="8">(K11-J11)/J11</f>
        <v>1</v>
      </c>
      <c r="O11" s="146">
        <f t="shared" ref="O11" si="9">K11-J11</f>
        <v>4</v>
      </c>
    </row>
    <row r="12" spans="1:16" x14ac:dyDescent="0.2">
      <c r="A12" s="66" t="str">
        <f>'All Programs'!A39</f>
        <v>MA:HIS-Public History-UIS</v>
      </c>
      <c r="B12" s="13">
        <f>'All Programs'!B39</f>
        <v>0</v>
      </c>
      <c r="C12" s="13" t="str">
        <f>'All Programs'!C39</f>
        <v>N/A</v>
      </c>
      <c r="D12" s="13">
        <f>'All Programs'!D39</f>
        <v>1</v>
      </c>
      <c r="E12" s="13">
        <f>'All Programs'!E39</f>
        <v>1</v>
      </c>
      <c r="F12" s="52">
        <f>'All Programs'!F39</f>
        <v>1</v>
      </c>
      <c r="G12" s="13">
        <f>'All Programs'!G39</f>
        <v>0</v>
      </c>
      <c r="H12" s="13" t="str">
        <f>'All Programs'!H39</f>
        <v>N/A</v>
      </c>
      <c r="I12" s="13">
        <f>'All Programs'!I39</f>
        <v>4</v>
      </c>
      <c r="J12" s="13">
        <f>'All Programs'!J39</f>
        <v>4</v>
      </c>
      <c r="K12" s="52">
        <f>'All Programs'!K39</f>
        <v>4</v>
      </c>
      <c r="L12" s="23">
        <f t="shared" ref="L12" si="10">(F12-E12)/E12</f>
        <v>0</v>
      </c>
      <c r="M12" s="24">
        <f t="shared" ref="M12:M14" si="11">F12-E12</f>
        <v>0</v>
      </c>
      <c r="N12" s="23">
        <f t="shared" ref="N12" si="12">(K12-J12)/J12</f>
        <v>0</v>
      </c>
      <c r="O12" s="25">
        <f t="shared" ref="O12:O14" si="13">K12-J12</f>
        <v>0</v>
      </c>
    </row>
    <row r="13" spans="1:16" x14ac:dyDescent="0.2">
      <c r="A13" s="66" t="str">
        <f>'All Programs'!A40</f>
        <v>MA:HIS-Euro&amp; World History-UIS</v>
      </c>
      <c r="B13" s="13" t="str">
        <f>'All Programs'!B40</f>
        <v>N/A</v>
      </c>
      <c r="C13" s="13" t="str">
        <f>'All Programs'!C40</f>
        <v>N/A</v>
      </c>
      <c r="D13" s="13">
        <f>'All Programs'!D40</f>
        <v>1</v>
      </c>
      <c r="E13" s="13">
        <f>'All Programs'!E40</f>
        <v>0</v>
      </c>
      <c r="F13" s="52">
        <f>'All Programs'!F40</f>
        <v>0</v>
      </c>
      <c r="G13" s="13" t="str">
        <f>'All Programs'!G40</f>
        <v>N/A</v>
      </c>
      <c r="H13" s="13" t="str">
        <f>'All Programs'!H40</f>
        <v>N/A</v>
      </c>
      <c r="I13" s="13">
        <f>'All Programs'!I40</f>
        <v>4</v>
      </c>
      <c r="J13" s="13">
        <f>'All Programs'!J40</f>
        <v>0</v>
      </c>
      <c r="K13" s="52">
        <f>'All Programs'!K40</f>
        <v>0</v>
      </c>
      <c r="L13" s="97" t="s">
        <v>165</v>
      </c>
      <c r="M13" s="24">
        <f t="shared" si="11"/>
        <v>0</v>
      </c>
      <c r="N13" s="97" t="s">
        <v>165</v>
      </c>
      <c r="O13" s="25">
        <f t="shared" si="13"/>
        <v>0</v>
      </c>
    </row>
    <row r="14" spans="1:16" x14ac:dyDescent="0.2">
      <c r="A14" s="66" t="str">
        <f>'All Programs'!A41</f>
        <v>MA:HIS-American History-UIS</v>
      </c>
      <c r="B14" s="67" t="str">
        <f>'All Programs'!B41</f>
        <v>N/A</v>
      </c>
      <c r="C14" s="67" t="str">
        <f>'All Programs'!C41</f>
        <v>N/A</v>
      </c>
      <c r="D14" s="67">
        <f>'All Programs'!D41</f>
        <v>0</v>
      </c>
      <c r="E14" s="67">
        <f>'All Programs'!E41</f>
        <v>0</v>
      </c>
      <c r="F14" s="80">
        <f>'All Programs'!F41</f>
        <v>1</v>
      </c>
      <c r="G14" s="67" t="str">
        <f>'All Programs'!G41</f>
        <v>N/A</v>
      </c>
      <c r="H14" s="67" t="str">
        <f>'All Programs'!H41</f>
        <v>N/A</v>
      </c>
      <c r="I14" s="67">
        <f>'All Programs'!I41</f>
        <v>0</v>
      </c>
      <c r="J14" s="13">
        <f>'All Programs'!J41</f>
        <v>0</v>
      </c>
      <c r="K14" s="52">
        <f>'All Programs'!K41</f>
        <v>4</v>
      </c>
      <c r="L14" s="97" t="s">
        <v>165</v>
      </c>
      <c r="M14" s="24">
        <f t="shared" si="11"/>
        <v>1</v>
      </c>
      <c r="N14" s="97" t="s">
        <v>165</v>
      </c>
      <c r="O14" s="25">
        <f t="shared" si="13"/>
        <v>4</v>
      </c>
      <c r="P14" s="20"/>
    </row>
    <row r="15" spans="1:16" x14ac:dyDescent="0.2">
      <c r="A15" s="55" t="s">
        <v>119</v>
      </c>
      <c r="B15" s="13">
        <f t="shared" ref="B15:I15" si="14">SUM(B11:B14)</f>
        <v>8</v>
      </c>
      <c r="C15" s="13">
        <f t="shared" si="14"/>
        <v>17</v>
      </c>
      <c r="D15" s="54">
        <f t="shared" si="14"/>
        <v>3</v>
      </c>
      <c r="E15" s="13">
        <f>SUM(E11:E14)</f>
        <v>2</v>
      </c>
      <c r="F15" s="52">
        <f>SUM(F11:F14)</f>
        <v>4</v>
      </c>
      <c r="G15" s="13">
        <f>SUM(G11:G14)</f>
        <v>46</v>
      </c>
      <c r="H15" s="13">
        <f t="shared" si="14"/>
        <v>71</v>
      </c>
      <c r="I15" s="54">
        <f t="shared" si="14"/>
        <v>12</v>
      </c>
      <c r="J15" s="54">
        <f>SUM(J11:J14)</f>
        <v>8</v>
      </c>
      <c r="K15" s="64">
        <f>SUM(K11:K14)</f>
        <v>16</v>
      </c>
      <c r="L15" s="99">
        <f>(F15-E15)/E15</f>
        <v>1</v>
      </c>
      <c r="M15" s="51">
        <f>F15-E15</f>
        <v>2</v>
      </c>
      <c r="N15" s="57">
        <f>(K15-J15)/J15</f>
        <v>1</v>
      </c>
      <c r="O15" s="58">
        <f>K15-J15</f>
        <v>8</v>
      </c>
      <c r="P15" s="20"/>
    </row>
    <row r="16" spans="1:16" ht="7.5" customHeight="1" x14ac:dyDescent="0.2">
      <c r="A16" s="26"/>
      <c r="B16" s="31"/>
      <c r="C16" s="22"/>
      <c r="D16" s="61"/>
      <c r="E16" s="22"/>
      <c r="F16" s="35"/>
      <c r="G16" s="22"/>
      <c r="H16" s="22"/>
      <c r="I16" s="68"/>
      <c r="J16" s="68"/>
      <c r="K16" s="34"/>
      <c r="L16" s="23"/>
      <c r="M16" s="24"/>
      <c r="N16" s="23"/>
      <c r="O16" s="25"/>
    </row>
    <row r="17" spans="1:16" x14ac:dyDescent="0.2">
      <c r="A17" s="26" t="str">
        <f>'All Programs'!A58</f>
        <v xml:space="preserve">MA:Liberal &amp; Integrative Studies      </v>
      </c>
      <c r="B17" s="31">
        <f>'All Programs'!B58</f>
        <v>21</v>
      </c>
      <c r="C17" s="31">
        <f>'All Programs'!C58</f>
        <v>19</v>
      </c>
      <c r="D17" s="13">
        <f>'All Programs'!D58</f>
        <v>2</v>
      </c>
      <c r="E17" s="13">
        <f>'All Programs'!E58</f>
        <v>1</v>
      </c>
      <c r="F17" s="52">
        <f>'All Programs'!F58</f>
        <v>2</v>
      </c>
      <c r="G17" s="13">
        <f>'All Programs'!G58</f>
        <v>105</v>
      </c>
      <c r="H17" s="13">
        <f>'All Programs'!H58</f>
        <v>85</v>
      </c>
      <c r="I17" s="13">
        <f>'All Programs'!I58</f>
        <v>8</v>
      </c>
      <c r="J17" s="13">
        <f>'All Programs'!J58</f>
        <v>4</v>
      </c>
      <c r="K17" s="52">
        <f>'All Programs'!K58</f>
        <v>7</v>
      </c>
      <c r="L17" s="23">
        <f t="shared" ref="L17" si="15">(F17-E17)/E17</f>
        <v>1</v>
      </c>
      <c r="M17" s="24">
        <f t="shared" ref="M17" si="16">F17-E17</f>
        <v>1</v>
      </c>
      <c r="N17" s="23">
        <f t="shared" ref="N17" si="17">(K17-J17)/J17</f>
        <v>0.75</v>
      </c>
      <c r="O17" s="146">
        <f t="shared" ref="O17" si="18">K17-J17</f>
        <v>3</v>
      </c>
    </row>
    <row r="18" spans="1:16" ht="12.75" customHeight="1" x14ac:dyDescent="0.2">
      <c r="A18" s="26" t="str">
        <f>'All Programs'!A59</f>
        <v>MA:OnlineLibrl&amp;IntgStudies-UIS</v>
      </c>
      <c r="B18" s="31"/>
      <c r="C18" s="81" t="str">
        <f>'All Programs'!C59</f>
        <v>N/A</v>
      </c>
      <c r="D18" s="73">
        <f>'All Programs'!D59</f>
        <v>2</v>
      </c>
      <c r="E18" s="81">
        <f>'All Programs'!E59</f>
        <v>3</v>
      </c>
      <c r="F18" s="82">
        <f>'All Programs'!F59</f>
        <v>2</v>
      </c>
      <c r="G18" s="81"/>
      <c r="H18" s="81" t="str">
        <f>'All Programs'!H59</f>
        <v>N/A</v>
      </c>
      <c r="I18" s="83">
        <f>'All Programs'!I59</f>
        <v>8</v>
      </c>
      <c r="J18" s="83">
        <f>'All Programs'!J59</f>
        <v>12</v>
      </c>
      <c r="K18" s="84">
        <f>'All Programs'!K59</f>
        <v>8</v>
      </c>
      <c r="L18" s="96">
        <f>(F18-E18)/E18</f>
        <v>-0.33333333333333331</v>
      </c>
      <c r="M18" s="87">
        <f>F18-E18</f>
        <v>-1</v>
      </c>
      <c r="N18" s="85">
        <f>(K18-J18)/J18</f>
        <v>-0.33333333333333331</v>
      </c>
      <c r="O18" s="86">
        <f>K18-J18</f>
        <v>-4</v>
      </c>
    </row>
    <row r="19" spans="1:16" ht="12.75" customHeight="1" x14ac:dyDescent="0.2">
      <c r="A19" s="26" t="str">
        <f>'All Programs'!A60</f>
        <v xml:space="preserve">                                        LNT Total</v>
      </c>
      <c r="B19" s="31"/>
      <c r="C19" s="22">
        <f>SUM(C17:C18)</f>
        <v>19</v>
      </c>
      <c r="D19" s="61">
        <f>SUM(D17:D18)</f>
        <v>4</v>
      </c>
      <c r="E19" s="22">
        <f>SUM(E17:E18)</f>
        <v>4</v>
      </c>
      <c r="F19" s="35">
        <f>SUM(F17:F18)</f>
        <v>4</v>
      </c>
      <c r="G19" s="22"/>
      <c r="H19" s="22">
        <f>SUM(H17:H18)</f>
        <v>85</v>
      </c>
      <c r="I19" s="68">
        <f>SUM(I17:I18)</f>
        <v>16</v>
      </c>
      <c r="J19" s="68">
        <f>SUM(J17:J18)</f>
        <v>16</v>
      </c>
      <c r="K19" s="34">
        <f>SUM(K17:K18)</f>
        <v>15</v>
      </c>
      <c r="L19" s="23">
        <f>(F19-E19)/E19</f>
        <v>0</v>
      </c>
      <c r="M19" s="24">
        <f>F19-E19</f>
        <v>0</v>
      </c>
      <c r="N19" s="23">
        <f>(K19-J19)/J19</f>
        <v>-6.25E-2</v>
      </c>
      <c r="O19" s="25">
        <f>K19-J19</f>
        <v>-1</v>
      </c>
    </row>
    <row r="20" spans="1:16" ht="9" customHeight="1" x14ac:dyDescent="0.2">
      <c r="A20" s="26"/>
      <c r="B20" s="31"/>
      <c r="C20" s="22"/>
      <c r="D20" s="61"/>
      <c r="E20" s="22"/>
      <c r="F20" s="35"/>
      <c r="G20" s="22"/>
      <c r="H20" s="22"/>
      <c r="I20" s="68"/>
      <c r="J20" s="68"/>
      <c r="K20" s="34"/>
      <c r="L20" s="23"/>
      <c r="M20" s="24"/>
      <c r="N20" s="23"/>
      <c r="O20" s="25"/>
    </row>
    <row r="21" spans="1:16" ht="12.75" customHeight="1" x14ac:dyDescent="0.2">
      <c r="A21" s="95" t="s">
        <v>225</v>
      </c>
      <c r="B21" s="31"/>
      <c r="C21" s="22"/>
      <c r="D21" s="13">
        <f>'All Programs'!D74</f>
        <v>3</v>
      </c>
      <c r="E21" s="13">
        <f>'All Programs'!E74</f>
        <v>6</v>
      </c>
      <c r="F21" s="52">
        <f>'All Programs'!F74</f>
        <v>3</v>
      </c>
      <c r="G21" s="13">
        <f>'All Programs'!G92</f>
        <v>23</v>
      </c>
      <c r="H21" s="13">
        <f>'All Programs'!H92</f>
        <v>99</v>
      </c>
      <c r="I21" s="13">
        <f>'All Programs'!I74</f>
        <v>33</v>
      </c>
      <c r="J21" s="13">
        <f>'All Programs'!J74</f>
        <v>57</v>
      </c>
      <c r="K21" s="52">
        <f>'All Programs'!K74</f>
        <v>24</v>
      </c>
      <c r="L21" s="23">
        <f t="shared" ref="L21" si="19">(F21-E21)/E21</f>
        <v>-0.5</v>
      </c>
      <c r="M21" s="24">
        <f t="shared" ref="M21" si="20">F21-E21</f>
        <v>-3</v>
      </c>
      <c r="N21" s="23">
        <f t="shared" ref="N21" si="21">(K21-J21)/J21</f>
        <v>-0.57894736842105265</v>
      </c>
      <c r="O21" s="146">
        <f t="shared" ref="O21" si="22">K21-J21</f>
        <v>-33</v>
      </c>
    </row>
    <row r="22" spans="1:16" ht="9" customHeight="1" x14ac:dyDescent="0.2">
      <c r="A22" s="26"/>
      <c r="B22" s="31"/>
      <c r="C22" s="22"/>
      <c r="D22" s="61"/>
      <c r="E22" s="22"/>
      <c r="F22" s="35"/>
      <c r="G22" s="22"/>
      <c r="H22" s="22"/>
      <c r="I22" s="68"/>
      <c r="J22" s="68"/>
      <c r="K22" s="34"/>
      <c r="L22" s="23"/>
      <c r="M22" s="24"/>
      <c r="N22" s="23"/>
      <c r="O22" s="25"/>
    </row>
    <row r="23" spans="1:16" x14ac:dyDescent="0.2">
      <c r="A23" s="26" t="s">
        <v>46</v>
      </c>
      <c r="B23" s="31">
        <f>'All Programs'!B94</f>
        <v>1</v>
      </c>
      <c r="C23" s="31">
        <f>'All Programs'!C94</f>
        <v>5</v>
      </c>
      <c r="D23" s="13">
        <f>'All Programs'!D94</f>
        <v>0</v>
      </c>
      <c r="E23" s="13">
        <f>'All Programs'!E94</f>
        <v>0</v>
      </c>
      <c r="F23" s="52">
        <f>'All Programs'!F94</f>
        <v>0</v>
      </c>
      <c r="G23" s="13">
        <f>'All Programs'!G94</f>
        <v>3</v>
      </c>
      <c r="H23" s="13">
        <f>'All Programs'!H94</f>
        <v>19</v>
      </c>
      <c r="I23" s="13">
        <f>'All Programs'!I94</f>
        <v>0</v>
      </c>
      <c r="J23" s="13">
        <f>'All Programs'!J94</f>
        <v>0</v>
      </c>
      <c r="K23" s="52">
        <f>'All Programs'!K94</f>
        <v>0</v>
      </c>
      <c r="L23" s="97" t="s">
        <v>165</v>
      </c>
      <c r="M23" s="24">
        <f>F23-E23</f>
        <v>0</v>
      </c>
      <c r="N23" s="97" t="s">
        <v>165</v>
      </c>
      <c r="O23" s="25">
        <f>K23-J23</f>
        <v>0</v>
      </c>
    </row>
    <row r="24" spans="1:16" ht="7.5" customHeight="1" x14ac:dyDescent="0.2">
      <c r="A24" s="26"/>
      <c r="B24" s="31"/>
      <c r="C24" s="22"/>
      <c r="D24" s="61"/>
      <c r="E24" s="22"/>
      <c r="F24" s="35"/>
      <c r="G24" s="22"/>
      <c r="H24" s="22"/>
      <c r="I24" s="68"/>
      <c r="J24" s="68"/>
      <c r="K24" s="34"/>
      <c r="L24" s="23"/>
      <c r="M24" s="24"/>
      <c r="N24" s="23"/>
      <c r="O24" s="25"/>
    </row>
    <row r="25" spans="1:16" x14ac:dyDescent="0.2">
      <c r="A25" s="26" t="s">
        <v>40</v>
      </c>
      <c r="B25" s="31">
        <f>'All Programs'!B96</f>
        <v>186</v>
      </c>
      <c r="C25" s="31">
        <f>'All Programs'!C96</f>
        <v>67</v>
      </c>
      <c r="D25" s="13">
        <f>'All Programs'!D96</f>
        <v>27</v>
      </c>
      <c r="E25" s="13">
        <f>'All Programs'!E96</f>
        <v>24</v>
      </c>
      <c r="F25" s="52">
        <f>'All Programs'!F96</f>
        <v>18</v>
      </c>
      <c r="G25" s="13">
        <f>'All Programs'!G96</f>
        <v>861</v>
      </c>
      <c r="H25" s="13">
        <f>'All Programs'!H96</f>
        <v>303</v>
      </c>
      <c r="I25" s="135">
        <f>'All Programs'!I96</f>
        <v>135</v>
      </c>
      <c r="J25" s="135">
        <f>'All Programs'!J96</f>
        <v>102</v>
      </c>
      <c r="K25" s="119">
        <f>'All Programs'!K96</f>
        <v>99</v>
      </c>
      <c r="L25" s="23">
        <f t="shared" ref="L25:L27" si="23">(F25-E25)/E25</f>
        <v>-0.25</v>
      </c>
      <c r="M25" s="24">
        <f t="shared" ref="M25:M27" si="24">F25-E25</f>
        <v>-6</v>
      </c>
      <c r="N25" s="23">
        <f t="shared" ref="N25:N27" si="25">(K25-J25)/J25</f>
        <v>-2.9411764705882353E-2</v>
      </c>
      <c r="O25" s="146">
        <f t="shared" ref="O25:O27" si="26">K25-J25</f>
        <v>-3</v>
      </c>
    </row>
    <row r="26" spans="1:16" x14ac:dyDescent="0.2">
      <c r="A26" s="26" t="s">
        <v>41</v>
      </c>
      <c r="B26" s="13">
        <f>'All Programs'!B97</f>
        <v>10</v>
      </c>
      <c r="C26" s="13">
        <f>'All Programs'!C97</f>
        <v>14</v>
      </c>
      <c r="D26" s="13">
        <f>'All Programs'!D97</f>
        <v>129</v>
      </c>
      <c r="E26" s="13">
        <f>'All Programs'!E97</f>
        <v>116</v>
      </c>
      <c r="F26" s="52">
        <f>'All Programs'!F97</f>
        <v>106</v>
      </c>
      <c r="G26" s="13">
        <f>'All Programs'!G97</f>
        <v>39</v>
      </c>
      <c r="H26" s="13">
        <f>'All Programs'!H97</f>
        <v>66</v>
      </c>
      <c r="I26" s="135">
        <f>'All Programs'!I97</f>
        <v>707</v>
      </c>
      <c r="J26" s="135">
        <f>'All Programs'!J97</f>
        <v>589</v>
      </c>
      <c r="K26" s="119">
        <f>'All Programs'!K97</f>
        <v>585</v>
      </c>
      <c r="L26" s="96">
        <f t="shared" si="23"/>
        <v>-8.6206896551724144E-2</v>
      </c>
      <c r="M26" s="87">
        <f t="shared" si="24"/>
        <v>-10</v>
      </c>
      <c r="N26" s="85">
        <f t="shared" si="25"/>
        <v>-6.7911714770797962E-3</v>
      </c>
      <c r="O26" s="147">
        <f t="shared" si="26"/>
        <v>-4</v>
      </c>
    </row>
    <row r="27" spans="1:16" x14ac:dyDescent="0.2">
      <c r="A27" s="53" t="s">
        <v>117</v>
      </c>
      <c r="B27" s="54">
        <f t="shared" ref="B27:I27" si="27">SUM(B25:B26)</f>
        <v>196</v>
      </c>
      <c r="C27" s="54">
        <f t="shared" si="27"/>
        <v>81</v>
      </c>
      <c r="D27" s="54">
        <f t="shared" si="27"/>
        <v>156</v>
      </c>
      <c r="E27" s="54">
        <f>SUM(E25:E26)</f>
        <v>140</v>
      </c>
      <c r="F27" s="64">
        <f>SUM(F25:F26)</f>
        <v>124</v>
      </c>
      <c r="G27" s="54">
        <f>SUM(G25:G26)</f>
        <v>900</v>
      </c>
      <c r="H27" s="54">
        <f t="shared" si="27"/>
        <v>369</v>
      </c>
      <c r="I27" s="128">
        <f t="shared" si="27"/>
        <v>842</v>
      </c>
      <c r="J27" s="128">
        <f>SUM(J25:J26)</f>
        <v>691</v>
      </c>
      <c r="K27" s="115">
        <f>SUM(K25:K26)</f>
        <v>684</v>
      </c>
      <c r="L27" s="23">
        <f t="shared" si="23"/>
        <v>-0.11428571428571428</v>
      </c>
      <c r="M27" s="24">
        <f t="shared" si="24"/>
        <v>-16</v>
      </c>
      <c r="N27" s="23">
        <f t="shared" si="25"/>
        <v>-1.0130246020260492E-2</v>
      </c>
      <c r="O27" s="146">
        <f t="shared" si="26"/>
        <v>-7</v>
      </c>
      <c r="P27" s="20"/>
    </row>
    <row r="28" spans="1:16" ht="7.5" customHeight="1" x14ac:dyDescent="0.2">
      <c r="A28" s="26"/>
      <c r="B28" s="31"/>
      <c r="C28" s="22"/>
      <c r="D28" s="61"/>
      <c r="E28" s="22"/>
      <c r="F28" s="35"/>
      <c r="G28" s="22"/>
      <c r="H28" s="22"/>
      <c r="I28" s="68"/>
      <c r="J28" s="68"/>
      <c r="K28" s="34"/>
      <c r="L28" s="23"/>
      <c r="M28" s="24"/>
      <c r="N28" s="23"/>
      <c r="O28" s="25"/>
    </row>
    <row r="29" spans="1:16" ht="12.75" customHeight="1" x14ac:dyDescent="0.2">
      <c r="A29" s="95" t="s">
        <v>202</v>
      </c>
      <c r="B29" s="31"/>
      <c r="C29" s="22"/>
      <c r="D29" s="13">
        <f>'All Programs'!D100</f>
        <v>8</v>
      </c>
      <c r="E29" s="13">
        <f>'All Programs'!E100</f>
        <v>4</v>
      </c>
      <c r="F29" s="52">
        <f>'All Programs'!F100</f>
        <v>1</v>
      </c>
      <c r="G29" s="13">
        <f>'All Programs'!G100</f>
        <v>6</v>
      </c>
      <c r="H29" s="13">
        <f>'All Programs'!H100</f>
        <v>18</v>
      </c>
      <c r="I29" s="135">
        <f>'All Programs'!I100</f>
        <v>33</v>
      </c>
      <c r="J29" s="135">
        <f>'All Programs'!J100</f>
        <v>13</v>
      </c>
      <c r="K29" s="119">
        <f>'All Programs'!K100</f>
        <v>4</v>
      </c>
      <c r="L29" s="23">
        <f t="shared" ref="L29" si="28">(F29-E29)/E29</f>
        <v>-0.75</v>
      </c>
      <c r="M29" s="24">
        <f t="shared" ref="M29" si="29">F29-E29</f>
        <v>-3</v>
      </c>
      <c r="N29" s="23">
        <f t="shared" ref="N29" si="30">(K29-J29)/J29</f>
        <v>-0.69230769230769229</v>
      </c>
      <c r="O29" s="146">
        <f t="shared" ref="O29" si="31">K29-J29</f>
        <v>-9</v>
      </c>
    </row>
    <row r="30" spans="1:16" ht="12.75" customHeight="1" x14ac:dyDescent="0.2">
      <c r="A30" s="95" t="s">
        <v>203</v>
      </c>
      <c r="B30" s="31"/>
      <c r="C30" s="22"/>
      <c r="D30" s="13">
        <f>'All Programs'!D101</f>
        <v>19</v>
      </c>
      <c r="E30" s="13">
        <f>'All Programs'!E101</f>
        <v>22</v>
      </c>
      <c r="F30" s="52">
        <f>'All Programs'!F101</f>
        <v>19</v>
      </c>
      <c r="G30" s="13">
        <f>'All Programs'!G101</f>
        <v>19</v>
      </c>
      <c r="H30" s="13">
        <f>'All Programs'!H101</f>
        <v>5</v>
      </c>
      <c r="I30" s="135">
        <f>'All Programs'!I101</f>
        <v>89</v>
      </c>
      <c r="J30" s="135">
        <f>'All Programs'!J101</f>
        <v>106</v>
      </c>
      <c r="K30" s="119">
        <f>'All Programs'!K101</f>
        <v>83</v>
      </c>
      <c r="L30" s="96">
        <f t="shared" ref="L30:L31" si="32">(F30-E30)/E30</f>
        <v>-0.13636363636363635</v>
      </c>
      <c r="M30" s="87">
        <f t="shared" ref="M30:M31" si="33">F30-E30</f>
        <v>-3</v>
      </c>
      <c r="N30" s="85">
        <f t="shared" ref="N30:N31" si="34">(K30-J30)/J30</f>
        <v>-0.21698113207547171</v>
      </c>
      <c r="O30" s="147">
        <f t="shared" ref="O30:O31" si="35">K30-J30</f>
        <v>-23</v>
      </c>
    </row>
    <row r="31" spans="1:16" ht="12.75" customHeight="1" x14ac:dyDescent="0.2">
      <c r="A31" s="141" t="s">
        <v>121</v>
      </c>
      <c r="B31" s="31"/>
      <c r="C31" s="22"/>
      <c r="D31" s="54">
        <f t="shared" ref="D31" si="36">SUM(D29:D30)</f>
        <v>27</v>
      </c>
      <c r="E31" s="54">
        <f>SUM(E29:E30)</f>
        <v>26</v>
      </c>
      <c r="F31" s="64">
        <f>SUM(F29:F30)</f>
        <v>20</v>
      </c>
      <c r="G31" s="54">
        <f>SUM(G29:G30)</f>
        <v>25</v>
      </c>
      <c r="H31" s="54">
        <f t="shared" ref="H31:I31" si="37">SUM(H29:H30)</f>
        <v>23</v>
      </c>
      <c r="I31" s="128">
        <f t="shared" si="37"/>
        <v>122</v>
      </c>
      <c r="J31" s="128">
        <f>SUM(J29:J30)</f>
        <v>119</v>
      </c>
      <c r="K31" s="115">
        <f>SUM(K29:K30)</f>
        <v>87</v>
      </c>
      <c r="L31" s="23">
        <f t="shared" si="32"/>
        <v>-0.23076923076923078</v>
      </c>
      <c r="M31" s="24">
        <f t="shared" si="33"/>
        <v>-6</v>
      </c>
      <c r="N31" s="23">
        <f t="shared" si="34"/>
        <v>-0.26890756302521007</v>
      </c>
      <c r="O31" s="146">
        <f t="shared" si="35"/>
        <v>-32</v>
      </c>
    </row>
    <row r="32" spans="1:16" ht="7.5" customHeight="1" x14ac:dyDescent="0.2">
      <c r="A32" s="26"/>
      <c r="B32" s="31"/>
      <c r="C32" s="22"/>
      <c r="D32" s="61"/>
      <c r="E32" s="22"/>
      <c r="F32" s="35"/>
      <c r="G32" s="22"/>
      <c r="H32" s="22"/>
      <c r="I32" s="68"/>
      <c r="J32" s="68"/>
      <c r="K32" s="34"/>
      <c r="L32" s="23"/>
      <c r="M32" s="24"/>
      <c r="N32" s="23"/>
      <c r="O32" s="25"/>
    </row>
    <row r="33" spans="1:17" x14ac:dyDescent="0.2">
      <c r="A33" s="26" t="s">
        <v>70</v>
      </c>
      <c r="B33" s="31">
        <f>'All Programs'!B143</f>
        <v>32</v>
      </c>
      <c r="C33" s="31">
        <f>'All Programs'!C143</f>
        <v>28</v>
      </c>
      <c r="D33" s="13">
        <f>'All Programs'!D143</f>
        <v>0</v>
      </c>
      <c r="E33" s="13">
        <f>'All Programs'!E143</f>
        <v>0</v>
      </c>
      <c r="F33" s="52">
        <f>'All Programs'!F143</f>
        <v>0</v>
      </c>
      <c r="G33" s="13">
        <f>'All Programs'!G143</f>
        <v>101</v>
      </c>
      <c r="H33" s="13">
        <f>'All Programs'!H143</f>
        <v>85</v>
      </c>
      <c r="I33" s="13">
        <f>'All Programs'!I143</f>
        <v>0</v>
      </c>
      <c r="J33" s="13">
        <f>'All Programs'!J143</f>
        <v>0</v>
      </c>
      <c r="K33" s="52">
        <f>'All Programs'!K143</f>
        <v>0</v>
      </c>
      <c r="L33" s="97" t="s">
        <v>165</v>
      </c>
      <c r="M33" s="24">
        <f>F33-E33</f>
        <v>0</v>
      </c>
      <c r="N33" s="97" t="s">
        <v>165</v>
      </c>
      <c r="O33" s="25">
        <f>K33-J33</f>
        <v>0</v>
      </c>
      <c r="P33" s="20"/>
    </row>
    <row r="34" spans="1:17" x14ac:dyDescent="0.2">
      <c r="A34" s="26" t="s">
        <v>69</v>
      </c>
      <c r="B34" s="13">
        <f>'All Programs'!B144</f>
        <v>0</v>
      </c>
      <c r="C34" s="13">
        <f>'All Programs'!C144</f>
        <v>1</v>
      </c>
      <c r="D34" s="13">
        <f>'All Programs'!D144</f>
        <v>0</v>
      </c>
      <c r="E34" s="13">
        <f>'All Programs'!E144</f>
        <v>0</v>
      </c>
      <c r="F34" s="52">
        <f>'All Programs'!F144</f>
        <v>0</v>
      </c>
      <c r="G34" s="13">
        <f>'All Programs'!G144</f>
        <v>0</v>
      </c>
      <c r="H34" s="13">
        <f>'All Programs'!H144</f>
        <v>6</v>
      </c>
      <c r="I34" s="13">
        <f>'All Programs'!I144</f>
        <v>0</v>
      </c>
      <c r="J34" s="13">
        <f>'All Programs'!J144</f>
        <v>0</v>
      </c>
      <c r="K34" s="52">
        <f>'All Programs'!K144</f>
        <v>0</v>
      </c>
      <c r="L34" s="97" t="s">
        <v>165</v>
      </c>
      <c r="M34" s="24">
        <f t="shared" ref="M34:M35" si="38">F34-E34</f>
        <v>0</v>
      </c>
      <c r="N34" s="97" t="s">
        <v>165</v>
      </c>
      <c r="O34" s="25">
        <f t="shared" ref="O34:O35" si="39">K34-J34</f>
        <v>0</v>
      </c>
    </row>
    <row r="35" spans="1:17" x14ac:dyDescent="0.2">
      <c r="A35" s="55" t="s">
        <v>109</v>
      </c>
      <c r="B35" s="59">
        <f t="shared" ref="B35:I35" si="40">SUM(B33:B34)</f>
        <v>32</v>
      </c>
      <c r="C35" s="59">
        <f t="shared" si="40"/>
        <v>29</v>
      </c>
      <c r="D35" s="56">
        <f t="shared" si="40"/>
        <v>0</v>
      </c>
      <c r="E35" s="56">
        <f>SUM(E33:E34)</f>
        <v>0</v>
      </c>
      <c r="F35" s="50">
        <f>SUM(F33:F34)</f>
        <v>0</v>
      </c>
      <c r="G35" s="56">
        <f>SUM(G33:G34)</f>
        <v>101</v>
      </c>
      <c r="H35" s="56">
        <f t="shared" si="40"/>
        <v>91</v>
      </c>
      <c r="I35" s="56">
        <f t="shared" si="40"/>
        <v>0</v>
      </c>
      <c r="J35" s="56">
        <f>SUM(J33:J34)</f>
        <v>0</v>
      </c>
      <c r="K35" s="50">
        <f>SUM(K33:K34)</f>
        <v>0</v>
      </c>
      <c r="L35" s="162" t="s">
        <v>165</v>
      </c>
      <c r="M35" s="154">
        <f t="shared" si="38"/>
        <v>0</v>
      </c>
      <c r="N35" s="163" t="s">
        <v>165</v>
      </c>
      <c r="O35" s="159">
        <f t="shared" si="39"/>
        <v>0</v>
      </c>
      <c r="P35" s="20"/>
    </row>
    <row r="36" spans="1:17" ht="7.5" customHeight="1" x14ac:dyDescent="0.2">
      <c r="A36" s="55"/>
      <c r="B36" s="56"/>
      <c r="C36" s="56"/>
      <c r="D36" s="13"/>
      <c r="E36" s="13"/>
      <c r="F36" s="52"/>
      <c r="G36" s="13"/>
      <c r="H36" s="13"/>
      <c r="I36" s="13"/>
      <c r="J36" s="13"/>
      <c r="K36" s="13"/>
      <c r="L36" s="100"/>
      <c r="M36" s="24"/>
      <c r="N36" s="23"/>
      <c r="O36" s="10"/>
      <c r="P36" s="20"/>
    </row>
    <row r="37" spans="1:17" x14ac:dyDescent="0.2">
      <c r="A37" s="2" t="s">
        <v>2</v>
      </c>
      <c r="B37" s="39">
        <f t="shared" ref="B37:H37" si="41">B5+B7+B17+B23+B27+B35+B15</f>
        <v>288</v>
      </c>
      <c r="C37" s="39">
        <f t="shared" si="41"/>
        <v>174</v>
      </c>
      <c r="D37" s="48">
        <f>D5+D9+D19+D23+D27+D35+D15+D31+D21</f>
        <v>196</v>
      </c>
      <c r="E37" s="48">
        <f>E5+E9+E19+E23+E27+E35+E15+E31+E21</f>
        <v>183</v>
      </c>
      <c r="F37" s="48">
        <f>F5+F9+F19+F23+F27+F35+F15+F31+F21</f>
        <v>158</v>
      </c>
      <c r="G37" s="48">
        <f>G5+G7+G17+G23+G27+G35+G15</f>
        <v>1280</v>
      </c>
      <c r="H37" s="48">
        <f t="shared" si="41"/>
        <v>741</v>
      </c>
      <c r="I37" s="78">
        <f>I5+I9+I19+I23+I27+I35+I15+I31+I21</f>
        <v>1037</v>
      </c>
      <c r="J37" s="48">
        <f>J5+J9+J19+J23+J27+J35+J15+J31+J21</f>
        <v>919</v>
      </c>
      <c r="K37" s="48">
        <f>K5+K9+K19+K23+K27+K35+K15+K31+K21</f>
        <v>838</v>
      </c>
      <c r="L37" s="49">
        <f t="shared" ref="L37" si="42">(F37-E37)/E37</f>
        <v>-0.13661202185792351</v>
      </c>
      <c r="M37" s="9">
        <f t="shared" ref="M37" si="43">F37-E37</f>
        <v>-25</v>
      </c>
      <c r="N37" s="6">
        <f t="shared" ref="N37" si="44">(K37-J37)/J37</f>
        <v>-8.8139281828073998E-2</v>
      </c>
      <c r="O37" s="131">
        <f t="shared" ref="O37" si="45">K37-J37</f>
        <v>-81</v>
      </c>
    </row>
    <row r="38" spans="1:17" x14ac:dyDescent="0.2">
      <c r="A38" s="26"/>
      <c r="B38" s="29"/>
      <c r="C38" s="22"/>
      <c r="D38" s="22"/>
      <c r="E38" s="22"/>
      <c r="F38" s="35"/>
      <c r="G38" s="22"/>
      <c r="H38" s="22"/>
      <c r="I38" s="22"/>
      <c r="J38" s="22"/>
      <c r="K38" s="35"/>
      <c r="L38" s="6"/>
      <c r="M38" s="9"/>
      <c r="N38" s="23"/>
      <c r="O38" s="7"/>
    </row>
    <row r="39" spans="1:17" x14ac:dyDescent="0.2">
      <c r="A39" s="26" t="s">
        <v>67</v>
      </c>
      <c r="B39" s="31">
        <f>'All Programs'!B158</f>
        <v>55</v>
      </c>
      <c r="C39" s="31">
        <f>'All Programs'!C158</f>
        <v>64</v>
      </c>
      <c r="D39" s="13">
        <f>'All Programs'!D158</f>
        <v>25</v>
      </c>
      <c r="E39" s="13">
        <f>'All Programs'!E158</f>
        <v>29</v>
      </c>
      <c r="F39" s="52">
        <f>'All Programs'!F158</f>
        <v>17</v>
      </c>
      <c r="G39" s="13">
        <f>'All Programs'!G158</f>
        <v>329</v>
      </c>
      <c r="H39" s="13">
        <f>'All Programs'!H158</f>
        <v>399</v>
      </c>
      <c r="I39" s="13">
        <f>'All Programs'!I158</f>
        <v>140</v>
      </c>
      <c r="J39" s="13">
        <f>'All Programs'!J158</f>
        <v>171</v>
      </c>
      <c r="K39" s="52">
        <f>'All Programs'!K158</f>
        <v>102</v>
      </c>
      <c r="L39" s="23">
        <f>(F39-E39)/E39</f>
        <v>-0.41379310344827586</v>
      </c>
      <c r="M39" s="24">
        <f>F39-E39</f>
        <v>-12</v>
      </c>
      <c r="N39" s="23">
        <f>(K39-J39)/J39</f>
        <v>-0.40350877192982454</v>
      </c>
      <c r="O39" s="25">
        <f>K39-J39</f>
        <v>-69</v>
      </c>
    </row>
    <row r="40" spans="1:17" x14ac:dyDescent="0.2">
      <c r="A40" s="95" t="s">
        <v>219</v>
      </c>
      <c r="B40" s="31"/>
      <c r="C40" s="31"/>
      <c r="D40" s="13">
        <f>'All Programs'!D159</f>
        <v>8</v>
      </c>
      <c r="E40" s="13">
        <f>'All Programs'!E159</f>
        <v>11</v>
      </c>
      <c r="F40" s="52">
        <f>'All Programs'!F159</f>
        <v>10</v>
      </c>
      <c r="G40" s="13">
        <f>'All Programs'!G159</f>
        <v>0</v>
      </c>
      <c r="H40" s="13">
        <f>'All Programs'!H159</f>
        <v>0</v>
      </c>
      <c r="I40" s="13">
        <f>'All Programs'!I159</f>
        <v>55</v>
      </c>
      <c r="J40" s="13">
        <f>'All Programs'!J159</f>
        <v>62</v>
      </c>
      <c r="K40" s="52">
        <f>'All Programs'!K159</f>
        <v>64</v>
      </c>
      <c r="L40" s="23">
        <f t="shared" ref="L40" si="46">(F40-E40)/E40</f>
        <v>-9.0909090909090912E-2</v>
      </c>
      <c r="M40" s="24">
        <f t="shared" ref="M40" si="47">F40-E40</f>
        <v>-1</v>
      </c>
      <c r="N40" s="23">
        <f t="shared" ref="N40" si="48">(K40-J40)/J40</f>
        <v>3.2258064516129031E-2</v>
      </c>
      <c r="O40" s="146">
        <f t="shared" ref="O40" si="49">K40-J40</f>
        <v>2</v>
      </c>
    </row>
    <row r="41" spans="1:17" x14ac:dyDescent="0.2">
      <c r="A41" s="116" t="s">
        <v>220</v>
      </c>
      <c r="B41" s="31"/>
      <c r="C41" s="31"/>
      <c r="D41" s="56">
        <f t="shared" ref="D41:K41" si="50">SUM(D39:D40)</f>
        <v>33</v>
      </c>
      <c r="E41" s="56">
        <f t="shared" si="50"/>
        <v>40</v>
      </c>
      <c r="F41" s="155">
        <f t="shared" si="50"/>
        <v>27</v>
      </c>
      <c r="G41" s="56">
        <f t="shared" si="50"/>
        <v>329</v>
      </c>
      <c r="H41" s="56">
        <f t="shared" si="50"/>
        <v>399</v>
      </c>
      <c r="I41" s="56">
        <f t="shared" si="50"/>
        <v>195</v>
      </c>
      <c r="J41" s="56">
        <f t="shared" si="50"/>
        <v>233</v>
      </c>
      <c r="K41" s="56">
        <f t="shared" si="50"/>
        <v>166</v>
      </c>
      <c r="L41" s="99">
        <f t="shared" ref="L41" si="51">(F41-E41)/E41</f>
        <v>-0.32500000000000001</v>
      </c>
      <c r="M41" s="154">
        <f t="shared" ref="M41" si="52">F41-E41</f>
        <v>-13</v>
      </c>
      <c r="N41" s="158">
        <f t="shared" ref="N41" si="53">(K41-J41)/J41</f>
        <v>-0.28755364806866951</v>
      </c>
      <c r="O41" s="159">
        <f t="shared" ref="O41" si="54">K41-J41</f>
        <v>-67</v>
      </c>
    </row>
    <row r="42" spans="1:17" ht="7.5" customHeight="1" x14ac:dyDescent="0.2">
      <c r="A42" s="26"/>
      <c r="B42" s="31"/>
      <c r="C42" s="22"/>
      <c r="D42" s="61"/>
      <c r="E42" s="22"/>
      <c r="F42" s="35"/>
      <c r="G42" s="22"/>
      <c r="H42" s="22"/>
      <c r="I42" s="68"/>
      <c r="J42" s="68"/>
      <c r="K42" s="34"/>
      <c r="L42" s="23"/>
      <c r="M42" s="24"/>
      <c r="N42" s="23"/>
      <c r="O42" s="25"/>
    </row>
    <row r="43" spans="1:17" x14ac:dyDescent="0.2">
      <c r="A43" s="26" t="s">
        <v>42</v>
      </c>
      <c r="B43" s="31">
        <f>'All Programs'!B174</f>
        <v>24</v>
      </c>
      <c r="C43" s="31">
        <f>'All Programs'!C174</f>
        <v>26</v>
      </c>
      <c r="D43" s="13">
        <f>'All Programs'!D174</f>
        <v>9</v>
      </c>
      <c r="E43" s="13">
        <f>'All Programs'!E174</f>
        <v>4</v>
      </c>
      <c r="F43" s="52">
        <f>'All Programs'!F174</f>
        <v>8</v>
      </c>
      <c r="G43" s="13">
        <f>'All Programs'!G174</f>
        <v>125</v>
      </c>
      <c r="H43" s="13">
        <f>'All Programs'!H174</f>
        <v>169</v>
      </c>
      <c r="I43" s="13">
        <f>'All Programs'!I174</f>
        <v>48</v>
      </c>
      <c r="J43" s="13">
        <f>'All Programs'!J174</f>
        <v>29</v>
      </c>
      <c r="K43" s="52">
        <f>'All Programs'!K174</f>
        <v>39</v>
      </c>
      <c r="L43" s="23">
        <f>(F43-E43)/E43</f>
        <v>1</v>
      </c>
      <c r="M43" s="24">
        <f>F43-E43</f>
        <v>4</v>
      </c>
      <c r="N43" s="23">
        <f>(K43-J43)/J43</f>
        <v>0.34482758620689657</v>
      </c>
      <c r="O43" s="25">
        <f>K43-J43</f>
        <v>10</v>
      </c>
    </row>
    <row r="44" spans="1:17" x14ac:dyDescent="0.2">
      <c r="A44" s="95" t="s">
        <v>154</v>
      </c>
      <c r="B44" s="31" t="str">
        <f>'All Programs'!B175</f>
        <v>N/A</v>
      </c>
      <c r="C44" s="31" t="str">
        <f>'All Programs'!C175</f>
        <v>N/A</v>
      </c>
      <c r="D44" s="13">
        <f>'All Programs'!D175</f>
        <v>0</v>
      </c>
      <c r="E44" s="13">
        <f>'All Programs'!E175</f>
        <v>0</v>
      </c>
      <c r="F44" s="52">
        <f>'All Programs'!F175</f>
        <v>1</v>
      </c>
      <c r="G44" s="13" t="str">
        <f>'All Programs'!G175</f>
        <v>N/A</v>
      </c>
      <c r="H44" s="13" t="str">
        <f>'All Programs'!H175</f>
        <v>N/A</v>
      </c>
      <c r="I44" s="13">
        <f>'All Programs'!I175</f>
        <v>0</v>
      </c>
      <c r="J44" s="13">
        <f>'All Programs'!J175</f>
        <v>0</v>
      </c>
      <c r="K44" s="52">
        <f>'All Programs'!K175</f>
        <v>3</v>
      </c>
      <c r="L44" s="97" t="s">
        <v>165</v>
      </c>
      <c r="M44" s="24">
        <f t="shared" ref="M44" si="55">F44-E44</f>
        <v>1</v>
      </c>
      <c r="N44" s="111" t="s">
        <v>165</v>
      </c>
      <c r="O44" s="25">
        <f t="shared" ref="O44" si="56">K44-J44</f>
        <v>3</v>
      </c>
    </row>
    <row r="45" spans="1:17" x14ac:dyDescent="0.2">
      <c r="A45" s="95" t="s">
        <v>171</v>
      </c>
      <c r="B45" s="31"/>
      <c r="C45" s="31"/>
      <c r="D45" s="13">
        <f>'All Programs'!D176</f>
        <v>0</v>
      </c>
      <c r="E45" s="13">
        <f>'All Programs'!E176</f>
        <v>0</v>
      </c>
      <c r="F45" s="52">
        <f>'All Programs'!F176</f>
        <v>0</v>
      </c>
      <c r="G45" s="13"/>
      <c r="H45" s="13"/>
      <c r="I45" s="13">
        <f>'All Programs'!I176</f>
        <v>0</v>
      </c>
      <c r="J45" s="13">
        <f>'All Programs'!J176</f>
        <v>0</v>
      </c>
      <c r="K45" s="52">
        <f>'All Programs'!K176</f>
        <v>0</v>
      </c>
      <c r="L45" s="97" t="s">
        <v>165</v>
      </c>
      <c r="M45" s="24">
        <f t="shared" ref="M45" si="57">F45-E45</f>
        <v>0</v>
      </c>
      <c r="N45" s="111" t="s">
        <v>165</v>
      </c>
      <c r="O45" s="25">
        <f t="shared" ref="O45" si="58">K45-J45</f>
        <v>0</v>
      </c>
    </row>
    <row r="46" spans="1:17" x14ac:dyDescent="0.2">
      <c r="A46" s="95" t="s">
        <v>163</v>
      </c>
      <c r="B46" s="31"/>
      <c r="C46" s="31"/>
      <c r="D46" s="13">
        <f>'All Programs'!D177</f>
        <v>1</v>
      </c>
      <c r="E46" s="13">
        <f>'All Programs'!E177</f>
        <v>0</v>
      </c>
      <c r="F46" s="52">
        <f>'All Programs'!F177</f>
        <v>0</v>
      </c>
      <c r="G46" s="13"/>
      <c r="H46" s="13"/>
      <c r="I46" s="13">
        <f>'All Programs'!I177</f>
        <v>8</v>
      </c>
      <c r="J46" s="13">
        <f>'All Programs'!J177</f>
        <v>0</v>
      </c>
      <c r="K46" s="52">
        <f>'All Programs'!K177</f>
        <v>0</v>
      </c>
      <c r="L46" s="97" t="s">
        <v>165</v>
      </c>
      <c r="M46" s="24">
        <f t="shared" ref="M46" si="59">F46-E46</f>
        <v>0</v>
      </c>
      <c r="N46" s="111" t="s">
        <v>165</v>
      </c>
      <c r="O46" s="25">
        <f t="shared" ref="O46" si="60">K46-J46</f>
        <v>0</v>
      </c>
      <c r="Q46" s="91"/>
    </row>
    <row r="47" spans="1:17" x14ac:dyDescent="0.2">
      <c r="A47" s="26" t="s">
        <v>43</v>
      </c>
      <c r="B47" s="13">
        <f>'All Programs'!B178</f>
        <v>8</v>
      </c>
      <c r="C47" s="13">
        <f>'All Programs'!C178</f>
        <v>18</v>
      </c>
      <c r="D47" s="13">
        <f>'All Programs'!D178</f>
        <v>9</v>
      </c>
      <c r="E47" s="13">
        <f>'All Programs'!E178</f>
        <v>13</v>
      </c>
      <c r="F47" s="52">
        <f>'All Programs'!F178</f>
        <v>7</v>
      </c>
      <c r="G47" s="13">
        <f>'All Programs'!G178</f>
        <v>36</v>
      </c>
      <c r="H47" s="13">
        <f>'All Programs'!H178</f>
        <v>92</v>
      </c>
      <c r="I47" s="13">
        <f>'All Programs'!I178</f>
        <v>61</v>
      </c>
      <c r="J47" s="13">
        <f>'All Programs'!J178</f>
        <v>71</v>
      </c>
      <c r="K47" s="52">
        <f>'All Programs'!K178</f>
        <v>32</v>
      </c>
      <c r="L47" s="96">
        <f t="shared" ref="L47:L48" si="61">(F47-E47)/E47</f>
        <v>-0.46153846153846156</v>
      </c>
      <c r="M47" s="87">
        <f t="shared" ref="M47:M48" si="62">F47-E47</f>
        <v>-6</v>
      </c>
      <c r="N47" s="85">
        <f t="shared" ref="N47:N48" si="63">(K47-J47)/J47</f>
        <v>-0.54929577464788737</v>
      </c>
      <c r="O47" s="86">
        <f t="shared" ref="O47:O48" si="64">K47-J47</f>
        <v>-39</v>
      </c>
    </row>
    <row r="48" spans="1:17" x14ac:dyDescent="0.2">
      <c r="A48" s="53" t="s">
        <v>118</v>
      </c>
      <c r="B48" s="54">
        <f t="shared" ref="B48:I48" si="65">SUM(B43:B47)</f>
        <v>32</v>
      </c>
      <c r="C48" s="54">
        <f t="shared" si="65"/>
        <v>44</v>
      </c>
      <c r="D48" s="54">
        <f t="shared" si="65"/>
        <v>19</v>
      </c>
      <c r="E48" s="54">
        <f>SUM(E43:E47)</f>
        <v>17</v>
      </c>
      <c r="F48" s="64">
        <f>SUM(F43:F47)</f>
        <v>16</v>
      </c>
      <c r="G48" s="54">
        <f>SUM(G43:G47)</f>
        <v>161</v>
      </c>
      <c r="H48" s="54">
        <f t="shared" si="65"/>
        <v>261</v>
      </c>
      <c r="I48" s="54">
        <f t="shared" si="65"/>
        <v>117</v>
      </c>
      <c r="J48" s="54">
        <f>SUM(J43:J47)</f>
        <v>100</v>
      </c>
      <c r="K48" s="64">
        <f>SUM(K43:K47)</f>
        <v>74</v>
      </c>
      <c r="L48" s="23">
        <f t="shared" si="61"/>
        <v>-5.8823529411764705E-2</v>
      </c>
      <c r="M48" s="24">
        <f t="shared" si="62"/>
        <v>-1</v>
      </c>
      <c r="N48" s="23">
        <f t="shared" si="63"/>
        <v>-0.26</v>
      </c>
      <c r="O48" s="25">
        <f t="shared" si="64"/>
        <v>-26</v>
      </c>
      <c r="P48" s="20"/>
    </row>
    <row r="49" spans="1:16" ht="7.5" customHeight="1" x14ac:dyDescent="0.2">
      <c r="A49" s="26"/>
      <c r="B49" s="31"/>
      <c r="C49" s="22"/>
      <c r="D49" s="61"/>
      <c r="E49" s="22"/>
      <c r="F49" s="35"/>
      <c r="G49" s="22"/>
      <c r="H49" s="22"/>
      <c r="I49" s="68"/>
      <c r="J49" s="68"/>
      <c r="K49" s="34"/>
      <c r="L49" s="23"/>
      <c r="M49" s="24"/>
      <c r="N49" s="23"/>
      <c r="O49" s="25"/>
    </row>
    <row r="50" spans="1:16" x14ac:dyDescent="0.2">
      <c r="A50" s="26" t="s">
        <v>50</v>
      </c>
      <c r="B50" s="31">
        <f>'All Programs'!B183</f>
        <v>32</v>
      </c>
      <c r="C50" s="31">
        <f>'All Programs'!C183</f>
        <v>20</v>
      </c>
      <c r="D50" s="13">
        <f>'All Programs'!D183</f>
        <v>7</v>
      </c>
      <c r="E50" s="13">
        <f>'All Programs'!E183</f>
        <v>9</v>
      </c>
      <c r="F50" s="52">
        <f>'All Programs'!F183</f>
        <v>11</v>
      </c>
      <c r="G50" s="13">
        <f>'All Programs'!G183</f>
        <v>171</v>
      </c>
      <c r="H50" s="13">
        <f>'All Programs'!H183</f>
        <v>114</v>
      </c>
      <c r="I50" s="13">
        <f>'All Programs'!I183</f>
        <v>43</v>
      </c>
      <c r="J50" s="13">
        <f>'All Programs'!J183</f>
        <v>42</v>
      </c>
      <c r="K50" s="52">
        <f>'All Programs'!K183</f>
        <v>51</v>
      </c>
      <c r="L50" s="23">
        <f t="shared" ref="L50:L52" si="66">(F50-E50)/E50</f>
        <v>0.22222222222222221</v>
      </c>
      <c r="M50" s="24">
        <f t="shared" ref="M50:M52" si="67">F50-E50</f>
        <v>2</v>
      </c>
      <c r="N50" s="23">
        <f t="shared" ref="N50:N52" si="68">(K50-J50)/J50</f>
        <v>0.21428571428571427</v>
      </c>
      <c r="O50" s="25">
        <f t="shared" ref="O50:O52" si="69">K50-J50</f>
        <v>9</v>
      </c>
    </row>
    <row r="51" spans="1:16" x14ac:dyDescent="0.2">
      <c r="A51" s="26" t="s">
        <v>51</v>
      </c>
      <c r="B51" s="13">
        <f>'All Programs'!B184</f>
        <v>12</v>
      </c>
      <c r="C51" s="13">
        <f>'All Programs'!C184</f>
        <v>18</v>
      </c>
      <c r="D51" s="13">
        <f>'All Programs'!D184</f>
        <v>9</v>
      </c>
      <c r="E51" s="13">
        <f>'All Programs'!E184</f>
        <v>14</v>
      </c>
      <c r="F51" s="52">
        <f>'All Programs'!F184</f>
        <v>20</v>
      </c>
      <c r="G51" s="13">
        <f>'All Programs'!G184</f>
        <v>72</v>
      </c>
      <c r="H51" s="13">
        <f>'All Programs'!H184</f>
        <v>120</v>
      </c>
      <c r="I51" s="13">
        <f>'All Programs'!I184</f>
        <v>47</v>
      </c>
      <c r="J51" s="13">
        <f>'All Programs'!J184</f>
        <v>74</v>
      </c>
      <c r="K51" s="52">
        <f>'All Programs'!K184</f>
        <v>110</v>
      </c>
      <c r="L51" s="96">
        <f t="shared" si="66"/>
        <v>0.42857142857142855</v>
      </c>
      <c r="M51" s="87">
        <f t="shared" si="67"/>
        <v>6</v>
      </c>
      <c r="N51" s="85">
        <f t="shared" si="68"/>
        <v>0.48648648648648651</v>
      </c>
      <c r="O51" s="86">
        <f t="shared" si="69"/>
        <v>36</v>
      </c>
    </row>
    <row r="52" spans="1:16" x14ac:dyDescent="0.2">
      <c r="A52" s="55" t="s">
        <v>119</v>
      </c>
      <c r="B52" s="56">
        <f t="shared" ref="B52:I52" si="70">SUM(B50:B51)</f>
        <v>44</v>
      </c>
      <c r="C52" s="56">
        <f t="shared" si="70"/>
        <v>38</v>
      </c>
      <c r="D52" s="56">
        <f t="shared" si="70"/>
        <v>16</v>
      </c>
      <c r="E52" s="56">
        <f>SUM(E50:E51)</f>
        <v>23</v>
      </c>
      <c r="F52" s="50">
        <f>SUM(F50:F51)</f>
        <v>31</v>
      </c>
      <c r="G52" s="56">
        <f>SUM(G50:G51)</f>
        <v>243</v>
      </c>
      <c r="H52" s="56">
        <f t="shared" si="70"/>
        <v>234</v>
      </c>
      <c r="I52" s="56">
        <f t="shared" si="70"/>
        <v>90</v>
      </c>
      <c r="J52" s="56">
        <f>SUM(J50:J51)</f>
        <v>116</v>
      </c>
      <c r="K52" s="50">
        <f>SUM(K50:K51)</f>
        <v>161</v>
      </c>
      <c r="L52" s="23">
        <f t="shared" si="66"/>
        <v>0.34782608695652173</v>
      </c>
      <c r="M52" s="24">
        <f t="shared" si="67"/>
        <v>8</v>
      </c>
      <c r="N52" s="23">
        <f t="shared" si="68"/>
        <v>0.38793103448275862</v>
      </c>
      <c r="O52" s="25">
        <f t="shared" si="69"/>
        <v>45</v>
      </c>
      <c r="P52" s="20"/>
    </row>
    <row r="53" spans="1:16" ht="7.5" customHeight="1" x14ac:dyDescent="0.2">
      <c r="A53" s="26"/>
      <c r="B53" s="31"/>
      <c r="C53" s="22"/>
      <c r="D53" s="61"/>
      <c r="E53" s="22"/>
      <c r="F53" s="35"/>
      <c r="G53" s="22"/>
      <c r="H53" s="22"/>
      <c r="I53" s="68"/>
      <c r="J53" s="68"/>
      <c r="K53" s="34"/>
      <c r="L53" s="23"/>
      <c r="M53" s="24"/>
      <c r="N53" s="23"/>
      <c r="O53" s="25"/>
    </row>
    <row r="54" spans="1:16" x14ac:dyDescent="0.2">
      <c r="A54" s="26" t="s">
        <v>53</v>
      </c>
      <c r="B54" s="31">
        <f>'All Programs'!B192</f>
        <v>17</v>
      </c>
      <c r="C54" s="31">
        <f>'All Programs'!C192</f>
        <v>15</v>
      </c>
      <c r="D54" s="13">
        <f>'All Programs'!D192</f>
        <v>2</v>
      </c>
      <c r="E54" s="13">
        <f>'All Programs'!E192</f>
        <v>2</v>
      </c>
      <c r="F54" s="52">
        <f>'All Programs'!F192</f>
        <v>3</v>
      </c>
      <c r="G54" s="13">
        <f>'All Programs'!G192</f>
        <v>99</v>
      </c>
      <c r="H54" s="13">
        <f>'All Programs'!H192</f>
        <v>75</v>
      </c>
      <c r="I54" s="13">
        <f>'All Programs'!I192</f>
        <v>16</v>
      </c>
      <c r="J54" s="13">
        <f>'All Programs'!J192</f>
        <v>7</v>
      </c>
      <c r="K54" s="52">
        <f>'All Programs'!K192</f>
        <v>12</v>
      </c>
      <c r="L54" s="23">
        <f t="shared" ref="L54:L56" si="71">(F54-E54)/E54</f>
        <v>0.5</v>
      </c>
      <c r="M54" s="24">
        <f t="shared" ref="M54:M56" si="72">F54-E54</f>
        <v>1</v>
      </c>
      <c r="N54" s="23">
        <f t="shared" ref="N54:N56" si="73">(K54-J54)/J54</f>
        <v>0.7142857142857143</v>
      </c>
      <c r="O54" s="25">
        <f t="shared" ref="O54:O56" si="74">K54-J54</f>
        <v>5</v>
      </c>
    </row>
    <row r="55" spans="1:16" x14ac:dyDescent="0.2">
      <c r="A55" s="26" t="s">
        <v>54</v>
      </c>
      <c r="B55" s="13">
        <f>'All Programs'!B193</f>
        <v>85</v>
      </c>
      <c r="C55" s="13">
        <f>'All Programs'!C193</f>
        <v>84</v>
      </c>
      <c r="D55" s="13">
        <f>'All Programs'!D193</f>
        <v>16</v>
      </c>
      <c r="E55" s="13">
        <f>'All Programs'!E193</f>
        <v>13</v>
      </c>
      <c r="F55" s="52">
        <f>'All Programs'!F193</f>
        <v>9</v>
      </c>
      <c r="G55" s="13">
        <f>'All Programs'!G193</f>
        <v>471</v>
      </c>
      <c r="H55" s="13">
        <f>'All Programs'!H193</f>
        <v>483</v>
      </c>
      <c r="I55" s="13">
        <f>'All Programs'!I193</f>
        <v>90</v>
      </c>
      <c r="J55" s="11">
        <f>'All Programs'!J193</f>
        <v>79</v>
      </c>
      <c r="K55" s="79">
        <f>'All Programs'!K193</f>
        <v>38</v>
      </c>
      <c r="L55" s="96">
        <f t="shared" si="71"/>
        <v>-0.30769230769230771</v>
      </c>
      <c r="M55" s="87">
        <f t="shared" si="72"/>
        <v>-4</v>
      </c>
      <c r="N55" s="85">
        <f t="shared" si="73"/>
        <v>-0.51898734177215189</v>
      </c>
      <c r="O55" s="86">
        <f t="shared" si="74"/>
        <v>-41</v>
      </c>
    </row>
    <row r="56" spans="1:16" x14ac:dyDescent="0.2">
      <c r="A56" s="55" t="s">
        <v>120</v>
      </c>
      <c r="B56" s="56">
        <f t="shared" ref="B56:I56" si="75">SUM(B54:B55)</f>
        <v>102</v>
      </c>
      <c r="C56" s="56">
        <f t="shared" si="75"/>
        <v>99</v>
      </c>
      <c r="D56" s="56">
        <f t="shared" si="75"/>
        <v>18</v>
      </c>
      <c r="E56" s="56">
        <f>SUM(E54:E55)</f>
        <v>15</v>
      </c>
      <c r="F56" s="50">
        <f>SUM(F54:F55)</f>
        <v>12</v>
      </c>
      <c r="G56" s="56">
        <f>SUM(G54:G55)</f>
        <v>570</v>
      </c>
      <c r="H56" s="56">
        <f t="shared" si="75"/>
        <v>558</v>
      </c>
      <c r="I56" s="56">
        <f t="shared" si="75"/>
        <v>106</v>
      </c>
      <c r="J56" s="13">
        <f>SUM(J54:J55)</f>
        <v>86</v>
      </c>
      <c r="K56" s="52">
        <f>SUM(K54:K55)</f>
        <v>50</v>
      </c>
      <c r="L56" s="23">
        <f t="shared" si="71"/>
        <v>-0.2</v>
      </c>
      <c r="M56" s="24">
        <f t="shared" si="72"/>
        <v>-3</v>
      </c>
      <c r="N56" s="23">
        <f t="shared" si="73"/>
        <v>-0.41860465116279072</v>
      </c>
      <c r="O56" s="25">
        <f t="shared" si="74"/>
        <v>-36</v>
      </c>
      <c r="P56" s="20"/>
    </row>
    <row r="57" spans="1:16" ht="7.5" customHeight="1" x14ac:dyDescent="0.2">
      <c r="A57" s="26"/>
      <c r="B57" s="31"/>
      <c r="C57" s="22"/>
      <c r="D57" s="61"/>
      <c r="E57" s="22"/>
      <c r="F57" s="35"/>
      <c r="G57" s="22"/>
      <c r="H57" s="22"/>
      <c r="I57" s="68"/>
      <c r="J57" s="68"/>
      <c r="K57" s="34"/>
      <c r="L57" s="23"/>
      <c r="M57" s="24"/>
      <c r="N57" s="23"/>
      <c r="O57" s="25"/>
    </row>
    <row r="58" spans="1:16" x14ac:dyDescent="0.2">
      <c r="A58" s="26" t="s">
        <v>62</v>
      </c>
      <c r="B58" s="31">
        <f>'All Programs'!B198</f>
        <v>7</v>
      </c>
      <c r="C58" s="31">
        <f>'All Programs'!C198</f>
        <v>6</v>
      </c>
      <c r="D58" s="13">
        <f>'All Programs'!D198</f>
        <v>7</v>
      </c>
      <c r="E58" s="13">
        <f>'All Programs'!E198</f>
        <v>5</v>
      </c>
      <c r="F58" s="52">
        <f>'All Programs'!F198</f>
        <v>5</v>
      </c>
      <c r="G58" s="13">
        <f>'All Programs'!G198</f>
        <v>36</v>
      </c>
      <c r="H58" s="13">
        <f>'All Programs'!H198</f>
        <v>31</v>
      </c>
      <c r="I58" s="13">
        <f>'All Programs'!I198</f>
        <v>36</v>
      </c>
      <c r="J58" s="13">
        <f>'All Programs'!J198</f>
        <v>27</v>
      </c>
      <c r="K58" s="52">
        <f>'All Programs'!K198</f>
        <v>21</v>
      </c>
      <c r="L58" s="23">
        <f t="shared" ref="L58:L60" si="76">(F58-E58)/E58</f>
        <v>0</v>
      </c>
      <c r="M58" s="24">
        <f t="shared" ref="M58:M60" si="77">F58-E58</f>
        <v>0</v>
      </c>
      <c r="N58" s="23">
        <f t="shared" ref="N58:N60" si="78">(K58-J58)/J58</f>
        <v>-0.22222222222222221</v>
      </c>
      <c r="O58" s="25">
        <f t="shared" ref="O58:O60" si="79">K58-J58</f>
        <v>-6</v>
      </c>
    </row>
    <row r="59" spans="1:16" x14ac:dyDescent="0.2">
      <c r="A59" s="26" t="s">
        <v>63</v>
      </c>
      <c r="B59" s="13">
        <f>'All Programs'!B199</f>
        <v>37</v>
      </c>
      <c r="C59" s="13">
        <f>'All Programs'!C199</f>
        <v>39</v>
      </c>
      <c r="D59" s="13">
        <f>'All Programs'!D199</f>
        <v>25</v>
      </c>
      <c r="E59" s="13">
        <f>'All Programs'!E199</f>
        <v>31</v>
      </c>
      <c r="F59" s="52">
        <f>'All Programs'!F199</f>
        <v>28</v>
      </c>
      <c r="G59" s="13">
        <f>'All Programs'!G199</f>
        <v>219</v>
      </c>
      <c r="H59" s="13">
        <f>'All Programs'!H199</f>
        <v>211</v>
      </c>
      <c r="I59" s="13">
        <f>'All Programs'!I199</f>
        <v>116</v>
      </c>
      <c r="J59" s="11">
        <f>'All Programs'!J199</f>
        <v>176</v>
      </c>
      <c r="K59" s="79">
        <f>'All Programs'!K199</f>
        <v>142</v>
      </c>
      <c r="L59" s="96">
        <f t="shared" si="76"/>
        <v>-9.6774193548387094E-2</v>
      </c>
      <c r="M59" s="87">
        <f t="shared" si="77"/>
        <v>-3</v>
      </c>
      <c r="N59" s="85">
        <f t="shared" si="78"/>
        <v>-0.19318181818181818</v>
      </c>
      <c r="O59" s="86">
        <f t="shared" si="79"/>
        <v>-34</v>
      </c>
    </row>
    <row r="60" spans="1:16" x14ac:dyDescent="0.2">
      <c r="A60" s="55" t="s">
        <v>121</v>
      </c>
      <c r="B60" s="56">
        <f t="shared" ref="B60:I60" si="80">SUM(B58:B59)</f>
        <v>44</v>
      </c>
      <c r="C60" s="56">
        <f t="shared" si="80"/>
        <v>45</v>
      </c>
      <c r="D60" s="56">
        <f t="shared" si="80"/>
        <v>32</v>
      </c>
      <c r="E60" s="56">
        <f>SUM(E58:E59)</f>
        <v>36</v>
      </c>
      <c r="F60" s="50">
        <f>SUM(F58:F59)</f>
        <v>33</v>
      </c>
      <c r="G60" s="56">
        <f>SUM(G58:G59)</f>
        <v>255</v>
      </c>
      <c r="H60" s="56">
        <f t="shared" si="80"/>
        <v>242</v>
      </c>
      <c r="I60" s="56">
        <f t="shared" si="80"/>
        <v>152</v>
      </c>
      <c r="J60" s="13">
        <f>SUM(J58:J59)</f>
        <v>203</v>
      </c>
      <c r="K60" s="52">
        <f>SUM(K58:K59)</f>
        <v>163</v>
      </c>
      <c r="L60" s="23">
        <f t="shared" si="76"/>
        <v>-8.3333333333333329E-2</v>
      </c>
      <c r="M60" s="24">
        <f t="shared" si="77"/>
        <v>-3</v>
      </c>
      <c r="N60" s="23">
        <f t="shared" si="78"/>
        <v>-0.19704433497536947</v>
      </c>
      <c r="O60" s="25">
        <f t="shared" si="79"/>
        <v>-40</v>
      </c>
      <c r="P60" s="20"/>
    </row>
    <row r="61" spans="1:16" ht="7.5" customHeight="1" x14ac:dyDescent="0.2">
      <c r="A61" s="26"/>
      <c r="B61" s="31"/>
      <c r="C61" s="22"/>
      <c r="D61" s="61"/>
      <c r="E61" s="22"/>
      <c r="F61" s="35"/>
      <c r="G61" s="22"/>
      <c r="H61" s="22"/>
      <c r="I61" s="68"/>
      <c r="J61" s="68"/>
      <c r="K61" s="34"/>
      <c r="L61" s="23"/>
      <c r="M61" s="24"/>
      <c r="N61" s="23"/>
      <c r="O61" s="25"/>
    </row>
    <row r="62" spans="1:16" x14ac:dyDescent="0.2">
      <c r="A62" s="26" t="s">
        <v>47</v>
      </c>
      <c r="B62" s="31">
        <f>'All Programs'!B202</f>
        <v>1</v>
      </c>
      <c r="C62" s="31">
        <f>'All Programs'!C202</f>
        <v>0</v>
      </c>
      <c r="D62" s="13">
        <f>'All Programs'!D202</f>
        <v>2</v>
      </c>
      <c r="E62" s="13">
        <f>'All Programs'!E202</f>
        <v>1</v>
      </c>
      <c r="F62" s="52">
        <f>'All Programs'!F202</f>
        <v>1</v>
      </c>
      <c r="G62" s="13">
        <f>'All Programs'!G202</f>
        <v>4</v>
      </c>
      <c r="H62" s="13">
        <f>'All Programs'!H202</f>
        <v>0</v>
      </c>
      <c r="I62" s="13">
        <f>'All Programs'!I202</f>
        <v>8</v>
      </c>
      <c r="J62" s="13">
        <f>'All Programs'!J202</f>
        <v>7</v>
      </c>
      <c r="K62" s="52">
        <f>'All Programs'!K202</f>
        <v>3</v>
      </c>
      <c r="L62" s="23">
        <f t="shared" ref="L62" si="81">(F62-E62)/E62</f>
        <v>0</v>
      </c>
      <c r="M62" s="24">
        <f t="shared" ref="M62" si="82">F62-E62</f>
        <v>0</v>
      </c>
      <c r="N62" s="23">
        <f t="shared" ref="N62" si="83">(K62-J62)/J62</f>
        <v>-0.5714285714285714</v>
      </c>
      <c r="O62" s="25">
        <f t="shared" ref="O62" si="84">K62-J62</f>
        <v>-4</v>
      </c>
    </row>
    <row r="63" spans="1:16" x14ac:dyDescent="0.2">
      <c r="A63" s="26" t="s">
        <v>48</v>
      </c>
      <c r="B63" s="13">
        <f>'All Programs'!B203</f>
        <v>18</v>
      </c>
      <c r="C63" s="13">
        <f>'All Programs'!C203</f>
        <v>20</v>
      </c>
      <c r="D63" s="11">
        <f>'All Programs'!D203</f>
        <v>5</v>
      </c>
      <c r="E63" s="13">
        <f>'All Programs'!E203</f>
        <v>5</v>
      </c>
      <c r="F63" s="52">
        <f>'All Programs'!F203</f>
        <v>4</v>
      </c>
      <c r="G63" s="13">
        <f>'All Programs'!G203</f>
        <v>101</v>
      </c>
      <c r="H63" s="13">
        <f>'All Programs'!H203</f>
        <v>118</v>
      </c>
      <c r="I63" s="13">
        <f>'All Programs'!I203</f>
        <v>29</v>
      </c>
      <c r="J63" s="11">
        <f>'All Programs'!J203</f>
        <v>18</v>
      </c>
      <c r="K63" s="79">
        <f>'All Programs'!K203</f>
        <v>22</v>
      </c>
      <c r="L63" s="96">
        <f t="shared" ref="L63:L64" si="85">(F63-E63)/E63</f>
        <v>-0.2</v>
      </c>
      <c r="M63" s="87">
        <f t="shared" ref="M63:M64" si="86">F63-E63</f>
        <v>-1</v>
      </c>
      <c r="N63" s="85">
        <f t="shared" ref="N63:N64" si="87">(K63-J63)/J63</f>
        <v>0.22222222222222221</v>
      </c>
      <c r="O63" s="86">
        <f t="shared" ref="O63:O64" si="88">K63-J63</f>
        <v>4</v>
      </c>
    </row>
    <row r="64" spans="1:16" x14ac:dyDescent="0.2">
      <c r="A64" s="55" t="s">
        <v>122</v>
      </c>
      <c r="B64" s="56">
        <f t="shared" ref="B64:I64" si="89">SUM(B62:B63)</f>
        <v>19</v>
      </c>
      <c r="C64" s="56">
        <f t="shared" si="89"/>
        <v>20</v>
      </c>
      <c r="D64" s="56">
        <f t="shared" si="89"/>
        <v>7</v>
      </c>
      <c r="E64" s="56">
        <f>SUM(E62:E63)</f>
        <v>6</v>
      </c>
      <c r="F64" s="50">
        <f>SUM(F62:F63)</f>
        <v>5</v>
      </c>
      <c r="G64" s="56">
        <f>SUM(G62:G63)</f>
        <v>105</v>
      </c>
      <c r="H64" s="56">
        <f t="shared" si="89"/>
        <v>118</v>
      </c>
      <c r="I64" s="56">
        <f t="shared" si="89"/>
        <v>37</v>
      </c>
      <c r="J64" s="13">
        <f>SUM(J62:J63)</f>
        <v>25</v>
      </c>
      <c r="K64" s="52">
        <f>SUM(K62:K63)</f>
        <v>25</v>
      </c>
      <c r="L64" s="23">
        <f t="shared" si="85"/>
        <v>-0.16666666666666666</v>
      </c>
      <c r="M64" s="24">
        <f t="shared" si="86"/>
        <v>-1</v>
      </c>
      <c r="N64" s="23">
        <f t="shared" si="87"/>
        <v>0</v>
      </c>
      <c r="O64" s="25">
        <f t="shared" si="88"/>
        <v>0</v>
      </c>
      <c r="P64" s="20"/>
    </row>
    <row r="65" spans="1:16" ht="7.5" customHeight="1" x14ac:dyDescent="0.2">
      <c r="A65" s="26"/>
      <c r="B65" s="31"/>
      <c r="C65" s="22"/>
      <c r="D65" s="61"/>
      <c r="E65" s="22"/>
      <c r="F65" s="35"/>
      <c r="G65" s="22"/>
      <c r="H65" s="22"/>
      <c r="I65" s="68"/>
      <c r="J65" s="68"/>
      <c r="K65" s="34"/>
      <c r="L65" s="23"/>
      <c r="M65" s="24"/>
      <c r="N65" s="23"/>
      <c r="O65" s="25"/>
    </row>
    <row r="66" spans="1:16" x14ac:dyDescent="0.2">
      <c r="A66" s="26" t="s">
        <v>55</v>
      </c>
      <c r="B66" s="31">
        <f>'All Programs'!B217</f>
        <v>38</v>
      </c>
      <c r="C66" s="31">
        <f>'All Programs'!C217</f>
        <v>32</v>
      </c>
      <c r="D66" s="13">
        <f>'All Programs'!D217</f>
        <v>13</v>
      </c>
      <c r="E66" s="13">
        <f>'All Programs'!E217</f>
        <v>9</v>
      </c>
      <c r="F66" s="52">
        <f>'All Programs'!F217</f>
        <v>8</v>
      </c>
      <c r="G66" s="13">
        <f>'All Programs'!G217</f>
        <v>221</v>
      </c>
      <c r="H66" s="13">
        <f>'All Programs'!H217</f>
        <v>181</v>
      </c>
      <c r="I66" s="13">
        <f>'All Programs'!I217</f>
        <v>79</v>
      </c>
      <c r="J66" s="13">
        <f>'All Programs'!J217</f>
        <v>45</v>
      </c>
      <c r="K66" s="52">
        <f>'All Programs'!K217</f>
        <v>45</v>
      </c>
      <c r="L66" s="23">
        <f t="shared" ref="L66:L72" si="90">(F66-E66)/E66</f>
        <v>-0.1111111111111111</v>
      </c>
      <c r="M66" s="24">
        <f t="shared" ref="M66:M73" si="91">F66-E66</f>
        <v>-1</v>
      </c>
      <c r="N66" s="23">
        <f t="shared" ref="N66:N72" si="92">(K66-J66)/J66</f>
        <v>0</v>
      </c>
      <c r="O66" s="25">
        <f t="shared" ref="O66:O73" si="93">K66-J66</f>
        <v>0</v>
      </c>
    </row>
    <row r="67" spans="1:16" x14ac:dyDescent="0.2">
      <c r="A67" s="21" t="s">
        <v>56</v>
      </c>
      <c r="B67" s="13">
        <f>'All Programs'!B218</f>
        <v>25</v>
      </c>
      <c r="C67" s="13">
        <f>'All Programs'!C218</f>
        <v>32</v>
      </c>
      <c r="D67" s="13">
        <f>'All Programs'!D218</f>
        <v>16</v>
      </c>
      <c r="E67" s="13">
        <f>'All Programs'!E218</f>
        <v>11</v>
      </c>
      <c r="F67" s="52">
        <f>'All Programs'!F218</f>
        <v>11</v>
      </c>
      <c r="G67" s="13">
        <f>'All Programs'!G218</f>
        <v>156</v>
      </c>
      <c r="H67" s="13">
        <f>'All Programs'!H218</f>
        <v>202</v>
      </c>
      <c r="I67" s="13">
        <f>'All Programs'!I218</f>
        <v>94</v>
      </c>
      <c r="J67" s="13">
        <f>'All Programs'!J218</f>
        <v>71</v>
      </c>
      <c r="K67" s="52">
        <f>'All Programs'!K218</f>
        <v>84</v>
      </c>
      <c r="L67" s="23">
        <f t="shared" si="90"/>
        <v>0</v>
      </c>
      <c r="M67" s="24">
        <f t="shared" si="91"/>
        <v>0</v>
      </c>
      <c r="N67" s="23">
        <f t="shared" si="92"/>
        <v>0.18309859154929578</v>
      </c>
      <c r="O67" s="25">
        <f t="shared" si="93"/>
        <v>13</v>
      </c>
    </row>
    <row r="68" spans="1:16" x14ac:dyDescent="0.2">
      <c r="A68" s="21" t="s">
        <v>57</v>
      </c>
      <c r="B68" s="13">
        <f>'All Programs'!B219</f>
        <v>2</v>
      </c>
      <c r="C68" s="13">
        <f>'All Programs'!C219</f>
        <v>4</v>
      </c>
      <c r="D68" s="13">
        <f>'All Programs'!D219</f>
        <v>0</v>
      </c>
      <c r="E68" s="13">
        <f>'All Programs'!E219</f>
        <v>4</v>
      </c>
      <c r="F68" s="52">
        <f>'All Programs'!F219</f>
        <v>3</v>
      </c>
      <c r="G68" s="13">
        <f>'All Programs'!G219</f>
        <v>8</v>
      </c>
      <c r="H68" s="13">
        <f>'All Programs'!H219</f>
        <v>25</v>
      </c>
      <c r="I68" s="13">
        <f>'All Programs'!I219</f>
        <v>0</v>
      </c>
      <c r="J68" s="13">
        <f>'All Programs'!J219</f>
        <v>31</v>
      </c>
      <c r="K68" s="52">
        <f>'All Programs'!K219</f>
        <v>14</v>
      </c>
      <c r="L68" s="23">
        <f t="shared" ref="L68:L69" si="94">(F68-E68)/E68</f>
        <v>-0.25</v>
      </c>
      <c r="M68" s="24">
        <f t="shared" ref="M68:M69" si="95">F68-E68</f>
        <v>-1</v>
      </c>
      <c r="N68" s="23">
        <f t="shared" ref="N68:N69" si="96">(K68-J68)/J68</f>
        <v>-0.54838709677419351</v>
      </c>
      <c r="O68" s="25">
        <f t="shared" ref="O68:O69" si="97">K68-J68</f>
        <v>-17</v>
      </c>
    </row>
    <row r="69" spans="1:16" x14ac:dyDescent="0.2">
      <c r="A69" s="21" t="s">
        <v>58</v>
      </c>
      <c r="B69" s="13">
        <f>'All Programs'!B220</f>
        <v>11</v>
      </c>
      <c r="C69" s="13">
        <f>'All Programs'!C220</f>
        <v>13</v>
      </c>
      <c r="D69" s="13">
        <f>'All Programs'!D220</f>
        <v>0</v>
      </c>
      <c r="E69" s="13">
        <f>'All Programs'!E220</f>
        <v>4</v>
      </c>
      <c r="F69" s="52">
        <f>'All Programs'!F220</f>
        <v>3</v>
      </c>
      <c r="G69" s="13">
        <f>'All Programs'!G220</f>
        <v>62</v>
      </c>
      <c r="H69" s="13">
        <f>'All Programs'!H220</f>
        <v>79</v>
      </c>
      <c r="I69" s="13">
        <f>'All Programs'!I220</f>
        <v>0</v>
      </c>
      <c r="J69" s="13">
        <f>'All Programs'!J220</f>
        <v>17</v>
      </c>
      <c r="K69" s="52">
        <f>'All Programs'!K220</f>
        <v>18</v>
      </c>
      <c r="L69" s="23">
        <f t="shared" si="94"/>
        <v>-0.25</v>
      </c>
      <c r="M69" s="24">
        <f t="shared" si="95"/>
        <v>-1</v>
      </c>
      <c r="N69" s="23">
        <f t="shared" si="96"/>
        <v>5.8823529411764705E-2</v>
      </c>
      <c r="O69" s="25">
        <f t="shared" si="97"/>
        <v>1</v>
      </c>
    </row>
    <row r="70" spans="1:16" x14ac:dyDescent="0.2">
      <c r="A70" s="21" t="s">
        <v>59</v>
      </c>
      <c r="B70" s="13">
        <f>'All Programs'!B221</f>
        <v>3</v>
      </c>
      <c r="C70" s="13">
        <f>'All Programs'!C221</f>
        <v>6</v>
      </c>
      <c r="D70" s="13">
        <f>'All Programs'!D221</f>
        <v>0</v>
      </c>
      <c r="E70" s="13">
        <f>'All Programs'!E221</f>
        <v>0</v>
      </c>
      <c r="F70" s="52">
        <f>'All Programs'!F221</f>
        <v>1</v>
      </c>
      <c r="G70" s="13">
        <f>'All Programs'!G221</f>
        <v>20</v>
      </c>
      <c r="H70" s="13">
        <f>'All Programs'!H221</f>
        <v>31</v>
      </c>
      <c r="I70" s="13">
        <f>'All Programs'!I221</f>
        <v>0</v>
      </c>
      <c r="J70" s="13">
        <f>'All Programs'!J221</f>
        <v>0</v>
      </c>
      <c r="K70" s="52">
        <f>'All Programs'!K221</f>
        <v>5</v>
      </c>
      <c r="L70" s="97" t="s">
        <v>165</v>
      </c>
      <c r="M70" s="24">
        <f t="shared" si="91"/>
        <v>1</v>
      </c>
      <c r="N70" s="111" t="s">
        <v>165</v>
      </c>
      <c r="O70" s="25">
        <f t="shared" si="93"/>
        <v>5</v>
      </c>
    </row>
    <row r="71" spans="1:16" x14ac:dyDescent="0.2">
      <c r="A71" s="21" t="s">
        <v>60</v>
      </c>
      <c r="B71" s="13">
        <f>'All Programs'!B222</f>
        <v>9</v>
      </c>
      <c r="C71" s="13">
        <f>'All Programs'!C222</f>
        <v>5</v>
      </c>
      <c r="D71" s="13">
        <f>'All Programs'!D222</f>
        <v>20</v>
      </c>
      <c r="E71" s="13">
        <f>'All Programs'!E222</f>
        <v>25</v>
      </c>
      <c r="F71" s="52">
        <f>'All Programs'!F222</f>
        <v>12</v>
      </c>
      <c r="G71" s="13">
        <f>'All Programs'!G222</f>
        <v>52</v>
      </c>
      <c r="H71" s="13">
        <f>'All Programs'!H222</f>
        <v>32</v>
      </c>
      <c r="I71" s="13">
        <f>'All Programs'!I222</f>
        <v>120</v>
      </c>
      <c r="J71" s="13">
        <f>'All Programs'!J222</f>
        <v>148</v>
      </c>
      <c r="K71" s="52">
        <f>'All Programs'!K222</f>
        <v>73</v>
      </c>
      <c r="L71" s="23">
        <f t="shared" si="90"/>
        <v>-0.52</v>
      </c>
      <c r="M71" s="24">
        <f t="shared" si="91"/>
        <v>-13</v>
      </c>
      <c r="N71" s="23">
        <f t="shared" si="92"/>
        <v>-0.5067567567567568</v>
      </c>
      <c r="O71" s="25">
        <f t="shared" si="93"/>
        <v>-75</v>
      </c>
    </row>
    <row r="72" spans="1:16" x14ac:dyDescent="0.2">
      <c r="A72" s="143" t="s">
        <v>196</v>
      </c>
      <c r="B72" s="13">
        <f>'All Programs'!B223</f>
        <v>3</v>
      </c>
      <c r="C72" s="13">
        <f>'All Programs'!C223</f>
        <v>6</v>
      </c>
      <c r="D72" s="13">
        <f>'All Programs'!D223</f>
        <v>10</v>
      </c>
      <c r="E72" s="13">
        <f>'All Programs'!E223</f>
        <v>21</v>
      </c>
      <c r="F72" s="52">
        <f>'All Programs'!F223</f>
        <v>27</v>
      </c>
      <c r="G72" s="13">
        <f>'All Programs'!G223</f>
        <v>20</v>
      </c>
      <c r="H72" s="13">
        <f>'All Programs'!H223</f>
        <v>31</v>
      </c>
      <c r="I72" s="13">
        <f>'All Programs'!I223</f>
        <v>56</v>
      </c>
      <c r="J72" s="13">
        <f>'All Programs'!J223</f>
        <v>134</v>
      </c>
      <c r="K72" s="52">
        <f>'All Programs'!K223</f>
        <v>164</v>
      </c>
      <c r="L72" s="96">
        <f t="shared" si="90"/>
        <v>0.2857142857142857</v>
      </c>
      <c r="M72" s="87">
        <f t="shared" si="91"/>
        <v>6</v>
      </c>
      <c r="N72" s="85">
        <f t="shared" si="92"/>
        <v>0.22388059701492538</v>
      </c>
      <c r="O72" s="86">
        <f t="shared" si="93"/>
        <v>30</v>
      </c>
    </row>
    <row r="73" spans="1:16" hidden="1" x14ac:dyDescent="0.2">
      <c r="A73" s="26" t="s">
        <v>61</v>
      </c>
      <c r="B73" s="13">
        <f>'All Programs'!B224</f>
        <v>0</v>
      </c>
      <c r="C73" s="13">
        <f>'All Programs'!C224</f>
        <v>0</v>
      </c>
      <c r="D73" s="13">
        <f>'All Programs'!D224</f>
        <v>0</v>
      </c>
      <c r="E73" s="13">
        <f>'All Programs'!E224</f>
        <v>0</v>
      </c>
      <c r="F73" s="52">
        <f>'All Programs'!F224</f>
        <v>0</v>
      </c>
      <c r="G73" s="13">
        <f>'All Programs'!G224</f>
        <v>0</v>
      </c>
      <c r="H73" s="13">
        <f>'All Programs'!H224</f>
        <v>0</v>
      </c>
      <c r="I73" s="13">
        <f>'All Programs'!I224</f>
        <v>0</v>
      </c>
      <c r="J73" s="13">
        <f>'All Programs'!J224</f>
        <v>0</v>
      </c>
      <c r="K73" s="52">
        <f>'All Programs'!K224</f>
        <v>0</v>
      </c>
      <c r="L73" s="98" t="s">
        <v>165</v>
      </c>
      <c r="M73" s="87">
        <f t="shared" si="91"/>
        <v>0</v>
      </c>
      <c r="N73" s="98" t="s">
        <v>165</v>
      </c>
      <c r="O73" s="86">
        <f t="shared" si="93"/>
        <v>0</v>
      </c>
    </row>
    <row r="74" spans="1:16" x14ac:dyDescent="0.2">
      <c r="A74" s="55" t="s">
        <v>123</v>
      </c>
      <c r="B74" s="56">
        <f t="shared" ref="B74:I74" si="98">SUM(B66:B73)</f>
        <v>91</v>
      </c>
      <c r="C74" s="56">
        <f t="shared" si="98"/>
        <v>98</v>
      </c>
      <c r="D74" s="56">
        <f t="shared" si="98"/>
        <v>59</v>
      </c>
      <c r="E74" s="56">
        <f>SUM(E66:E73)</f>
        <v>74</v>
      </c>
      <c r="F74" s="50">
        <f>SUM(F66:F73)</f>
        <v>65</v>
      </c>
      <c r="G74" s="56">
        <f>SUM(G66:G73)</f>
        <v>539</v>
      </c>
      <c r="H74" s="56">
        <f t="shared" si="98"/>
        <v>581</v>
      </c>
      <c r="I74" s="56">
        <f t="shared" si="98"/>
        <v>349</v>
      </c>
      <c r="J74" s="56">
        <f>SUM(J66:J73)</f>
        <v>446</v>
      </c>
      <c r="K74" s="50">
        <f>SUM(K66:K73)</f>
        <v>403</v>
      </c>
      <c r="L74" s="23">
        <f>(F74-E74)/E74</f>
        <v>-0.12162162162162163</v>
      </c>
      <c r="M74" s="24">
        <f>F74-E74</f>
        <v>-9</v>
      </c>
      <c r="N74" s="23">
        <f>(K74-J74)/J74</f>
        <v>-9.641255605381166E-2</v>
      </c>
      <c r="O74" s="25">
        <f>K74-J74</f>
        <v>-43</v>
      </c>
      <c r="P74" s="20"/>
    </row>
    <row r="75" spans="1:16" ht="7.5" customHeight="1" x14ac:dyDescent="0.2">
      <c r="A75" s="26"/>
      <c r="B75" s="31"/>
      <c r="C75" s="22"/>
      <c r="D75" s="61"/>
      <c r="E75" s="22"/>
      <c r="F75" s="35"/>
      <c r="G75" s="22"/>
      <c r="H75" s="22"/>
      <c r="I75" s="68"/>
      <c r="J75" s="68"/>
      <c r="K75" s="34"/>
      <c r="L75" s="37"/>
      <c r="M75" s="24"/>
      <c r="N75" s="37"/>
      <c r="O75" s="25"/>
    </row>
    <row r="76" spans="1:16" x14ac:dyDescent="0.2">
      <c r="A76" s="26" t="s">
        <v>64</v>
      </c>
      <c r="B76" s="31">
        <f>'All Programs'!B229</f>
        <v>13</v>
      </c>
      <c r="C76" s="31">
        <f>'All Programs'!C229</f>
        <v>11</v>
      </c>
      <c r="D76" s="13">
        <f>'All Programs'!D229</f>
        <v>5</v>
      </c>
      <c r="E76" s="13">
        <f>'All Programs'!E229</f>
        <v>7</v>
      </c>
      <c r="F76" s="52">
        <f>'All Programs'!F229</f>
        <v>2</v>
      </c>
      <c r="G76" s="13">
        <f>'All Programs'!G229</f>
        <v>73</v>
      </c>
      <c r="H76" s="13">
        <f>'All Programs'!H229</f>
        <v>55</v>
      </c>
      <c r="I76" s="13">
        <f>'All Programs'!I229</f>
        <v>26</v>
      </c>
      <c r="J76" s="13">
        <f>'All Programs'!J229</f>
        <v>32</v>
      </c>
      <c r="K76" s="52">
        <f>'All Programs'!K229</f>
        <v>16</v>
      </c>
      <c r="L76" s="23">
        <f>(F76-E76)/E76</f>
        <v>-0.7142857142857143</v>
      </c>
      <c r="M76" s="24">
        <f>F76-E76</f>
        <v>-5</v>
      </c>
      <c r="N76" s="23">
        <f>(K76-J76)/J76</f>
        <v>-0.5</v>
      </c>
      <c r="O76" s="25">
        <f>K76-J76</f>
        <v>-16</v>
      </c>
    </row>
    <row r="77" spans="1:16" ht="7.5" customHeight="1" x14ac:dyDescent="0.2">
      <c r="A77" s="26"/>
      <c r="B77" s="31"/>
      <c r="C77" s="22"/>
      <c r="D77" s="61"/>
      <c r="E77" s="22"/>
      <c r="F77" s="35"/>
      <c r="G77" s="22"/>
      <c r="H77" s="22"/>
      <c r="I77" s="68"/>
      <c r="J77" s="68"/>
      <c r="K77" s="34"/>
      <c r="L77" s="23"/>
      <c r="M77" s="24"/>
      <c r="N77" s="23"/>
      <c r="O77" s="25"/>
    </row>
    <row r="78" spans="1:16" ht="12.75" customHeight="1" x14ac:dyDescent="0.2">
      <c r="A78" s="95" t="s">
        <v>214</v>
      </c>
      <c r="B78" s="31"/>
      <c r="C78" s="22"/>
      <c r="D78" s="13">
        <f>'All Programs'!D231</f>
        <v>1</v>
      </c>
      <c r="E78" s="13">
        <f>'All Programs'!E231</f>
        <v>1</v>
      </c>
      <c r="F78" s="52">
        <f>'All Programs'!F231</f>
        <v>0</v>
      </c>
      <c r="G78" s="13">
        <f>'All Programs'!G231</f>
        <v>0</v>
      </c>
      <c r="H78" s="13">
        <f>'All Programs'!H231</f>
        <v>0</v>
      </c>
      <c r="I78" s="13">
        <f>'All Programs'!I231</f>
        <v>6</v>
      </c>
      <c r="J78" s="13">
        <f>'All Programs'!J231</f>
        <v>3</v>
      </c>
      <c r="K78" s="52">
        <f>'All Programs'!K231</f>
        <v>0</v>
      </c>
      <c r="L78" s="97" t="s">
        <v>165</v>
      </c>
      <c r="M78" s="24">
        <f t="shared" ref="M78" si="99">F78-E78</f>
        <v>-1</v>
      </c>
      <c r="N78" s="111" t="s">
        <v>165</v>
      </c>
      <c r="O78" s="25">
        <f t="shared" ref="O78" si="100">K78-J78</f>
        <v>-3</v>
      </c>
    </row>
    <row r="79" spans="1:16" ht="12.75" customHeight="1" x14ac:dyDescent="0.2">
      <c r="A79" s="26" t="s">
        <v>65</v>
      </c>
      <c r="B79" s="31">
        <f>'All Programs'!B232</f>
        <v>18</v>
      </c>
      <c r="C79" s="31">
        <f>'All Programs'!C232</f>
        <v>18</v>
      </c>
      <c r="D79" s="151">
        <f>'All Programs'!D232</f>
        <v>5</v>
      </c>
      <c r="E79" s="151">
        <f>'All Programs'!E232</f>
        <v>4</v>
      </c>
      <c r="F79" s="79">
        <f>'All Programs'!F232</f>
        <v>6</v>
      </c>
      <c r="G79" s="151">
        <f>'All Programs'!G232</f>
        <v>104</v>
      </c>
      <c r="H79" s="151">
        <f>'All Programs'!H232</f>
        <v>117</v>
      </c>
      <c r="I79" s="151">
        <f>'All Programs'!I232</f>
        <v>17</v>
      </c>
      <c r="J79" s="151">
        <f>'All Programs'!J232</f>
        <v>17</v>
      </c>
      <c r="K79" s="79">
        <f>'All Programs'!K232</f>
        <v>23</v>
      </c>
      <c r="L79" s="144">
        <f>(F79-E79)/E79</f>
        <v>0.5</v>
      </c>
      <c r="M79" s="87">
        <f>F79-E79</f>
        <v>2</v>
      </c>
      <c r="N79" s="144">
        <f>(K79-J79)/J79</f>
        <v>0.35294117647058826</v>
      </c>
      <c r="O79" s="132">
        <f>K79-J79</f>
        <v>6</v>
      </c>
    </row>
    <row r="80" spans="1:16" x14ac:dyDescent="0.2">
      <c r="A80" s="141" t="s">
        <v>215</v>
      </c>
      <c r="B80" s="31"/>
      <c r="C80" s="31"/>
      <c r="D80" s="13">
        <f>SUM(D78:D79)</f>
        <v>6</v>
      </c>
      <c r="E80" s="13">
        <f>SUM(E78:E79)</f>
        <v>5</v>
      </c>
      <c r="F80" s="52">
        <f>SUM(F78:F79)</f>
        <v>6</v>
      </c>
      <c r="G80" s="13"/>
      <c r="H80" s="13"/>
      <c r="I80" s="13">
        <f>SUM(I78:I79)</f>
        <v>23</v>
      </c>
      <c r="J80" s="13">
        <f>SUM(J78:J79)</f>
        <v>20</v>
      </c>
      <c r="K80" s="52">
        <f>SUM(K78:K79)</f>
        <v>23</v>
      </c>
      <c r="L80" s="23">
        <f>(F80-E80)/E80</f>
        <v>0.2</v>
      </c>
      <c r="M80" s="24">
        <f>F80-E80</f>
        <v>1</v>
      </c>
      <c r="N80" s="23">
        <f>(K80-J80)/J80</f>
        <v>0.15</v>
      </c>
      <c r="O80" s="25">
        <f>K80-J80</f>
        <v>3</v>
      </c>
    </row>
    <row r="81" spans="1:16" ht="7.5" customHeight="1" x14ac:dyDescent="0.2">
      <c r="A81" s="26"/>
      <c r="B81" s="31"/>
      <c r="C81" s="22"/>
      <c r="D81" s="61"/>
      <c r="E81" s="22"/>
      <c r="F81" s="35"/>
      <c r="G81" s="22"/>
      <c r="H81" s="22"/>
      <c r="I81" s="68"/>
      <c r="J81" s="68"/>
      <c r="K81" s="34"/>
      <c r="L81" s="23"/>
      <c r="M81" s="24"/>
      <c r="N81" s="23"/>
      <c r="O81" s="25"/>
    </row>
    <row r="82" spans="1:16" x14ac:dyDescent="0.2">
      <c r="A82" s="26" t="s">
        <v>45</v>
      </c>
      <c r="B82" s="31">
        <f>'All Programs'!B246</f>
        <v>34</v>
      </c>
      <c r="C82" s="31">
        <f>'All Programs'!C246</f>
        <v>34</v>
      </c>
      <c r="D82" s="13">
        <f>'All Programs'!D246</f>
        <v>23</v>
      </c>
      <c r="E82" s="13">
        <f>'All Programs'!E246</f>
        <v>32</v>
      </c>
      <c r="F82" s="52">
        <f>'All Programs'!F246</f>
        <v>41</v>
      </c>
      <c r="G82" s="13">
        <f>'All Programs'!G246</f>
        <v>184</v>
      </c>
      <c r="H82" s="13">
        <f>'All Programs'!H246</f>
        <v>192</v>
      </c>
      <c r="I82" s="13">
        <f>'All Programs'!I246</f>
        <v>113</v>
      </c>
      <c r="J82" s="13">
        <f>'All Programs'!J246</f>
        <v>181</v>
      </c>
      <c r="K82" s="52">
        <f>'All Programs'!K246</f>
        <v>223</v>
      </c>
      <c r="L82" s="23">
        <f>(F82-E82)/E82</f>
        <v>0.28125</v>
      </c>
      <c r="M82" s="24">
        <f>F82-E82</f>
        <v>9</v>
      </c>
      <c r="N82" s="23">
        <f>(K82-J82)/J82</f>
        <v>0.23204419889502761</v>
      </c>
      <c r="O82" s="25">
        <f>K82-J82</f>
        <v>42</v>
      </c>
    </row>
    <row r="83" spans="1:16" ht="7.5" customHeight="1" x14ac:dyDescent="0.2">
      <c r="A83" s="26"/>
      <c r="B83" s="31"/>
      <c r="C83" s="22"/>
      <c r="D83" s="61"/>
      <c r="E83" s="22"/>
      <c r="F83" s="35"/>
      <c r="G83" s="22"/>
      <c r="H83" s="22"/>
      <c r="I83" s="68"/>
      <c r="J83" s="68"/>
      <c r="K83" s="34"/>
      <c r="L83" s="23"/>
      <c r="M83" s="24"/>
      <c r="N83" s="23"/>
      <c r="O83" s="25"/>
    </row>
    <row r="84" spans="1:16" x14ac:dyDescent="0.2">
      <c r="A84" s="26" t="s">
        <v>49</v>
      </c>
      <c r="B84" s="31">
        <f>'All Programs'!B248</f>
        <v>11</v>
      </c>
      <c r="C84" s="31">
        <f>'All Programs'!C248</f>
        <v>10</v>
      </c>
      <c r="D84" s="13">
        <f>'All Programs'!D248</f>
        <v>1</v>
      </c>
      <c r="E84" s="13">
        <f>'All Programs'!E248</f>
        <v>4</v>
      </c>
      <c r="F84" s="52">
        <f>'All Programs'!F248</f>
        <v>3</v>
      </c>
      <c r="G84" s="13">
        <f>'All Programs'!G248</f>
        <v>66</v>
      </c>
      <c r="H84" s="13">
        <f>'All Programs'!H248</f>
        <v>51</v>
      </c>
      <c r="I84" s="13">
        <f>'All Programs'!I248</f>
        <v>1</v>
      </c>
      <c r="J84" s="13">
        <f>'All Programs'!J248</f>
        <v>20</v>
      </c>
      <c r="K84" s="52">
        <f>'All Programs'!K248</f>
        <v>17</v>
      </c>
      <c r="L84" s="23">
        <f>(F84-E84)/E84</f>
        <v>-0.25</v>
      </c>
      <c r="M84" s="24">
        <f>F84-E84</f>
        <v>-1</v>
      </c>
      <c r="N84" s="23">
        <f>(K84-J84)/J84</f>
        <v>-0.15</v>
      </c>
      <c r="O84" s="25">
        <f>K84-J84</f>
        <v>-3</v>
      </c>
    </row>
    <row r="85" spans="1:16" x14ac:dyDescent="0.2">
      <c r="A85" s="95" t="s">
        <v>200</v>
      </c>
      <c r="B85" s="31"/>
      <c r="C85" s="31"/>
      <c r="D85" s="13">
        <f>'All Programs'!D249</f>
        <v>8</v>
      </c>
      <c r="E85" s="13">
        <f>'All Programs'!E249</f>
        <v>7</v>
      </c>
      <c r="F85" s="52">
        <f>'All Programs'!F249</f>
        <v>8</v>
      </c>
      <c r="G85" s="13">
        <f>'All Programs'!G249</f>
        <v>66</v>
      </c>
      <c r="H85" s="13">
        <f>'All Programs'!H249</f>
        <v>51</v>
      </c>
      <c r="I85" s="13">
        <f>'All Programs'!I249</f>
        <v>48</v>
      </c>
      <c r="J85" s="13">
        <f>'All Programs'!J249</f>
        <v>41</v>
      </c>
      <c r="K85" s="52">
        <f>'All Programs'!K249</f>
        <v>44</v>
      </c>
      <c r="L85" s="23">
        <f>(F85-E85)/E85</f>
        <v>0.14285714285714285</v>
      </c>
      <c r="M85" s="24">
        <f>F85-E85</f>
        <v>1</v>
      </c>
      <c r="N85" s="23">
        <f>(K85-J85)/J85</f>
        <v>7.3170731707317069E-2</v>
      </c>
      <c r="O85" s="25">
        <f>K85-J85</f>
        <v>3</v>
      </c>
    </row>
    <row r="86" spans="1:16" x14ac:dyDescent="0.2">
      <c r="A86" s="36" t="s">
        <v>132</v>
      </c>
      <c r="B86" s="13">
        <f>'All Programs'!B250</f>
        <v>0</v>
      </c>
      <c r="C86" s="13">
        <f>'All Programs'!C250</f>
        <v>0</v>
      </c>
      <c r="D86" s="13">
        <f>'All Programs'!D250</f>
        <v>1</v>
      </c>
      <c r="E86" s="13">
        <f>'All Programs'!E250</f>
        <v>0</v>
      </c>
      <c r="F86" s="52">
        <f>'All Programs'!F250</f>
        <v>0</v>
      </c>
      <c r="G86" s="13">
        <f>'All Programs'!G250</f>
        <v>0</v>
      </c>
      <c r="H86" s="13">
        <f>'All Programs'!H250</f>
        <v>0</v>
      </c>
      <c r="I86" s="13">
        <f>'All Programs'!I250</f>
        <v>3</v>
      </c>
      <c r="J86" s="13">
        <f>'All Programs'!J250</f>
        <v>0</v>
      </c>
      <c r="K86" s="52">
        <f>'All Programs'!K250</f>
        <v>0</v>
      </c>
      <c r="L86" s="97" t="s">
        <v>165</v>
      </c>
      <c r="M86" s="24">
        <f>F86-E86</f>
        <v>0</v>
      </c>
      <c r="N86" s="97" t="s">
        <v>165</v>
      </c>
      <c r="O86" s="86">
        <f>K86-J86</f>
        <v>0</v>
      </c>
    </row>
    <row r="87" spans="1:16" x14ac:dyDescent="0.2">
      <c r="A87" s="53" t="s">
        <v>134</v>
      </c>
      <c r="B87" s="54">
        <f t="shared" ref="B87:I87" si="101">SUM(B84:B86)</f>
        <v>11</v>
      </c>
      <c r="C87" s="54">
        <f t="shared" si="101"/>
        <v>10</v>
      </c>
      <c r="D87" s="54">
        <f t="shared" si="101"/>
        <v>10</v>
      </c>
      <c r="E87" s="54">
        <f>SUM(E84:E86)</f>
        <v>11</v>
      </c>
      <c r="F87" s="64">
        <f>SUM(F84:F86)</f>
        <v>11</v>
      </c>
      <c r="G87" s="54">
        <f>SUM(G84:G86)</f>
        <v>132</v>
      </c>
      <c r="H87" s="54">
        <f t="shared" si="101"/>
        <v>102</v>
      </c>
      <c r="I87" s="54">
        <f t="shared" si="101"/>
        <v>52</v>
      </c>
      <c r="J87" s="54">
        <f>SUM(J84:J86)</f>
        <v>61</v>
      </c>
      <c r="K87" s="64">
        <f>SUM(K84:K86)</f>
        <v>61</v>
      </c>
      <c r="L87" s="99">
        <f>(F87-E87)/E87</f>
        <v>0</v>
      </c>
      <c r="M87" s="154">
        <f>F87-E87</f>
        <v>0</v>
      </c>
      <c r="N87" s="158">
        <f>(K87-J87)/J87</f>
        <v>0</v>
      </c>
      <c r="O87" s="25">
        <f>K87-J87</f>
        <v>0</v>
      </c>
      <c r="P87" s="20"/>
    </row>
    <row r="88" spans="1:16" ht="7.5" customHeight="1" x14ac:dyDescent="0.2">
      <c r="A88" s="26"/>
      <c r="B88" s="31"/>
      <c r="C88" s="22"/>
      <c r="D88" s="61"/>
      <c r="E88" s="22"/>
      <c r="F88" s="35"/>
      <c r="G88" s="22"/>
      <c r="H88" s="22"/>
      <c r="I88" s="68"/>
      <c r="J88" s="68"/>
      <c r="K88" s="34"/>
      <c r="L88" s="23"/>
      <c r="M88" s="24"/>
      <c r="N88" s="23"/>
      <c r="O88" s="25"/>
    </row>
    <row r="89" spans="1:16" x14ac:dyDescent="0.2">
      <c r="A89" s="26" t="s">
        <v>66</v>
      </c>
      <c r="B89" s="31">
        <f>'All Programs'!B253</f>
        <v>16</v>
      </c>
      <c r="C89" s="31">
        <f>'All Programs'!C253</f>
        <v>11</v>
      </c>
      <c r="D89" s="13">
        <f>'All Programs'!D253</f>
        <v>11</v>
      </c>
      <c r="E89" s="13">
        <f>'All Programs'!E253</f>
        <v>8</v>
      </c>
      <c r="F89" s="52">
        <f>'All Programs'!F253</f>
        <v>2</v>
      </c>
      <c r="G89" s="13">
        <f>'All Programs'!G253</f>
        <v>109</v>
      </c>
      <c r="H89" s="13">
        <f>'All Programs'!H253</f>
        <v>76</v>
      </c>
      <c r="I89" s="13">
        <f>'All Programs'!I253</f>
        <v>65</v>
      </c>
      <c r="J89" s="13">
        <f>'All Programs'!J253</f>
        <v>49</v>
      </c>
      <c r="K89" s="52">
        <f>'All Programs'!K253</f>
        <v>16</v>
      </c>
      <c r="L89" s="23">
        <f>(F89-E89)/E89</f>
        <v>-0.75</v>
      </c>
      <c r="M89" s="24">
        <f>F89-E89</f>
        <v>-6</v>
      </c>
      <c r="N89" s="23">
        <f>(K89-J89)/J89</f>
        <v>-0.67346938775510201</v>
      </c>
      <c r="O89" s="25">
        <f>K89-J89</f>
        <v>-33</v>
      </c>
    </row>
    <row r="90" spans="1:16" x14ac:dyDescent="0.2">
      <c r="A90" s="95" t="s">
        <v>228</v>
      </c>
      <c r="B90" s="31">
        <f>'All Programs'!B254</f>
        <v>0</v>
      </c>
      <c r="C90" s="31">
        <f>'All Programs'!C254</f>
        <v>0</v>
      </c>
      <c r="D90" s="13">
        <f>'All Programs'!D254</f>
        <v>0</v>
      </c>
      <c r="E90" s="13">
        <f>'All Programs'!E254</f>
        <v>9</v>
      </c>
      <c r="F90" s="52">
        <f>'All Programs'!F254</f>
        <v>5</v>
      </c>
      <c r="G90" s="13">
        <f>'All Programs'!G254</f>
        <v>62</v>
      </c>
      <c r="H90" s="13">
        <f>'All Programs'!H254</f>
        <v>79</v>
      </c>
      <c r="I90" s="13">
        <f>'All Programs'!I254</f>
        <v>0</v>
      </c>
      <c r="J90" s="13">
        <f>'All Programs'!J254</f>
        <v>46</v>
      </c>
      <c r="K90" s="52">
        <f>'All Programs'!K254</f>
        <v>36</v>
      </c>
      <c r="L90" s="23">
        <f>(F90-E90)/E90</f>
        <v>-0.44444444444444442</v>
      </c>
      <c r="M90" s="24">
        <f>F90-E90</f>
        <v>-4</v>
      </c>
      <c r="N90" s="23">
        <f>(K90-J90)/J90</f>
        <v>-0.21739130434782608</v>
      </c>
      <c r="O90" s="25">
        <f>K90-J90</f>
        <v>-10</v>
      </c>
    </row>
    <row r="91" spans="1:16" x14ac:dyDescent="0.2">
      <c r="A91" s="95" t="s">
        <v>198</v>
      </c>
      <c r="B91" s="31">
        <f>'All Programs'!B255</f>
        <v>0</v>
      </c>
      <c r="C91" s="31">
        <f>'All Programs'!C255</f>
        <v>0</v>
      </c>
      <c r="D91" s="13">
        <f>'All Programs'!D255</f>
        <v>16</v>
      </c>
      <c r="E91" s="13">
        <f>'All Programs'!E255</f>
        <v>15</v>
      </c>
      <c r="F91" s="52">
        <f>'All Programs'!F255</f>
        <v>22</v>
      </c>
      <c r="G91" s="13">
        <f>'All Programs'!G255</f>
        <v>0</v>
      </c>
      <c r="H91" s="13">
        <f>'All Programs'!H255</f>
        <v>0</v>
      </c>
      <c r="I91" s="13">
        <f>'All Programs'!I255</f>
        <v>82</v>
      </c>
      <c r="J91" s="13">
        <f>'All Programs'!J255</f>
        <v>84</v>
      </c>
      <c r="K91" s="52">
        <f>'All Programs'!K255</f>
        <v>136</v>
      </c>
      <c r="L91" s="144">
        <f>(F91-E91)/E91</f>
        <v>0.46666666666666667</v>
      </c>
      <c r="M91" s="87">
        <f>F91-E91</f>
        <v>7</v>
      </c>
      <c r="N91" s="144">
        <f>(K91-J91)/J91</f>
        <v>0.61904761904761907</v>
      </c>
      <c r="O91" s="132">
        <f>K91-J91</f>
        <v>52</v>
      </c>
    </row>
    <row r="92" spans="1:16" x14ac:dyDescent="0.2">
      <c r="A92" s="141" t="s">
        <v>199</v>
      </c>
      <c r="B92" s="31"/>
      <c r="C92" s="31"/>
      <c r="D92" s="54">
        <f t="shared" ref="D92:I92" si="102">SUM(D89:D91)</f>
        <v>27</v>
      </c>
      <c r="E92" s="54">
        <f>SUM(E89:E91)</f>
        <v>32</v>
      </c>
      <c r="F92" s="64">
        <f>SUM(F89:F91)</f>
        <v>29</v>
      </c>
      <c r="G92" s="54">
        <f>SUM(G89:G91)</f>
        <v>171</v>
      </c>
      <c r="H92" s="54">
        <f t="shared" si="102"/>
        <v>155</v>
      </c>
      <c r="I92" s="54">
        <f t="shared" si="102"/>
        <v>147</v>
      </c>
      <c r="J92" s="54">
        <f>SUM(J89:J91)</f>
        <v>179</v>
      </c>
      <c r="K92" s="64">
        <f>SUM(K89:K91)</f>
        <v>188</v>
      </c>
      <c r="L92" s="23">
        <f>(F92-E92)/E92</f>
        <v>-9.375E-2</v>
      </c>
      <c r="M92" s="24">
        <f>F92-E92</f>
        <v>-3</v>
      </c>
      <c r="N92" s="23">
        <f>(K92-J92)/J92</f>
        <v>5.027932960893855E-2</v>
      </c>
      <c r="O92" s="25">
        <f>K92-J92</f>
        <v>9</v>
      </c>
    </row>
    <row r="93" spans="1:16" ht="7.5" customHeight="1" x14ac:dyDescent="0.2">
      <c r="A93" s="26"/>
      <c r="B93" s="31"/>
      <c r="C93" s="22"/>
      <c r="D93" s="61"/>
      <c r="E93" s="22"/>
      <c r="F93" s="35"/>
      <c r="G93" s="22"/>
      <c r="H93" s="22"/>
      <c r="I93" s="68"/>
      <c r="J93" s="68"/>
      <c r="K93" s="34"/>
      <c r="L93" s="23"/>
      <c r="M93" s="24"/>
      <c r="N93" s="23"/>
      <c r="O93" s="25"/>
    </row>
    <row r="94" spans="1:16" x14ac:dyDescent="0.2">
      <c r="A94" s="26" t="s">
        <v>38</v>
      </c>
      <c r="B94" s="31">
        <f>'All Programs'!B258</f>
        <v>31</v>
      </c>
      <c r="C94" s="31">
        <f>'All Programs'!C258</f>
        <v>28</v>
      </c>
      <c r="D94" s="13">
        <f>'All Programs'!D258</f>
        <v>40</v>
      </c>
      <c r="E94" s="13">
        <f>'All Programs'!E258</f>
        <v>31</v>
      </c>
      <c r="F94" s="52">
        <f>'All Programs'!F258</f>
        <v>35</v>
      </c>
      <c r="G94" s="13">
        <f>'All Programs'!G258</f>
        <v>198</v>
      </c>
      <c r="H94" s="13">
        <f>'All Programs'!H258</f>
        <v>161</v>
      </c>
      <c r="I94" s="13">
        <f>'All Programs'!I258</f>
        <v>228</v>
      </c>
      <c r="J94" s="13">
        <f>'All Programs'!J258</f>
        <v>160</v>
      </c>
      <c r="K94" s="52">
        <f>'All Programs'!K258</f>
        <v>165</v>
      </c>
      <c r="L94" s="23">
        <f>(F94-E94)/E94</f>
        <v>0.12903225806451613</v>
      </c>
      <c r="M94" s="24">
        <f>F94-E94</f>
        <v>4</v>
      </c>
      <c r="N94" s="23">
        <f>(K94-J94)/J94</f>
        <v>3.125E-2</v>
      </c>
      <c r="O94" s="25">
        <f>K94-J94</f>
        <v>5</v>
      </c>
      <c r="P94" s="20"/>
    </row>
    <row r="95" spans="1:16" x14ac:dyDescent="0.2">
      <c r="A95" s="95" t="s">
        <v>180</v>
      </c>
      <c r="B95" s="31"/>
      <c r="C95" s="31"/>
      <c r="D95" s="13">
        <f>'All Programs'!D259</f>
        <v>8</v>
      </c>
      <c r="E95" s="13">
        <f>'All Programs'!E259</f>
        <v>10</v>
      </c>
      <c r="F95" s="52">
        <f>'All Programs'!F259</f>
        <v>6</v>
      </c>
      <c r="G95" s="13">
        <f>'All Programs'!G259</f>
        <v>198</v>
      </c>
      <c r="H95" s="13">
        <f>'All Programs'!H259</f>
        <v>161</v>
      </c>
      <c r="I95" s="13">
        <f>'All Programs'!I259</f>
        <v>33</v>
      </c>
      <c r="J95" s="13">
        <f>'All Programs'!J259</f>
        <v>42</v>
      </c>
      <c r="K95" s="52">
        <f>'All Programs'!K259</f>
        <v>30</v>
      </c>
      <c r="L95" s="23">
        <f>(F95-E95)/E95</f>
        <v>-0.4</v>
      </c>
      <c r="M95" s="24">
        <f>F95-E95</f>
        <v>-4</v>
      </c>
      <c r="N95" s="23">
        <f>(K95-J95)/J95</f>
        <v>-0.2857142857142857</v>
      </c>
      <c r="O95" s="25">
        <f>K95-J95</f>
        <v>-12</v>
      </c>
      <c r="P95" s="20"/>
    </row>
    <row r="96" spans="1:16" x14ac:dyDescent="0.2">
      <c r="A96" s="26" t="s">
        <v>39</v>
      </c>
      <c r="B96" s="13">
        <f>'All Programs'!B260</f>
        <v>46</v>
      </c>
      <c r="C96" s="13">
        <f>'All Programs'!C260</f>
        <v>56</v>
      </c>
      <c r="D96" s="13">
        <f>'All Programs'!D260</f>
        <v>124</v>
      </c>
      <c r="E96" s="13">
        <f>'All Programs'!E260</f>
        <v>153</v>
      </c>
      <c r="F96" s="52">
        <f>'All Programs'!F260</f>
        <v>96</v>
      </c>
      <c r="G96" s="13">
        <f>'All Programs'!G260</f>
        <v>264</v>
      </c>
      <c r="H96" s="13">
        <f>'All Programs'!H260</f>
        <v>305</v>
      </c>
      <c r="I96" s="13">
        <f>'All Programs'!I260</f>
        <v>661</v>
      </c>
      <c r="J96" s="135">
        <f>'All Programs'!J260</f>
        <v>811</v>
      </c>
      <c r="K96" s="52">
        <f>'All Programs'!K260</f>
        <v>505</v>
      </c>
      <c r="L96" s="100">
        <f>(F96-E96)/E96</f>
        <v>-0.37254901960784315</v>
      </c>
      <c r="M96" s="24">
        <f>F96-E96</f>
        <v>-57</v>
      </c>
      <c r="N96" s="23">
        <f>(K96-J96)/J96</f>
        <v>-0.37731196054254007</v>
      </c>
      <c r="O96" s="10">
        <f>K96-J96</f>
        <v>-306</v>
      </c>
      <c r="P96" s="20"/>
    </row>
    <row r="97" spans="1:16" x14ac:dyDescent="0.2">
      <c r="A97" s="95" t="s">
        <v>181</v>
      </c>
      <c r="B97" s="13">
        <f>'All Programs'!B261</f>
        <v>46</v>
      </c>
      <c r="C97" s="13">
        <f>'All Programs'!C261</f>
        <v>56</v>
      </c>
      <c r="D97" s="13">
        <f>'All Programs'!D261</f>
        <v>13</v>
      </c>
      <c r="E97" s="13">
        <f>'All Programs'!E261</f>
        <v>20</v>
      </c>
      <c r="F97" s="52">
        <f>'All Programs'!F261</f>
        <v>23</v>
      </c>
      <c r="G97" s="13">
        <f>'All Programs'!G261</f>
        <v>264</v>
      </c>
      <c r="H97" s="13">
        <f>'All Programs'!H261</f>
        <v>305</v>
      </c>
      <c r="I97" s="13">
        <f>'All Programs'!I261</f>
        <v>66</v>
      </c>
      <c r="J97" s="13">
        <f>'All Programs'!J261</f>
        <v>115</v>
      </c>
      <c r="K97" s="52">
        <f>'All Programs'!K261</f>
        <v>125</v>
      </c>
      <c r="L97" s="96">
        <f t="shared" ref="L97" si="103">(F97-E97)/E97</f>
        <v>0.15</v>
      </c>
      <c r="M97" s="87">
        <f t="shared" ref="M97" si="104">F97-E97</f>
        <v>3</v>
      </c>
      <c r="N97" s="85">
        <f t="shared" ref="N97" si="105">(K97-J97)/J97</f>
        <v>8.6956521739130432E-2</v>
      </c>
      <c r="O97" s="86">
        <f t="shared" ref="O97" si="106">K97-J97</f>
        <v>10</v>
      </c>
      <c r="P97" s="20"/>
    </row>
    <row r="98" spans="1:16" x14ac:dyDescent="0.2">
      <c r="A98" s="53" t="s">
        <v>117</v>
      </c>
      <c r="B98" s="54">
        <f t="shared" ref="B98:I98" si="107">SUM(B94:B97)</f>
        <v>123</v>
      </c>
      <c r="C98" s="54">
        <f t="shared" si="107"/>
        <v>140</v>
      </c>
      <c r="D98" s="54">
        <f t="shared" si="107"/>
        <v>185</v>
      </c>
      <c r="E98" s="54">
        <f>SUM(E94:E97)</f>
        <v>214</v>
      </c>
      <c r="F98" s="64">
        <f>SUM(F94:F97)</f>
        <v>160</v>
      </c>
      <c r="G98" s="54">
        <f>SUM(G94:G97)</f>
        <v>924</v>
      </c>
      <c r="H98" s="54">
        <f t="shared" si="107"/>
        <v>932</v>
      </c>
      <c r="I98" s="54">
        <f t="shared" si="107"/>
        <v>988</v>
      </c>
      <c r="J98" s="128">
        <f>SUM(J94:J97)</f>
        <v>1128</v>
      </c>
      <c r="K98" s="115">
        <f>SUM(K94:K97)</f>
        <v>825</v>
      </c>
      <c r="L98" s="100">
        <f>(F98-E98)/E98</f>
        <v>-0.25233644859813081</v>
      </c>
      <c r="M98" s="24">
        <f>F98-E98</f>
        <v>-54</v>
      </c>
      <c r="N98" s="23">
        <f>(K98-J98)/J98</f>
        <v>-0.26861702127659576</v>
      </c>
      <c r="O98" s="10">
        <f>K98-J98</f>
        <v>-303</v>
      </c>
      <c r="P98" s="20"/>
    </row>
    <row r="99" spans="1:16" ht="7.5" customHeight="1" x14ac:dyDescent="0.2">
      <c r="A99" s="53"/>
      <c r="B99" s="54"/>
      <c r="C99" s="54"/>
      <c r="D99" s="13"/>
      <c r="E99" s="13"/>
      <c r="F99" s="52"/>
      <c r="G99" s="13"/>
      <c r="H99" s="13"/>
      <c r="I99" s="13"/>
      <c r="J99" s="13"/>
      <c r="K99" s="119"/>
      <c r="L99" s="23"/>
      <c r="M99" s="24"/>
      <c r="N99" s="23"/>
      <c r="O99" s="10"/>
      <c r="P99" s="20"/>
    </row>
    <row r="100" spans="1:16" x14ac:dyDescent="0.2">
      <c r="A100" s="43" t="s">
        <v>3</v>
      </c>
      <c r="B100" s="44">
        <f t="shared" ref="B100:H100" si="108">B48+B52+B56+B60+B64+B74+B76+B79+B82+B87+B89+B98+B39</f>
        <v>602</v>
      </c>
      <c r="C100" s="44">
        <f t="shared" si="108"/>
        <v>632</v>
      </c>
      <c r="D100" s="48">
        <f>D48+D52+D56+D60+D64+D74+D76+D80+D82+D87+D92+D98+D41</f>
        <v>440</v>
      </c>
      <c r="E100" s="48">
        <f>E48+E52+E56+E60+E64+E74+E76+E80+E82+E87+E92+E98+E41</f>
        <v>512</v>
      </c>
      <c r="F100" s="14">
        <f>F48+F52+F56+F60+F64+F74+F76+F80+F82+F87+F92+F98+F41</f>
        <v>438</v>
      </c>
      <c r="G100" s="48">
        <f>G48+G52+G56+G60+G64+G74+G76+G79+G82+G87+G89+G98+G39</f>
        <v>3728</v>
      </c>
      <c r="H100" s="48">
        <f t="shared" si="108"/>
        <v>3867</v>
      </c>
      <c r="I100" s="48">
        <f>I48+I52+I56+I60+I64+I74+I76+I80+I82+I87+I92+I98+I41</f>
        <v>2395</v>
      </c>
      <c r="J100" s="48">
        <f>J48+J52+J56+J60+J64+J74+J76+J80+J82+J87+J92+J98+J41</f>
        <v>2810</v>
      </c>
      <c r="K100" s="14">
        <f>K48+K52+K56+K60+K64+K74+K76+K80+K82+K87+K92+K98+K41</f>
        <v>2378</v>
      </c>
      <c r="L100" s="6">
        <f>(F100-E100)/E100</f>
        <v>-0.14453125</v>
      </c>
      <c r="M100" s="9">
        <f>F100-E100</f>
        <v>-74</v>
      </c>
      <c r="N100" s="6">
        <f>(K100-J100)/J100</f>
        <v>-0.15373665480427046</v>
      </c>
      <c r="O100" s="7">
        <f>K100-J100</f>
        <v>-432</v>
      </c>
    </row>
    <row r="101" spans="1:16" x14ac:dyDescent="0.2">
      <c r="A101" s="4"/>
      <c r="B101" s="30"/>
      <c r="C101" s="15"/>
      <c r="D101" s="15"/>
      <c r="E101" s="15"/>
      <c r="F101" s="33"/>
      <c r="G101" s="15"/>
      <c r="H101" s="15"/>
      <c r="I101" s="15"/>
      <c r="J101" s="15"/>
      <c r="K101" s="33"/>
      <c r="L101" s="6"/>
      <c r="M101" s="9"/>
      <c r="N101" s="6"/>
      <c r="O101" s="38"/>
    </row>
    <row r="102" spans="1:16" x14ac:dyDescent="0.2">
      <c r="A102" s="2" t="s">
        <v>104</v>
      </c>
      <c r="B102" s="30">
        <f t="shared" ref="B102:I102" si="109">B100+B37</f>
        <v>890</v>
      </c>
      <c r="C102" s="30">
        <f t="shared" si="109"/>
        <v>806</v>
      </c>
      <c r="D102" s="48">
        <f t="shared" si="109"/>
        <v>636</v>
      </c>
      <c r="E102" s="48">
        <f>E100+E37</f>
        <v>695</v>
      </c>
      <c r="F102" s="14">
        <f>F100+F37</f>
        <v>596</v>
      </c>
      <c r="G102" s="48">
        <f>G100+G37</f>
        <v>5008</v>
      </c>
      <c r="H102" s="48">
        <f t="shared" si="109"/>
        <v>4608</v>
      </c>
      <c r="I102" s="48">
        <f t="shared" si="109"/>
        <v>3432</v>
      </c>
      <c r="J102" s="48">
        <f>J100+J37</f>
        <v>3729</v>
      </c>
      <c r="K102" s="14">
        <f>K100+K37</f>
        <v>3216</v>
      </c>
      <c r="L102" s="6">
        <f>(F102-E102)/E102</f>
        <v>-0.14244604316546763</v>
      </c>
      <c r="M102" s="9">
        <f>F102-E102</f>
        <v>-99</v>
      </c>
      <c r="N102" s="6">
        <f>(K102-J102)/J102</f>
        <v>-0.13757039420756234</v>
      </c>
      <c r="O102" s="131">
        <f>K102-J102</f>
        <v>-513</v>
      </c>
    </row>
    <row r="103" spans="1:16" x14ac:dyDescent="0.2">
      <c r="D103" s="19"/>
      <c r="I103" s="19"/>
      <c r="J103" s="19"/>
      <c r="K103" s="89"/>
      <c r="L103" s="103" t="s">
        <v>95</v>
      </c>
      <c r="M103" s="106" t="s">
        <v>95</v>
      </c>
      <c r="N103" s="103" t="s">
        <v>95</v>
      </c>
      <c r="O103" s="105" t="s">
        <v>95</v>
      </c>
    </row>
  </sheetData>
  <mergeCells count="3">
    <mergeCell ref="A3:O3"/>
    <mergeCell ref="A1:O1"/>
    <mergeCell ref="A2:O2"/>
  </mergeCells>
  <phoneticPr fontId="0" type="noConversion"/>
  <printOptions horizontalCentered="1"/>
  <pageMargins left="0" right="0" top="0.5" bottom="0.25" header="0" footer="0"/>
  <pageSetup scale="89" firstPageNumber="0" fitToHeight="0" orientation="portrait" r:id="rId1"/>
  <headerFooter alignWithMargins="0">
    <oddFooter>&amp;R&amp;"Arial,Italic"&amp;8Office of Institutional Research</oddFooter>
  </headerFooter>
  <rowBreaks count="1" manualBreakCount="1">
    <brk id="6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7"/>
  <sheetViews>
    <sheetView zoomScaleNormal="100" workbookViewId="0">
      <selection sqref="A1:O1"/>
    </sheetView>
  </sheetViews>
  <sheetFormatPr defaultColWidth="9.140625" defaultRowHeight="12.75" x14ac:dyDescent="0.2"/>
  <cols>
    <col min="1" max="1" width="31.28515625" style="17" customWidth="1"/>
    <col min="2" max="2" width="8.28515625" style="27" hidden="1" customWidth="1"/>
    <col min="3" max="3" width="8.28515625" style="18" hidden="1" customWidth="1"/>
    <col min="4" max="6" width="8.28515625" style="18" customWidth="1"/>
    <col min="7" max="8" width="8.28515625" style="18" hidden="1" customWidth="1"/>
    <col min="9" max="11" width="8.28515625" style="18" customWidth="1"/>
    <col min="12" max="13" width="8.7109375" style="17" customWidth="1"/>
    <col min="14" max="14" width="9.28515625" style="17" bestFit="1" customWidth="1"/>
    <col min="15" max="15" width="8.7109375" style="17" customWidth="1"/>
    <col min="16" max="16384" width="9.140625" style="17"/>
  </cols>
  <sheetData>
    <row r="1" spans="1:16" ht="15.75" x14ac:dyDescent="0.25">
      <c r="A1" s="167" t="s">
        <v>236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15" customHeight="1" x14ac:dyDescent="0.25">
      <c r="A2" s="167" t="s">
        <v>100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6" ht="15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  <c r="O3" s="170"/>
    </row>
    <row r="4" spans="1:16" ht="34.5" x14ac:dyDescent="0.25">
      <c r="A4" s="1" t="s">
        <v>135</v>
      </c>
      <c r="B4" s="28" t="s">
        <v>0</v>
      </c>
      <c r="C4" s="16" t="s">
        <v>1</v>
      </c>
      <c r="D4" s="16" t="s">
        <v>216</v>
      </c>
      <c r="E4" s="16" t="s">
        <v>226</v>
      </c>
      <c r="F4" s="32" t="s">
        <v>237</v>
      </c>
      <c r="G4" s="16" t="s">
        <v>5</v>
      </c>
      <c r="H4" s="16" t="s">
        <v>4</v>
      </c>
      <c r="I4" s="16" t="s">
        <v>217</v>
      </c>
      <c r="J4" s="16" t="s">
        <v>227</v>
      </c>
      <c r="K4" s="32" t="s">
        <v>238</v>
      </c>
      <c r="L4" s="5" t="s">
        <v>239</v>
      </c>
      <c r="M4" s="8" t="s">
        <v>240</v>
      </c>
      <c r="N4" s="5" t="s">
        <v>241</v>
      </c>
      <c r="O4" s="5" t="s">
        <v>242</v>
      </c>
    </row>
    <row r="5" spans="1:16" x14ac:dyDescent="0.2">
      <c r="A5" s="26" t="s">
        <v>71</v>
      </c>
      <c r="B5" s="31">
        <f>'All Programs'!B4</f>
        <v>6</v>
      </c>
      <c r="C5" s="31">
        <f>'All Programs'!C4</f>
        <v>13</v>
      </c>
      <c r="D5" s="56">
        <f>'All Programs'!D4</f>
        <v>7</v>
      </c>
      <c r="E5" s="13">
        <f>'All Programs'!E4</f>
        <v>24</v>
      </c>
      <c r="F5" s="50">
        <f>'All Programs'!F4</f>
        <v>35</v>
      </c>
      <c r="G5" s="13">
        <f>'All Programs'!G4</f>
        <v>25</v>
      </c>
      <c r="H5" s="13">
        <f>'All Programs'!H4</f>
        <v>53</v>
      </c>
      <c r="I5" s="56">
        <f>'All Programs'!I4</f>
        <v>24</v>
      </c>
      <c r="J5" s="13">
        <f>'All Programs'!J4</f>
        <v>95</v>
      </c>
      <c r="K5" s="50">
        <f>'All Programs'!K4</f>
        <v>85</v>
      </c>
      <c r="L5" s="23">
        <f>(F5-E5)/E5</f>
        <v>0.45833333333333331</v>
      </c>
      <c r="M5" s="24">
        <f>F5-E5</f>
        <v>11</v>
      </c>
      <c r="N5" s="23">
        <f>(K5-J5)/J5</f>
        <v>-0.10526315789473684</v>
      </c>
      <c r="O5" s="25">
        <f>K5-J5</f>
        <v>-10</v>
      </c>
    </row>
    <row r="6" spans="1:16" ht="7.5" customHeight="1" x14ac:dyDescent="0.2">
      <c r="A6" s="26"/>
      <c r="B6" s="31"/>
      <c r="C6" s="22"/>
      <c r="D6" s="61"/>
      <c r="E6" s="22"/>
      <c r="F6" s="35"/>
      <c r="G6" s="22"/>
      <c r="H6" s="22"/>
      <c r="I6" s="68"/>
      <c r="J6" s="68"/>
      <c r="K6" s="34"/>
      <c r="L6" s="23"/>
      <c r="M6" s="24"/>
      <c r="N6" s="23"/>
      <c r="O6" s="25"/>
    </row>
    <row r="7" spans="1:16" x14ac:dyDescent="0.2">
      <c r="A7" s="26" t="s">
        <v>88</v>
      </c>
      <c r="B7" s="31">
        <f>'All Programs'!B21</f>
        <v>1</v>
      </c>
      <c r="C7" s="31">
        <f>'All Programs'!C21</f>
        <v>9</v>
      </c>
      <c r="D7" s="13">
        <f>'All Programs'!D21</f>
        <v>0</v>
      </c>
      <c r="E7" s="13">
        <f>'All Programs'!E21</f>
        <v>0</v>
      </c>
      <c r="F7" s="52">
        <f>'All Programs'!F21</f>
        <v>0</v>
      </c>
      <c r="G7" s="13">
        <f>'All Programs'!G21</f>
        <v>4</v>
      </c>
      <c r="H7" s="13">
        <f>'All Programs'!H21</f>
        <v>33</v>
      </c>
      <c r="I7" s="13">
        <f>'All Programs'!I21</f>
        <v>0</v>
      </c>
      <c r="J7" s="13">
        <f>'All Programs'!J21</f>
        <v>0</v>
      </c>
      <c r="K7" s="52">
        <f>'All Programs'!K21</f>
        <v>0</v>
      </c>
      <c r="L7" s="97" t="s">
        <v>165</v>
      </c>
      <c r="M7" s="24">
        <f t="shared" ref="M7" si="0">F7-E7</f>
        <v>0</v>
      </c>
      <c r="N7" s="111" t="s">
        <v>165</v>
      </c>
      <c r="O7" s="25">
        <f t="shared" ref="O7" si="1">K7-J7</f>
        <v>0</v>
      </c>
      <c r="P7" s="17" t="s">
        <v>95</v>
      </c>
    </row>
    <row r="8" spans="1:16" x14ac:dyDescent="0.2">
      <c r="A8" s="26" t="s">
        <v>87</v>
      </c>
      <c r="B8" s="31">
        <f>'All Programs'!B24</f>
        <v>0</v>
      </c>
      <c r="C8" s="31">
        <f>'All Programs'!C24</f>
        <v>0</v>
      </c>
      <c r="D8" s="13">
        <f>'All Programs'!D22</f>
        <v>0</v>
      </c>
      <c r="E8" s="13">
        <f>'All Programs'!E22</f>
        <v>0</v>
      </c>
      <c r="F8" s="52">
        <f>'All Programs'!F22</f>
        <v>0</v>
      </c>
      <c r="G8" s="13">
        <f>'All Programs'!G22</f>
        <v>4</v>
      </c>
      <c r="H8" s="13">
        <f>'All Programs'!H22</f>
        <v>0</v>
      </c>
      <c r="I8" s="13">
        <f>'All Programs'!I22</f>
        <v>0</v>
      </c>
      <c r="J8" s="13">
        <f>'All Programs'!J22</f>
        <v>0</v>
      </c>
      <c r="K8" s="52">
        <f>'All Programs'!K22</f>
        <v>0</v>
      </c>
      <c r="L8" s="97" t="s">
        <v>165</v>
      </c>
      <c r="M8" s="24">
        <f t="shared" ref="M8:M20" si="2">F8-E8</f>
        <v>0</v>
      </c>
      <c r="N8" s="111" t="s">
        <v>165</v>
      </c>
      <c r="O8" s="25">
        <f t="shared" ref="O8:O20" si="3">K8-J8</f>
        <v>0</v>
      </c>
    </row>
    <row r="9" spans="1:16" x14ac:dyDescent="0.2">
      <c r="A9" s="26" t="s">
        <v>137</v>
      </c>
      <c r="B9" s="31">
        <f>'All Programs'!B22</f>
        <v>1</v>
      </c>
      <c r="C9" s="31">
        <f>'All Programs'!C22</f>
        <v>0</v>
      </c>
      <c r="D9" s="13">
        <f>'All Programs'!D23</f>
        <v>0</v>
      </c>
      <c r="E9" s="13">
        <f>'All Programs'!E23</f>
        <v>0</v>
      </c>
      <c r="F9" s="52">
        <f>'All Programs'!F23</f>
        <v>0</v>
      </c>
      <c r="G9" s="13">
        <f>'All Programs'!G23</f>
        <v>0</v>
      </c>
      <c r="H9" s="13">
        <f>'All Programs'!H23</f>
        <v>0</v>
      </c>
      <c r="I9" s="13">
        <f>'All Programs'!I23</f>
        <v>0</v>
      </c>
      <c r="J9" s="13">
        <f>'All Programs'!J23</f>
        <v>0</v>
      </c>
      <c r="K9" s="52">
        <f>'All Programs'!K23</f>
        <v>0</v>
      </c>
      <c r="L9" s="97" t="s">
        <v>165</v>
      </c>
      <c r="M9" s="24">
        <f t="shared" si="2"/>
        <v>0</v>
      </c>
      <c r="N9" s="111" t="s">
        <v>165</v>
      </c>
      <c r="O9" s="25">
        <f t="shared" si="3"/>
        <v>0</v>
      </c>
    </row>
    <row r="10" spans="1:16" x14ac:dyDescent="0.2">
      <c r="A10" s="95" t="s">
        <v>182</v>
      </c>
      <c r="B10" s="31">
        <f>'All Programs'!B23</f>
        <v>0</v>
      </c>
      <c r="C10" s="13">
        <f>'All Programs'!C23</f>
        <v>0</v>
      </c>
      <c r="D10" s="13">
        <f>'All Programs'!D24</f>
        <v>1</v>
      </c>
      <c r="E10" s="13">
        <f>'All Programs'!E24</f>
        <v>0</v>
      </c>
      <c r="F10" s="52">
        <f>'All Programs'!F24</f>
        <v>0</v>
      </c>
      <c r="G10" s="13">
        <f>'All Programs'!G24</f>
        <v>0</v>
      </c>
      <c r="H10" s="13">
        <f>'All Programs'!H24</f>
        <v>0</v>
      </c>
      <c r="I10" s="13">
        <f>'All Programs'!I24</f>
        <v>4</v>
      </c>
      <c r="J10" s="13">
        <f>'All Programs'!J24</f>
        <v>0</v>
      </c>
      <c r="K10" s="52">
        <f>'All Programs'!K24</f>
        <v>0</v>
      </c>
      <c r="L10" s="97" t="s">
        <v>165</v>
      </c>
      <c r="M10" s="24">
        <f t="shared" si="2"/>
        <v>0</v>
      </c>
      <c r="N10" s="111" t="s">
        <v>165</v>
      </c>
      <c r="O10" s="25">
        <f t="shared" si="3"/>
        <v>0</v>
      </c>
    </row>
    <row r="11" spans="1:16" x14ac:dyDescent="0.2">
      <c r="A11" s="26" t="s">
        <v>85</v>
      </c>
      <c r="B11" s="31">
        <f>'All Programs'!B25</f>
        <v>3</v>
      </c>
      <c r="C11" s="31">
        <f>'All Programs'!C25</f>
        <v>1</v>
      </c>
      <c r="D11" s="13">
        <f>'All Programs'!D25</f>
        <v>0</v>
      </c>
      <c r="E11" s="13">
        <f>'All Programs'!E25</f>
        <v>0</v>
      </c>
      <c r="F11" s="52">
        <f>'All Programs'!F25</f>
        <v>0</v>
      </c>
      <c r="G11" s="13">
        <f>'All Programs'!G25</f>
        <v>12</v>
      </c>
      <c r="H11" s="13">
        <f>'All Programs'!H25</f>
        <v>1</v>
      </c>
      <c r="I11" s="13">
        <f>'All Programs'!I25</f>
        <v>0</v>
      </c>
      <c r="J11" s="13">
        <f>'All Programs'!J25</f>
        <v>0</v>
      </c>
      <c r="K11" s="52">
        <f>'All Programs'!K25</f>
        <v>0</v>
      </c>
      <c r="L11" s="97" t="s">
        <v>165</v>
      </c>
      <c r="M11" s="24">
        <f t="shared" si="2"/>
        <v>0</v>
      </c>
      <c r="N11" s="111" t="s">
        <v>165</v>
      </c>
      <c r="O11" s="25">
        <f t="shared" si="3"/>
        <v>0</v>
      </c>
    </row>
    <row r="12" spans="1:16" x14ac:dyDescent="0.2">
      <c r="A12" s="94" t="s">
        <v>138</v>
      </c>
      <c r="B12" s="31">
        <f>'All Programs'!B26</f>
        <v>0</v>
      </c>
      <c r="C12" s="13">
        <f>'All Programs'!C26</f>
        <v>0</v>
      </c>
      <c r="D12" s="13">
        <f>'All Programs'!D26</f>
        <v>3</v>
      </c>
      <c r="E12" s="13">
        <f>'All Programs'!E26</f>
        <v>1</v>
      </c>
      <c r="F12" s="52">
        <f>'All Programs'!F26</f>
        <v>0</v>
      </c>
      <c r="G12" s="13">
        <f>'All Programs'!G26</f>
        <v>0</v>
      </c>
      <c r="H12" s="13">
        <f>'All Programs'!H26</f>
        <v>0</v>
      </c>
      <c r="I12" s="13">
        <f>'All Programs'!I26</f>
        <v>9</v>
      </c>
      <c r="J12" s="13">
        <f>'All Programs'!J26</f>
        <v>4</v>
      </c>
      <c r="K12" s="52">
        <f>'All Programs'!K26</f>
        <v>0</v>
      </c>
      <c r="L12" s="97" t="s">
        <v>165</v>
      </c>
      <c r="M12" s="24">
        <f t="shared" ref="M12" si="4">F12-E12</f>
        <v>-1</v>
      </c>
      <c r="N12" s="111" t="s">
        <v>165</v>
      </c>
      <c r="O12" s="25">
        <f t="shared" ref="O12" si="5">K12-J12</f>
        <v>-4</v>
      </c>
    </row>
    <row r="13" spans="1:16" x14ac:dyDescent="0.2">
      <c r="A13" s="94" t="s">
        <v>86</v>
      </c>
      <c r="B13" s="31"/>
      <c r="C13" s="13"/>
      <c r="D13" s="13">
        <f>'All Programs'!D27</f>
        <v>0</v>
      </c>
      <c r="E13" s="13">
        <f>'All Programs'!E27</f>
        <v>0</v>
      </c>
      <c r="F13" s="52">
        <f>'All Programs'!F27</f>
        <v>0</v>
      </c>
      <c r="G13" s="13">
        <f>'All Programs'!G27</f>
        <v>80</v>
      </c>
      <c r="H13" s="13">
        <f>'All Programs'!H27</f>
        <v>70</v>
      </c>
      <c r="I13" s="13">
        <f>'All Programs'!I27</f>
        <v>0</v>
      </c>
      <c r="J13" s="13">
        <f>'All Programs'!J27</f>
        <v>0</v>
      </c>
      <c r="K13" s="52">
        <f>'All Programs'!K27</f>
        <v>0</v>
      </c>
      <c r="L13" s="97" t="s">
        <v>165</v>
      </c>
      <c r="M13" s="24">
        <f t="shared" si="2"/>
        <v>0</v>
      </c>
      <c r="N13" s="111" t="s">
        <v>165</v>
      </c>
      <c r="O13" s="25">
        <f t="shared" si="3"/>
        <v>0</v>
      </c>
    </row>
    <row r="14" spans="1:16" x14ac:dyDescent="0.2">
      <c r="A14" s="94" t="s">
        <v>169</v>
      </c>
      <c r="B14" s="31">
        <f>'All Programs'!B29</f>
        <v>0</v>
      </c>
      <c r="C14" s="13">
        <f>'All Programs'!C29</f>
        <v>0</v>
      </c>
      <c r="D14" s="13">
        <f>'All Programs'!D28</f>
        <v>5</v>
      </c>
      <c r="E14" s="13">
        <f>'All Programs'!E28</f>
        <v>1</v>
      </c>
      <c r="F14" s="52">
        <f>'All Programs'!F28</f>
        <v>0</v>
      </c>
      <c r="G14" s="13">
        <f>'All Programs'!G28</f>
        <v>0</v>
      </c>
      <c r="H14" s="13">
        <f>'All Programs'!H28</f>
        <v>0</v>
      </c>
      <c r="I14" s="13">
        <f>'All Programs'!I28</f>
        <v>20</v>
      </c>
      <c r="J14" s="13">
        <f>'All Programs'!J28</f>
        <v>8</v>
      </c>
      <c r="K14" s="52">
        <f>'All Programs'!K28</f>
        <v>0</v>
      </c>
      <c r="L14" s="97" t="s">
        <v>165</v>
      </c>
      <c r="M14" s="24">
        <f t="shared" ref="M14:M19" si="6">F14-E14</f>
        <v>-1</v>
      </c>
      <c r="N14" s="111" t="s">
        <v>165</v>
      </c>
      <c r="O14" s="25">
        <f t="shared" ref="O14:O19" si="7">K14-J14</f>
        <v>-8</v>
      </c>
    </row>
    <row r="15" spans="1:16" x14ac:dyDescent="0.2">
      <c r="A15" s="94" t="s">
        <v>128</v>
      </c>
      <c r="B15" s="13">
        <f>'All Programs'!B27</f>
        <v>18</v>
      </c>
      <c r="C15" s="13">
        <f>'All Programs'!C27</f>
        <v>16</v>
      </c>
      <c r="D15" s="13">
        <f>'All Programs'!D29</f>
        <v>4</v>
      </c>
      <c r="E15" s="13">
        <f>'All Programs'!E29</f>
        <v>1</v>
      </c>
      <c r="F15" s="52">
        <f>'All Programs'!F29</f>
        <v>0</v>
      </c>
      <c r="G15" s="13">
        <f>'All Programs'!G29</f>
        <v>0</v>
      </c>
      <c r="H15" s="13">
        <f>'All Programs'!H29</f>
        <v>0</v>
      </c>
      <c r="I15" s="13">
        <f>'All Programs'!I29</f>
        <v>16</v>
      </c>
      <c r="J15" s="13">
        <f>'All Programs'!J29</f>
        <v>4</v>
      </c>
      <c r="K15" s="52">
        <f>'All Programs'!K29</f>
        <v>0</v>
      </c>
      <c r="L15" s="97" t="s">
        <v>165</v>
      </c>
      <c r="M15" s="24">
        <f t="shared" si="6"/>
        <v>-1</v>
      </c>
      <c r="N15" s="111" t="s">
        <v>165</v>
      </c>
      <c r="O15" s="25">
        <f t="shared" si="7"/>
        <v>-4</v>
      </c>
    </row>
    <row r="16" spans="1:16" x14ac:dyDescent="0.2">
      <c r="A16" s="94" t="s">
        <v>232</v>
      </c>
      <c r="B16" s="13"/>
      <c r="C16" s="13"/>
      <c r="D16" s="13">
        <f>'All Programs'!D30</f>
        <v>0</v>
      </c>
      <c r="E16" s="13">
        <f>'All Programs'!E30</f>
        <v>2</v>
      </c>
      <c r="F16" s="52">
        <f>'All Programs'!F30</f>
        <v>5</v>
      </c>
      <c r="G16" s="13">
        <f>'All Programs'!G30</f>
        <v>12</v>
      </c>
      <c r="H16" s="13">
        <f>'All Programs'!H30</f>
        <v>1</v>
      </c>
      <c r="I16" s="13">
        <f>'All Programs'!I30</f>
        <v>0</v>
      </c>
      <c r="J16" s="13">
        <f>'All Programs'!J30</f>
        <v>8</v>
      </c>
      <c r="K16" s="52">
        <f>'All Programs'!K30</f>
        <v>20</v>
      </c>
      <c r="L16" s="23">
        <f t="shared" ref="L16:L19" si="8">(F16-E16)/E16</f>
        <v>1.5</v>
      </c>
      <c r="M16" s="24">
        <f t="shared" si="6"/>
        <v>3</v>
      </c>
      <c r="N16" s="23">
        <f t="shared" ref="N16:N19" si="9">(K16-J16)/J16</f>
        <v>1.5</v>
      </c>
      <c r="O16" s="25">
        <f t="shared" si="7"/>
        <v>12</v>
      </c>
    </row>
    <row r="17" spans="1:16" x14ac:dyDescent="0.2">
      <c r="A17" s="94" t="s">
        <v>233</v>
      </c>
      <c r="B17" s="13"/>
      <c r="C17" s="13"/>
      <c r="D17" s="13">
        <f>'All Programs'!D31</f>
        <v>0</v>
      </c>
      <c r="E17" s="13">
        <f>'All Programs'!E31</f>
        <v>4</v>
      </c>
      <c r="F17" s="52">
        <f>'All Programs'!F31</f>
        <v>5</v>
      </c>
      <c r="G17" s="13">
        <f>'All Programs'!G31</f>
        <v>12</v>
      </c>
      <c r="H17" s="13">
        <f>'All Programs'!H31</f>
        <v>1</v>
      </c>
      <c r="I17" s="13">
        <f>'All Programs'!I31</f>
        <v>0</v>
      </c>
      <c r="J17" s="13">
        <f>'All Programs'!J31</f>
        <v>24</v>
      </c>
      <c r="K17" s="52">
        <f>'All Programs'!K31</f>
        <v>24</v>
      </c>
      <c r="L17" s="23">
        <f t="shared" si="8"/>
        <v>0.25</v>
      </c>
      <c r="M17" s="24">
        <f t="shared" si="6"/>
        <v>1</v>
      </c>
      <c r="N17" s="23">
        <f t="shared" si="9"/>
        <v>0</v>
      </c>
      <c r="O17" s="25">
        <f t="shared" si="7"/>
        <v>0</v>
      </c>
    </row>
    <row r="18" spans="1:16" x14ac:dyDescent="0.2">
      <c r="A18" s="94" t="s">
        <v>235</v>
      </c>
      <c r="B18" s="13"/>
      <c r="C18" s="13"/>
      <c r="D18" s="13">
        <f>'All Programs'!D32</f>
        <v>0</v>
      </c>
      <c r="E18" s="13">
        <f>'All Programs'!E32</f>
        <v>2</v>
      </c>
      <c r="F18" s="52">
        <f>'All Programs'!F32</f>
        <v>2</v>
      </c>
      <c r="G18" s="13">
        <f>'All Programs'!G32</f>
        <v>12</v>
      </c>
      <c r="H18" s="13">
        <f>'All Programs'!H32</f>
        <v>1</v>
      </c>
      <c r="I18" s="13">
        <f>'All Programs'!I32</f>
        <v>0</v>
      </c>
      <c r="J18" s="13">
        <f>'All Programs'!J32</f>
        <v>10</v>
      </c>
      <c r="K18" s="52">
        <f>'All Programs'!K32</f>
        <v>8</v>
      </c>
      <c r="L18" s="23">
        <f t="shared" si="8"/>
        <v>0</v>
      </c>
      <c r="M18" s="24">
        <f t="shared" si="6"/>
        <v>0</v>
      </c>
      <c r="N18" s="23">
        <f t="shared" si="9"/>
        <v>-0.2</v>
      </c>
      <c r="O18" s="25">
        <f t="shared" si="7"/>
        <v>-2</v>
      </c>
    </row>
    <row r="19" spans="1:16" x14ac:dyDescent="0.2">
      <c r="A19" s="94" t="s">
        <v>234</v>
      </c>
      <c r="B19" s="13"/>
      <c r="C19" s="13"/>
      <c r="D19" s="13">
        <f>'All Programs'!D33</f>
        <v>0</v>
      </c>
      <c r="E19" s="13">
        <f>'All Programs'!E33</f>
        <v>3</v>
      </c>
      <c r="F19" s="52">
        <f>'All Programs'!F33</f>
        <v>4</v>
      </c>
      <c r="G19" s="13">
        <f>'All Programs'!G33</f>
        <v>12</v>
      </c>
      <c r="H19" s="13">
        <f>'All Programs'!H33</f>
        <v>1</v>
      </c>
      <c r="I19" s="13">
        <f>'All Programs'!I33</f>
        <v>0</v>
      </c>
      <c r="J19" s="13">
        <f>'All Programs'!J33</f>
        <v>16</v>
      </c>
      <c r="K19" s="52">
        <f>'All Programs'!K33</f>
        <v>20</v>
      </c>
      <c r="L19" s="23">
        <f t="shared" si="8"/>
        <v>0.33333333333333331</v>
      </c>
      <c r="M19" s="24">
        <f t="shared" si="6"/>
        <v>1</v>
      </c>
      <c r="N19" s="23">
        <f t="shared" si="9"/>
        <v>0.25</v>
      </c>
      <c r="O19" s="25">
        <f t="shared" si="7"/>
        <v>4</v>
      </c>
    </row>
    <row r="20" spans="1:16" x14ac:dyDescent="0.2">
      <c r="A20" s="95" t="s">
        <v>84</v>
      </c>
      <c r="B20" s="13"/>
      <c r="C20" s="13"/>
      <c r="D20" s="13">
        <f>'All Programs'!D34</f>
        <v>1</v>
      </c>
      <c r="E20" s="13">
        <f>'All Programs'!E34</f>
        <v>0</v>
      </c>
      <c r="F20" s="52">
        <f>'All Programs'!F34</f>
        <v>1</v>
      </c>
      <c r="G20" s="13">
        <f>'All Programs'!G34</f>
        <v>6</v>
      </c>
      <c r="H20" s="13">
        <f>'All Programs'!H34</f>
        <v>18</v>
      </c>
      <c r="I20" s="13">
        <f>'All Programs'!I34</f>
        <v>4</v>
      </c>
      <c r="J20" s="13">
        <f>'All Programs'!J34</f>
        <v>0</v>
      </c>
      <c r="K20" s="52">
        <f>'All Programs'!K34</f>
        <v>4</v>
      </c>
      <c r="L20" s="97" t="s">
        <v>165</v>
      </c>
      <c r="M20" s="24">
        <f t="shared" si="2"/>
        <v>1</v>
      </c>
      <c r="N20" s="111" t="s">
        <v>165</v>
      </c>
      <c r="O20" s="25">
        <f t="shared" si="3"/>
        <v>4</v>
      </c>
    </row>
    <row r="21" spans="1:16" x14ac:dyDescent="0.2">
      <c r="A21" s="94" t="s">
        <v>168</v>
      </c>
      <c r="B21" s="13"/>
      <c r="C21" s="13"/>
      <c r="D21" s="13">
        <f>'All Programs'!D35</f>
        <v>1</v>
      </c>
      <c r="E21" s="13">
        <f>'All Programs'!E35</f>
        <v>1</v>
      </c>
      <c r="F21" s="52">
        <f>'All Programs'!F35</f>
        <v>1</v>
      </c>
      <c r="G21" s="13">
        <f>'All Programs'!G35</f>
        <v>19</v>
      </c>
      <c r="H21" s="13">
        <f>'All Programs'!H35</f>
        <v>5</v>
      </c>
      <c r="I21" s="13">
        <f>'All Programs'!I35</f>
        <v>4</v>
      </c>
      <c r="J21" s="13">
        <f>'All Programs'!J35</f>
        <v>4</v>
      </c>
      <c r="K21" s="52">
        <f>'All Programs'!K35</f>
        <v>4</v>
      </c>
      <c r="L21" s="96">
        <f>(F21-E21)/E21</f>
        <v>0</v>
      </c>
      <c r="M21" s="87">
        <f>F21-E21</f>
        <v>0</v>
      </c>
      <c r="N21" s="144">
        <f>(K21-J21)/J21</f>
        <v>0</v>
      </c>
      <c r="O21" s="132">
        <f>K21-J21</f>
        <v>0</v>
      </c>
    </row>
    <row r="22" spans="1:16" x14ac:dyDescent="0.2">
      <c r="A22" s="53" t="s">
        <v>124</v>
      </c>
      <c r="B22" s="54">
        <f>SUM(B7:B15)</f>
        <v>23</v>
      </c>
      <c r="C22" s="54">
        <f>SUM(C7:C15)</f>
        <v>26</v>
      </c>
      <c r="D22" s="54">
        <f>SUM(D7:D21)</f>
        <v>15</v>
      </c>
      <c r="E22" s="54">
        <f>SUM(E7:E21)</f>
        <v>15</v>
      </c>
      <c r="F22" s="54">
        <f>SUM(F7:F21)</f>
        <v>18</v>
      </c>
      <c r="G22" s="54">
        <f>SUM(G7:G15)</f>
        <v>100</v>
      </c>
      <c r="H22" s="54">
        <f>SUM(H7:H15)</f>
        <v>104</v>
      </c>
      <c r="I22" s="164">
        <f>SUM(I7:I21)</f>
        <v>57</v>
      </c>
      <c r="J22" s="54">
        <f>SUM(J7:J21)</f>
        <v>78</v>
      </c>
      <c r="K22" s="54">
        <f>SUM(K7:K21)</f>
        <v>80</v>
      </c>
      <c r="L22" s="99">
        <f>(F22-E22)/E22</f>
        <v>0.2</v>
      </c>
      <c r="M22" s="24">
        <f>F22-E22</f>
        <v>3</v>
      </c>
      <c r="N22" s="23">
        <f>(K22-J22)/J22</f>
        <v>2.564102564102564E-2</v>
      </c>
      <c r="O22" s="25">
        <f>K22-J22</f>
        <v>2</v>
      </c>
      <c r="P22" s="20"/>
    </row>
    <row r="23" spans="1:16" ht="7.5" customHeight="1" x14ac:dyDescent="0.2">
      <c r="A23" s="26"/>
      <c r="B23" s="31"/>
      <c r="C23" s="22"/>
      <c r="D23" s="61"/>
      <c r="E23" s="22"/>
      <c r="F23" s="35"/>
      <c r="G23" s="22"/>
      <c r="H23" s="22"/>
      <c r="I23" s="68"/>
      <c r="J23" s="68"/>
      <c r="K23" s="34"/>
      <c r="L23" s="23"/>
      <c r="M23" s="24"/>
      <c r="N23" s="23"/>
      <c r="O23" s="25"/>
    </row>
    <row r="24" spans="1:16" x14ac:dyDescent="0.2">
      <c r="A24" s="26" t="s">
        <v>78</v>
      </c>
      <c r="B24" s="31">
        <f>'All Programs'!B62</f>
        <v>10</v>
      </c>
      <c r="C24" s="31">
        <f>'All Programs'!C62</f>
        <v>6</v>
      </c>
      <c r="D24" s="13">
        <f>'All Programs'!D62</f>
        <v>2</v>
      </c>
      <c r="E24" s="13">
        <f>'All Programs'!E62</f>
        <v>0</v>
      </c>
      <c r="F24" s="52">
        <f>'All Programs'!F62</f>
        <v>1</v>
      </c>
      <c r="G24" s="13">
        <f>'All Programs'!G62</f>
        <v>40</v>
      </c>
      <c r="H24" s="13">
        <f>'All Programs'!H62</f>
        <v>26</v>
      </c>
      <c r="I24" s="13">
        <f>'All Programs'!I62</f>
        <v>12</v>
      </c>
      <c r="J24" s="13">
        <f>'All Programs'!J62</f>
        <v>0</v>
      </c>
      <c r="K24" s="52">
        <f>'All Programs'!K62</f>
        <v>4</v>
      </c>
      <c r="L24" s="97" t="s">
        <v>165</v>
      </c>
      <c r="M24" s="24">
        <f t="shared" ref="M24" si="10">F24-E24</f>
        <v>1</v>
      </c>
      <c r="N24" s="111" t="s">
        <v>165</v>
      </c>
      <c r="O24" s="25">
        <f t="shared" ref="O24" si="11">K24-J24</f>
        <v>4</v>
      </c>
    </row>
    <row r="25" spans="1:16" x14ac:dyDescent="0.2">
      <c r="A25" s="26" t="s">
        <v>79</v>
      </c>
      <c r="B25" s="13">
        <f>'All Programs'!B63</f>
        <v>2</v>
      </c>
      <c r="C25" s="13">
        <f>'All Programs'!C63</f>
        <v>6</v>
      </c>
      <c r="D25" s="13">
        <f>'All Programs'!D63</f>
        <v>17</v>
      </c>
      <c r="E25" s="13">
        <f>'All Programs'!E63</f>
        <v>24</v>
      </c>
      <c r="F25" s="52">
        <f>'All Programs'!F63</f>
        <v>38</v>
      </c>
      <c r="G25" s="13">
        <f>'All Programs'!G63</f>
        <v>8</v>
      </c>
      <c r="H25" s="13">
        <f>'All Programs'!H63</f>
        <v>22</v>
      </c>
      <c r="I25" s="13">
        <f>'All Programs'!I63</f>
        <v>88</v>
      </c>
      <c r="J25" s="13">
        <f>'All Programs'!J63</f>
        <v>112</v>
      </c>
      <c r="K25" s="52">
        <f>'All Programs'!K63</f>
        <v>186</v>
      </c>
      <c r="L25" s="96">
        <f>(F25-E25)/E25</f>
        <v>0.58333333333333337</v>
      </c>
      <c r="M25" s="87">
        <f>F25-E25</f>
        <v>14</v>
      </c>
      <c r="N25" s="85">
        <f>(K25-J25)/J25</f>
        <v>0.6607142857142857</v>
      </c>
      <c r="O25" s="86">
        <f>K25-J25</f>
        <v>74</v>
      </c>
    </row>
    <row r="26" spans="1:16" x14ac:dyDescent="0.2">
      <c r="A26" s="55" t="s">
        <v>125</v>
      </c>
      <c r="B26" s="56">
        <f t="shared" ref="B26:I26" si="12">SUM(B24:B25)</f>
        <v>12</v>
      </c>
      <c r="C26" s="56">
        <f t="shared" si="12"/>
        <v>12</v>
      </c>
      <c r="D26" s="56">
        <f t="shared" si="12"/>
        <v>19</v>
      </c>
      <c r="E26" s="56">
        <f>SUM(E24:E25)</f>
        <v>24</v>
      </c>
      <c r="F26" s="50">
        <f>SUM(F24:F25)</f>
        <v>39</v>
      </c>
      <c r="G26" s="56">
        <f>SUM(G24:G25)</f>
        <v>48</v>
      </c>
      <c r="H26" s="56">
        <f t="shared" si="12"/>
        <v>48</v>
      </c>
      <c r="I26" s="56">
        <f t="shared" si="12"/>
        <v>100</v>
      </c>
      <c r="J26" s="56">
        <f>SUM(J24:J25)</f>
        <v>112</v>
      </c>
      <c r="K26" s="50">
        <f>SUM(K24:K25)</f>
        <v>190</v>
      </c>
      <c r="L26" s="23">
        <f>(F26-E26)/E26</f>
        <v>0.625</v>
      </c>
      <c r="M26" s="24">
        <f>F26-E26</f>
        <v>15</v>
      </c>
      <c r="N26" s="23">
        <f>(K26-J26)/J26</f>
        <v>0.6964285714285714</v>
      </c>
      <c r="O26" s="25">
        <f>K26-J26</f>
        <v>78</v>
      </c>
      <c r="P26" s="20"/>
    </row>
    <row r="27" spans="1:16" ht="7.5" customHeight="1" x14ac:dyDescent="0.2">
      <c r="A27" s="26"/>
      <c r="B27" s="31"/>
      <c r="C27" s="22"/>
      <c r="D27" s="61"/>
      <c r="E27" s="22"/>
      <c r="F27" s="35"/>
      <c r="G27" s="22"/>
      <c r="H27" s="22"/>
      <c r="I27" s="68"/>
      <c r="J27" s="68"/>
      <c r="K27" s="34"/>
      <c r="L27" s="23"/>
      <c r="M27" s="24"/>
      <c r="N27" s="23"/>
      <c r="O27" s="25"/>
    </row>
    <row r="28" spans="1:16" x14ac:dyDescent="0.2">
      <c r="A28" s="26" t="str">
        <f>'All Programs'!A66</f>
        <v xml:space="preserve">MA:Political Science -UIS       </v>
      </c>
      <c r="B28" s="31">
        <f>'All Programs'!B66</f>
        <v>30</v>
      </c>
      <c r="C28" s="31">
        <f>'All Programs'!C66</f>
        <v>22</v>
      </c>
      <c r="D28" s="13">
        <f>'All Programs'!D66</f>
        <v>6</v>
      </c>
      <c r="E28" s="13">
        <f>'All Programs'!E66</f>
        <v>13</v>
      </c>
      <c r="F28" s="52">
        <f>'All Programs'!F66</f>
        <v>5</v>
      </c>
      <c r="G28" s="13">
        <f>'All Programs'!G66</f>
        <v>131</v>
      </c>
      <c r="H28" s="13">
        <f>'All Programs'!H66</f>
        <v>117</v>
      </c>
      <c r="I28" s="13">
        <f>'All Programs'!I66</f>
        <v>35</v>
      </c>
      <c r="J28" s="13">
        <f>'All Programs'!J66</f>
        <v>63</v>
      </c>
      <c r="K28" s="52">
        <f>'All Programs'!K66</f>
        <v>17</v>
      </c>
      <c r="L28" s="23">
        <f>(F28-E28)/E28</f>
        <v>-0.61538461538461542</v>
      </c>
      <c r="M28" s="24">
        <f>F28-E28</f>
        <v>-8</v>
      </c>
      <c r="N28" s="23">
        <f>(K28-J28)/J28</f>
        <v>-0.73015873015873012</v>
      </c>
      <c r="O28" s="25">
        <f>K28-J28</f>
        <v>-46</v>
      </c>
    </row>
    <row r="29" spans="1:16" x14ac:dyDescent="0.2">
      <c r="A29" s="26" t="str">
        <f>'All Programs'!A67</f>
        <v xml:space="preserve">MA:Online PoliticalScience -UIS       </v>
      </c>
      <c r="B29" s="31">
        <f>'All Programs'!B67</f>
        <v>30</v>
      </c>
      <c r="C29" s="31">
        <f>'All Programs'!C67</f>
        <v>22</v>
      </c>
      <c r="D29" s="13">
        <f>'All Programs'!D67</f>
        <v>38</v>
      </c>
      <c r="E29" s="13">
        <f>'All Programs'!E67</f>
        <v>46</v>
      </c>
      <c r="F29" s="52">
        <f>'All Programs'!F67</f>
        <v>36</v>
      </c>
      <c r="G29" s="13">
        <f>'All Programs'!G67</f>
        <v>131</v>
      </c>
      <c r="H29" s="13">
        <f>'All Programs'!H67</f>
        <v>117</v>
      </c>
      <c r="I29" s="13">
        <f>'All Programs'!I67</f>
        <v>193</v>
      </c>
      <c r="J29" s="13">
        <f>'All Programs'!J67</f>
        <v>251</v>
      </c>
      <c r="K29" s="52">
        <f>'All Programs'!K67</f>
        <v>170</v>
      </c>
      <c r="L29" s="23">
        <f>(F29-E29)/E29</f>
        <v>-0.21739130434782608</v>
      </c>
      <c r="M29" s="24">
        <f>F29-E29</f>
        <v>-10</v>
      </c>
      <c r="N29" s="23">
        <f>(K29-J29)/J29</f>
        <v>-0.32270916334661354</v>
      </c>
      <c r="O29" s="25">
        <f>K29-J29</f>
        <v>-81</v>
      </c>
    </row>
    <row r="30" spans="1:16" hidden="1" x14ac:dyDescent="0.2">
      <c r="A30" s="26" t="str">
        <f>'All Programs'!A68</f>
        <v>MA: PSC-Academic Politics-UIS</v>
      </c>
      <c r="B30" s="31"/>
      <c r="C30" s="31" t="str">
        <f>'All Programs'!C68</f>
        <v>N/A</v>
      </c>
      <c r="D30" s="13">
        <f>'All Programs'!D68</f>
        <v>0</v>
      </c>
      <c r="E30" s="13">
        <f>'All Programs'!E68</f>
        <v>0</v>
      </c>
      <c r="F30" s="52">
        <f>'All Programs'!F68</f>
        <v>0</v>
      </c>
      <c r="G30" s="13"/>
      <c r="H30" s="13" t="str">
        <f>'All Programs'!H68</f>
        <v>N/A</v>
      </c>
      <c r="I30" s="13">
        <f>'All Programs'!I68</f>
        <v>0</v>
      </c>
      <c r="J30" s="13">
        <f>'All Programs'!J68</f>
        <v>0</v>
      </c>
      <c r="K30" s="52">
        <f>'All Programs'!K68</f>
        <v>0</v>
      </c>
      <c r="L30" s="97" t="s">
        <v>165</v>
      </c>
      <c r="M30" s="24">
        <f t="shared" ref="M30" si="13">F30-E30</f>
        <v>0</v>
      </c>
      <c r="N30" s="111" t="s">
        <v>165</v>
      </c>
      <c r="O30" s="25">
        <f t="shared" ref="O30" si="14">K30-J30</f>
        <v>0</v>
      </c>
    </row>
    <row r="31" spans="1:16" hidden="1" x14ac:dyDescent="0.2">
      <c r="A31" s="26" t="str">
        <f>'All Programs'!A69</f>
        <v>MA: PSC-Practical Politics-UIS</v>
      </c>
      <c r="B31" s="31"/>
      <c r="C31" s="11" t="str">
        <f>'All Programs'!C69</f>
        <v>N/A</v>
      </c>
      <c r="D31" s="11">
        <f>'All Programs'!D69</f>
        <v>0</v>
      </c>
      <c r="E31" s="11">
        <f>'All Programs'!E69</f>
        <v>0</v>
      </c>
      <c r="F31" s="79">
        <f>'All Programs'!F69</f>
        <v>0</v>
      </c>
      <c r="G31" s="11"/>
      <c r="H31" s="11" t="str">
        <f>'All Programs'!H69</f>
        <v>N/A</v>
      </c>
      <c r="I31" s="11">
        <f>'All Programs'!I69</f>
        <v>0</v>
      </c>
      <c r="J31" s="11">
        <f>'All Programs'!J69</f>
        <v>0</v>
      </c>
      <c r="K31" s="79">
        <f>'All Programs'!K69</f>
        <v>0</v>
      </c>
      <c r="L31" s="98" t="s">
        <v>165</v>
      </c>
      <c r="M31" s="87">
        <f>F31-E31</f>
        <v>0</v>
      </c>
      <c r="N31" s="98" t="s">
        <v>165</v>
      </c>
      <c r="O31" s="86">
        <f>K31-J31</f>
        <v>0</v>
      </c>
    </row>
    <row r="32" spans="1:16" x14ac:dyDescent="0.2">
      <c r="A32" s="26" t="str">
        <f>'All Programs'!A70</f>
        <v xml:space="preserve">                                       PSC Total</v>
      </c>
      <c r="B32" s="31"/>
      <c r="C32" s="13">
        <f>SUM(C28:C31)</f>
        <v>44</v>
      </c>
      <c r="D32" s="120">
        <f>SUM(D28:D31)</f>
        <v>44</v>
      </c>
      <c r="E32" s="120">
        <f>SUM(E28:E31)</f>
        <v>59</v>
      </c>
      <c r="F32" s="155">
        <f>SUM(F28:F31)</f>
        <v>41</v>
      </c>
      <c r="G32" s="120"/>
      <c r="H32" s="120">
        <f>SUM(H28:H31)</f>
        <v>234</v>
      </c>
      <c r="I32" s="120">
        <f>SUM(I28:I31)</f>
        <v>228</v>
      </c>
      <c r="J32" s="120">
        <f>SUM(J28:J31)</f>
        <v>314</v>
      </c>
      <c r="K32" s="155">
        <f>SUM(K28:K31)</f>
        <v>187</v>
      </c>
      <c r="L32" s="153">
        <f>(F32-E32)/E32</f>
        <v>-0.30508474576271188</v>
      </c>
      <c r="M32" s="154">
        <f>F32-E32</f>
        <v>-18</v>
      </c>
      <c r="N32" s="153">
        <f>(K32-J32)/J32</f>
        <v>-0.40445859872611467</v>
      </c>
      <c r="O32" s="122">
        <f>K32-J32</f>
        <v>-127</v>
      </c>
    </row>
    <row r="33" spans="1:17" ht="7.5" customHeight="1" x14ac:dyDescent="0.2">
      <c r="A33" s="26"/>
      <c r="B33" s="31"/>
      <c r="C33" s="22"/>
      <c r="D33" s="61"/>
      <c r="E33" s="22"/>
      <c r="F33" s="35"/>
      <c r="G33" s="22"/>
      <c r="H33" s="22"/>
      <c r="I33" s="68"/>
      <c r="J33" s="68"/>
      <c r="K33" s="34"/>
      <c r="L33" s="23"/>
      <c r="M33" s="24"/>
      <c r="N33" s="23"/>
      <c r="O33" s="25"/>
    </row>
    <row r="34" spans="1:17" x14ac:dyDescent="0.2">
      <c r="A34" s="26" t="s">
        <v>80</v>
      </c>
      <c r="B34" s="31">
        <f>'All Programs'!B72</f>
        <v>20</v>
      </c>
      <c r="C34" s="31">
        <f>'All Programs'!C72</f>
        <v>19</v>
      </c>
      <c r="D34" s="13">
        <f>'All Programs'!D72</f>
        <v>8</v>
      </c>
      <c r="E34" s="13">
        <f>'All Programs'!E72</f>
        <v>6</v>
      </c>
      <c r="F34" s="52">
        <f>'All Programs'!F72</f>
        <v>11</v>
      </c>
      <c r="G34" s="13">
        <f>'All Programs'!G72</f>
        <v>80</v>
      </c>
      <c r="H34" s="13">
        <f>'All Programs'!H72</f>
        <v>84</v>
      </c>
      <c r="I34" s="13">
        <f>'All Programs'!I72</f>
        <v>44</v>
      </c>
      <c r="J34" s="13">
        <f>'All Programs'!J72</f>
        <v>24</v>
      </c>
      <c r="K34" s="52">
        <f>'All Programs'!K72</f>
        <v>48</v>
      </c>
      <c r="L34" s="23">
        <f>(F34-E34)/E34</f>
        <v>0.83333333333333337</v>
      </c>
      <c r="M34" s="24">
        <f>F34-E34</f>
        <v>5</v>
      </c>
      <c r="N34" s="23">
        <f>(K34-J34)/J34</f>
        <v>1</v>
      </c>
      <c r="O34" s="25">
        <f>K34-J34</f>
        <v>24</v>
      </c>
    </row>
    <row r="35" spans="1:17" ht="7.5" customHeight="1" x14ac:dyDescent="0.2">
      <c r="A35" s="26"/>
      <c r="B35" s="31"/>
      <c r="C35" s="22"/>
      <c r="D35" s="61"/>
      <c r="E35" s="22"/>
      <c r="F35" s="35"/>
      <c r="G35" s="22"/>
      <c r="H35" s="22"/>
      <c r="I35" s="68"/>
      <c r="J35" s="68"/>
      <c r="K35" s="34"/>
      <c r="L35" s="23"/>
      <c r="M35" s="24"/>
      <c r="N35" s="23"/>
      <c r="O35" s="25"/>
    </row>
    <row r="36" spans="1:17" x14ac:dyDescent="0.2">
      <c r="A36" s="26" t="s">
        <v>74</v>
      </c>
      <c r="B36" s="31">
        <f>'All Programs'!B80</f>
        <v>43</v>
      </c>
      <c r="C36" s="31">
        <f>'All Programs'!C80</f>
        <v>44</v>
      </c>
      <c r="D36" s="13">
        <f>'All Programs'!D80</f>
        <v>22</v>
      </c>
      <c r="E36" s="13">
        <f>'All Programs'!E80</f>
        <v>23</v>
      </c>
      <c r="F36" s="52">
        <f>'All Programs'!F80</f>
        <v>18</v>
      </c>
      <c r="G36" s="13">
        <f>'All Programs'!G80</f>
        <v>215</v>
      </c>
      <c r="H36" s="13">
        <f>'All Programs'!H80</f>
        <v>216</v>
      </c>
      <c r="I36" s="13">
        <f>'All Programs'!I80</f>
        <v>88</v>
      </c>
      <c r="J36" s="13">
        <f>'All Programs'!J80</f>
        <v>85</v>
      </c>
      <c r="K36" s="52">
        <f>'All Programs'!K80</f>
        <v>73</v>
      </c>
      <c r="L36" s="23">
        <f>(F36-E36)/E36</f>
        <v>-0.21739130434782608</v>
      </c>
      <c r="M36" s="24">
        <f>F36-E36</f>
        <v>-5</v>
      </c>
      <c r="N36" s="23">
        <f>(K36-J36)/J36</f>
        <v>-0.14117647058823529</v>
      </c>
      <c r="O36" s="25">
        <f>K36-J36</f>
        <v>-12</v>
      </c>
    </row>
    <row r="37" spans="1:17" x14ac:dyDescent="0.2">
      <c r="A37" s="26" t="s">
        <v>75</v>
      </c>
      <c r="B37" s="31">
        <f>'All Programs'!B81</f>
        <v>17</v>
      </c>
      <c r="C37" s="31">
        <f>'All Programs'!C81</f>
        <v>26</v>
      </c>
      <c r="D37" s="13">
        <f>'All Programs'!D81</f>
        <v>61</v>
      </c>
      <c r="E37" s="13">
        <f>'All Programs'!E81</f>
        <v>70</v>
      </c>
      <c r="F37" s="52">
        <f>'All Programs'!F81</f>
        <v>68</v>
      </c>
      <c r="G37" s="13">
        <f>'All Programs'!G81</f>
        <v>88</v>
      </c>
      <c r="H37" s="13">
        <f>'All Programs'!H81</f>
        <v>114</v>
      </c>
      <c r="I37" s="13">
        <f>'All Programs'!I81</f>
        <v>238</v>
      </c>
      <c r="J37" s="13">
        <f>'All Programs'!J81</f>
        <v>290</v>
      </c>
      <c r="K37" s="52">
        <f>'All Programs'!K81</f>
        <v>266</v>
      </c>
      <c r="L37" s="23">
        <f>(F37-E37)/E37</f>
        <v>-2.8571428571428571E-2</v>
      </c>
      <c r="M37" s="24">
        <f>F37-E37</f>
        <v>-2</v>
      </c>
      <c r="N37" s="23">
        <f>(K37-J37)/J37</f>
        <v>-8.2758620689655171E-2</v>
      </c>
      <c r="O37" s="132">
        <f>K37-J37</f>
        <v>-24</v>
      </c>
    </row>
    <row r="38" spans="1:17" hidden="1" x14ac:dyDescent="0.2">
      <c r="A38" s="26" t="s">
        <v>72</v>
      </c>
      <c r="B38" s="31">
        <f>'All Programs'!B82</f>
        <v>1</v>
      </c>
      <c r="C38" s="31">
        <f>'All Programs'!C82</f>
        <v>0</v>
      </c>
      <c r="D38" s="13">
        <f>'All Programs'!D82</f>
        <v>0</v>
      </c>
      <c r="E38" s="13">
        <f>'All Programs'!E82</f>
        <v>0</v>
      </c>
      <c r="F38" s="52">
        <f>'All Programs'!F82</f>
        <v>0</v>
      </c>
      <c r="G38" s="13">
        <f>'All Programs'!G82</f>
        <v>8</v>
      </c>
      <c r="H38" s="13">
        <f>'All Programs'!H82</f>
        <v>0</v>
      </c>
      <c r="I38" s="13">
        <f>'All Programs'!I82</f>
        <v>0</v>
      </c>
      <c r="J38" s="13">
        <f>'All Programs'!J82</f>
        <v>0</v>
      </c>
      <c r="K38" s="52">
        <f>'All Programs'!K82</f>
        <v>0</v>
      </c>
      <c r="L38" s="97" t="s">
        <v>165</v>
      </c>
      <c r="M38" s="24">
        <f t="shared" ref="M38:M39" si="15">F38-E38</f>
        <v>0</v>
      </c>
      <c r="N38" s="111" t="s">
        <v>165</v>
      </c>
      <c r="O38" s="25">
        <f t="shared" ref="O38:O39" si="16">K38-J38</f>
        <v>0</v>
      </c>
    </row>
    <row r="39" spans="1:17" hidden="1" x14ac:dyDescent="0.2">
      <c r="A39" s="26" t="s">
        <v>73</v>
      </c>
      <c r="B39" s="13">
        <f>'All Programs'!B83</f>
        <v>0</v>
      </c>
      <c r="C39" s="13">
        <f>'All Programs'!C83</f>
        <v>0</v>
      </c>
      <c r="D39" s="13">
        <f>'All Programs'!D83</f>
        <v>0</v>
      </c>
      <c r="E39" s="13">
        <f>'All Programs'!E83</f>
        <v>0</v>
      </c>
      <c r="F39" s="52">
        <f>'All Programs'!F83</f>
        <v>0</v>
      </c>
      <c r="G39" s="13">
        <f>'All Programs'!G83</f>
        <v>0</v>
      </c>
      <c r="H39" s="13">
        <f>'All Programs'!H83</f>
        <v>0</v>
      </c>
      <c r="I39" s="13">
        <f>'All Programs'!I83</f>
        <v>0</v>
      </c>
      <c r="J39" s="13">
        <f>'All Programs'!J83</f>
        <v>0</v>
      </c>
      <c r="K39" s="52">
        <f>'All Programs'!K83</f>
        <v>0</v>
      </c>
      <c r="L39" s="98" t="s">
        <v>165</v>
      </c>
      <c r="M39" s="87">
        <f t="shared" si="15"/>
        <v>0</v>
      </c>
      <c r="N39" s="98" t="s">
        <v>165</v>
      </c>
      <c r="O39" s="86">
        <f t="shared" si="16"/>
        <v>0</v>
      </c>
    </row>
    <row r="40" spans="1:17" x14ac:dyDescent="0.2">
      <c r="A40" s="53" t="s">
        <v>126</v>
      </c>
      <c r="B40" s="54">
        <f t="shared" ref="B40:I40" si="17">SUM(B36:B39)</f>
        <v>61</v>
      </c>
      <c r="C40" s="54">
        <f t="shared" si="17"/>
        <v>70</v>
      </c>
      <c r="D40" s="54">
        <f t="shared" si="17"/>
        <v>83</v>
      </c>
      <c r="E40" s="54">
        <f>SUM(E36:E39)</f>
        <v>93</v>
      </c>
      <c r="F40" s="64">
        <f>SUM(F36:F39)</f>
        <v>86</v>
      </c>
      <c r="G40" s="54">
        <f>SUM(G36:G39)</f>
        <v>311</v>
      </c>
      <c r="H40" s="54">
        <f t="shared" si="17"/>
        <v>330</v>
      </c>
      <c r="I40" s="54">
        <f t="shared" si="17"/>
        <v>326</v>
      </c>
      <c r="J40" s="54">
        <f>SUM(J36:J39)</f>
        <v>375</v>
      </c>
      <c r="K40" s="64">
        <f>SUM(K36:K39)</f>
        <v>339</v>
      </c>
      <c r="L40" s="99">
        <f>(F40-E40)/E40</f>
        <v>-7.5268817204301078E-2</v>
      </c>
      <c r="M40" s="51">
        <f>F40-E40</f>
        <v>-7</v>
      </c>
      <c r="N40" s="57">
        <f>(K40-J40)/J40</f>
        <v>-9.6000000000000002E-2</v>
      </c>
      <c r="O40" s="25">
        <f>K40-J40</f>
        <v>-36</v>
      </c>
      <c r="P40" s="20"/>
    </row>
    <row r="41" spans="1:17" ht="7.5" customHeight="1" x14ac:dyDescent="0.2">
      <c r="A41" s="26"/>
      <c r="B41" s="31"/>
      <c r="C41" s="22"/>
      <c r="D41" s="61"/>
      <c r="E41" s="22"/>
      <c r="F41" s="35"/>
      <c r="G41" s="22"/>
      <c r="H41" s="22"/>
      <c r="I41" s="68"/>
      <c r="J41" s="68"/>
      <c r="K41" s="34"/>
      <c r="L41" s="37"/>
      <c r="M41" s="24"/>
      <c r="N41" s="37"/>
      <c r="O41" s="25"/>
    </row>
    <row r="42" spans="1:17" x14ac:dyDescent="0.2">
      <c r="A42" s="26" t="s">
        <v>81</v>
      </c>
      <c r="B42" s="31">
        <f>'All Programs'!B86</f>
        <v>4</v>
      </c>
      <c r="C42" s="31">
        <f>'All Programs'!C86</f>
        <v>10</v>
      </c>
      <c r="D42" s="13">
        <f>'All Programs'!D86</f>
        <v>4</v>
      </c>
      <c r="E42" s="13">
        <f>'All Programs'!E86</f>
        <v>9</v>
      </c>
      <c r="F42" s="52">
        <f>'All Programs'!F86</f>
        <v>3</v>
      </c>
      <c r="G42" s="13">
        <f>'All Programs'!G86</f>
        <v>20</v>
      </c>
      <c r="H42" s="13">
        <f>'All Programs'!H86</f>
        <v>52</v>
      </c>
      <c r="I42" s="13">
        <f>'All Programs'!I86</f>
        <v>10</v>
      </c>
      <c r="J42" s="13">
        <f>'All Programs'!J86</f>
        <v>48</v>
      </c>
      <c r="K42" s="52">
        <f>'All Programs'!K86</f>
        <v>12</v>
      </c>
      <c r="L42" s="23">
        <f>(F42-E42)/E42</f>
        <v>-0.66666666666666663</v>
      </c>
      <c r="M42" s="24">
        <f>F42-E42</f>
        <v>-6</v>
      </c>
      <c r="N42" s="23">
        <f>(K42-J42)/J42</f>
        <v>-0.75</v>
      </c>
      <c r="O42" s="25">
        <f>K42-J42</f>
        <v>-36</v>
      </c>
    </row>
    <row r="43" spans="1:17" x14ac:dyDescent="0.2">
      <c r="A43" s="95" t="s">
        <v>155</v>
      </c>
      <c r="B43" s="31"/>
      <c r="C43" s="31"/>
      <c r="D43" s="13">
        <f>'All Programs'!D87</f>
        <v>20</v>
      </c>
      <c r="E43" s="13">
        <f>'All Programs'!E87</f>
        <v>13</v>
      </c>
      <c r="F43" s="52">
        <f>'All Programs'!F87</f>
        <v>11</v>
      </c>
      <c r="G43" s="13"/>
      <c r="H43" s="13"/>
      <c r="I43" s="13">
        <f>'All Programs'!I87</f>
        <v>79</v>
      </c>
      <c r="J43" s="13">
        <f>'All Programs'!J87</f>
        <v>68</v>
      </c>
      <c r="K43" s="52">
        <f>'All Programs'!K87</f>
        <v>44</v>
      </c>
      <c r="L43" s="23">
        <f>(F43-E43)/E43</f>
        <v>-0.15384615384615385</v>
      </c>
      <c r="M43" s="24">
        <f>F43-E43</f>
        <v>-2</v>
      </c>
      <c r="N43" s="23">
        <f>(K43-J43)/J43</f>
        <v>-0.35294117647058826</v>
      </c>
      <c r="O43" s="25">
        <f>K43-J43</f>
        <v>-24</v>
      </c>
      <c r="Q43" s="91"/>
    </row>
    <row r="44" spans="1:17" x14ac:dyDescent="0.2">
      <c r="A44" s="95" t="s">
        <v>230</v>
      </c>
      <c r="B44" s="31"/>
      <c r="C44" s="31"/>
      <c r="D44" s="13">
        <f>'All Programs'!D88</f>
        <v>0</v>
      </c>
      <c r="E44" s="13">
        <f>'All Programs'!E88</f>
        <v>7</v>
      </c>
      <c r="F44" s="52">
        <f>'All Programs'!F88</f>
        <v>0</v>
      </c>
      <c r="G44" s="13"/>
      <c r="H44" s="13"/>
      <c r="I44" s="13">
        <f>'All Programs'!I88</f>
        <v>0</v>
      </c>
      <c r="J44" s="13">
        <f>'All Programs'!J88</f>
        <v>26</v>
      </c>
      <c r="K44" s="52">
        <f>'All Programs'!K88</f>
        <v>0</v>
      </c>
      <c r="L44" s="97" t="s">
        <v>165</v>
      </c>
      <c r="M44" s="24">
        <f t="shared" ref="M44" si="18">F44-E44</f>
        <v>-7</v>
      </c>
      <c r="N44" s="111" t="s">
        <v>165</v>
      </c>
      <c r="O44" s="25">
        <f t="shared" ref="O44" si="19">K44-J44</f>
        <v>-26</v>
      </c>
      <c r="Q44" s="91"/>
    </row>
    <row r="45" spans="1:17" x14ac:dyDescent="0.2">
      <c r="A45" s="94" t="s">
        <v>244</v>
      </c>
      <c r="B45" s="31"/>
      <c r="C45" s="31"/>
      <c r="D45" s="13">
        <f>'All Programs'!D89</f>
        <v>0</v>
      </c>
      <c r="E45" s="13">
        <f>'All Programs'!E89</f>
        <v>0</v>
      </c>
      <c r="F45" s="52">
        <f>'All Programs'!F89</f>
        <v>1</v>
      </c>
      <c r="G45" s="13"/>
      <c r="H45" s="13"/>
      <c r="I45" s="13">
        <f>'All Programs'!I89</f>
        <v>0</v>
      </c>
      <c r="J45" s="13">
        <f>'All Programs'!J89</f>
        <v>0</v>
      </c>
      <c r="K45" s="52">
        <f>'All Programs'!K89</f>
        <v>4</v>
      </c>
      <c r="L45" s="97" t="s">
        <v>165</v>
      </c>
      <c r="M45" s="24">
        <f t="shared" ref="M45" si="20">F45-E45</f>
        <v>1</v>
      </c>
      <c r="N45" s="111" t="s">
        <v>165</v>
      </c>
      <c r="O45" s="25">
        <f t="shared" ref="O45" si="21">K45-J45</f>
        <v>4</v>
      </c>
      <c r="Q45" s="91"/>
    </row>
    <row r="46" spans="1:17" x14ac:dyDescent="0.2">
      <c r="A46" s="26" t="s">
        <v>82</v>
      </c>
      <c r="B46" s="31">
        <f>'All Programs'!B90</f>
        <v>0</v>
      </c>
      <c r="C46" s="31">
        <f>'All Programs'!C90</f>
        <v>1</v>
      </c>
      <c r="D46" s="13">
        <f>'All Programs'!D90</f>
        <v>5</v>
      </c>
      <c r="E46" s="13">
        <f>'All Programs'!E90</f>
        <v>2</v>
      </c>
      <c r="F46" s="52">
        <f>'All Programs'!F90</f>
        <v>0</v>
      </c>
      <c r="G46" s="13">
        <f>'All Programs'!G90</f>
        <v>0</v>
      </c>
      <c r="H46" s="13">
        <f>'All Programs'!H90</f>
        <v>4</v>
      </c>
      <c r="I46" s="13">
        <f>'All Programs'!I90</f>
        <v>11</v>
      </c>
      <c r="J46" s="13">
        <f>'All Programs'!J90</f>
        <v>8</v>
      </c>
      <c r="K46" s="52">
        <f>'All Programs'!K90</f>
        <v>0</v>
      </c>
      <c r="L46" s="97" t="s">
        <v>165</v>
      </c>
      <c r="M46" s="24">
        <f t="shared" ref="M46" si="22">F46-E46</f>
        <v>-2</v>
      </c>
      <c r="N46" s="111" t="s">
        <v>165</v>
      </c>
      <c r="O46" s="25">
        <f t="shared" ref="O46" si="23">K46-J46</f>
        <v>-8</v>
      </c>
    </row>
    <row r="47" spans="1:17" x14ac:dyDescent="0.2">
      <c r="A47" s="26" t="s">
        <v>83</v>
      </c>
      <c r="B47" s="13">
        <f>'All Programs'!B91</f>
        <v>0</v>
      </c>
      <c r="C47" s="13">
        <f>'All Programs'!C91</f>
        <v>5</v>
      </c>
      <c r="D47" s="13">
        <f>'All Programs'!D91</f>
        <v>5</v>
      </c>
      <c r="E47" s="13">
        <f>'All Programs'!E91</f>
        <v>1</v>
      </c>
      <c r="F47" s="52">
        <f>'All Programs'!F91</f>
        <v>1</v>
      </c>
      <c r="G47" s="13">
        <f>'All Programs'!G91</f>
        <v>0</v>
      </c>
      <c r="H47" s="13">
        <f>'All Programs'!H91</f>
        <v>24</v>
      </c>
      <c r="I47" s="13">
        <f>'All Programs'!I91</f>
        <v>10</v>
      </c>
      <c r="J47" s="13">
        <f>'All Programs'!J91</f>
        <v>4</v>
      </c>
      <c r="K47" s="52">
        <f>'All Programs'!K91</f>
        <v>4</v>
      </c>
      <c r="L47" s="96">
        <f>(F47-E47)/E47</f>
        <v>0</v>
      </c>
      <c r="M47" s="87">
        <f>F47-E47</f>
        <v>0</v>
      </c>
      <c r="N47" s="85">
        <f>(K47-J47)/J47</f>
        <v>0</v>
      </c>
      <c r="O47" s="86">
        <f>K47-J47</f>
        <v>0</v>
      </c>
    </row>
    <row r="48" spans="1:17" x14ac:dyDescent="0.2">
      <c r="A48" s="55" t="s">
        <v>127</v>
      </c>
      <c r="B48" s="56">
        <f t="shared" ref="B48:I48" si="24">SUM(B42:B47)</f>
        <v>4</v>
      </c>
      <c r="C48" s="56">
        <f t="shared" si="24"/>
        <v>16</v>
      </c>
      <c r="D48" s="56">
        <f t="shared" si="24"/>
        <v>34</v>
      </c>
      <c r="E48" s="56">
        <f>SUM(E42:E47)</f>
        <v>32</v>
      </c>
      <c r="F48" s="50">
        <f>SUM(F42:F47)</f>
        <v>16</v>
      </c>
      <c r="G48" s="56">
        <f>SUM(G42:G47)</f>
        <v>20</v>
      </c>
      <c r="H48" s="56">
        <f t="shared" si="24"/>
        <v>80</v>
      </c>
      <c r="I48" s="56">
        <f t="shared" si="24"/>
        <v>110</v>
      </c>
      <c r="J48" s="56">
        <f>SUM(J42:J47)</f>
        <v>154</v>
      </c>
      <c r="K48" s="50">
        <f>SUM(K42:K47)</f>
        <v>64</v>
      </c>
      <c r="L48" s="23">
        <f>(F48-E48)/E48</f>
        <v>-0.5</v>
      </c>
      <c r="M48" s="24">
        <f>F48-E48</f>
        <v>-16</v>
      </c>
      <c r="N48" s="23">
        <f>(K48-J48)/J48</f>
        <v>-0.58441558441558439</v>
      </c>
      <c r="O48" s="25">
        <f>K48-J48</f>
        <v>-90</v>
      </c>
      <c r="P48" s="20"/>
    </row>
    <row r="49" spans="1:17" ht="7.5" customHeight="1" x14ac:dyDescent="0.2">
      <c r="A49" s="26"/>
      <c r="B49" s="31"/>
      <c r="C49" s="22"/>
      <c r="D49" s="61"/>
      <c r="E49" s="22"/>
      <c r="F49" s="35"/>
      <c r="G49" s="22"/>
      <c r="H49" s="22"/>
      <c r="I49" s="68"/>
      <c r="J49" s="68"/>
      <c r="K49" s="34"/>
      <c r="L49" s="23"/>
      <c r="M49" s="24"/>
      <c r="N49" s="23"/>
      <c r="O49" s="25"/>
    </row>
    <row r="50" spans="1:17" x14ac:dyDescent="0.2">
      <c r="A50" s="36" t="s">
        <v>133</v>
      </c>
      <c r="B50" s="31">
        <f>'All Programs'!B114</f>
        <v>0</v>
      </c>
      <c r="C50" s="13">
        <f>'All Programs'!C114</f>
        <v>0</v>
      </c>
      <c r="D50" s="13">
        <f>'All Programs'!D114</f>
        <v>0</v>
      </c>
      <c r="E50" s="13">
        <f>'All Programs'!E114</f>
        <v>1</v>
      </c>
      <c r="F50" s="52">
        <f>'All Programs'!F114</f>
        <v>0</v>
      </c>
      <c r="G50" s="13">
        <f>'All Programs'!G114</f>
        <v>0</v>
      </c>
      <c r="H50" s="13">
        <f>'All Programs'!H114</f>
        <v>0</v>
      </c>
      <c r="I50" s="13">
        <f>'All Programs'!I114</f>
        <v>0</v>
      </c>
      <c r="J50" s="13">
        <f>'All Programs'!J114</f>
        <v>4</v>
      </c>
      <c r="K50" s="52">
        <f>'All Programs'!K114</f>
        <v>0</v>
      </c>
      <c r="L50" s="97" t="s">
        <v>165</v>
      </c>
      <c r="M50" s="24">
        <f t="shared" ref="M50:M55" si="25">F50-E50</f>
        <v>-1</v>
      </c>
      <c r="N50" s="111" t="s">
        <v>165</v>
      </c>
      <c r="O50" s="25">
        <f t="shared" ref="O50:O55" si="26">K50-J50</f>
        <v>-4</v>
      </c>
    </row>
    <row r="51" spans="1:17" x14ac:dyDescent="0.2">
      <c r="A51" s="26" t="s">
        <v>90</v>
      </c>
      <c r="B51" s="31">
        <f>'All Programs'!B115</f>
        <v>0</v>
      </c>
      <c r="C51" s="31">
        <f>'All Programs'!C115</f>
        <v>1</v>
      </c>
      <c r="D51" s="13">
        <f>'All Programs'!D115</f>
        <v>0</v>
      </c>
      <c r="E51" s="13">
        <f>'All Programs'!E115</f>
        <v>0</v>
      </c>
      <c r="F51" s="52">
        <f>'All Programs'!F115</f>
        <v>0</v>
      </c>
      <c r="G51" s="13">
        <f>'All Programs'!G115</f>
        <v>0</v>
      </c>
      <c r="H51" s="13">
        <f>'All Programs'!H115</f>
        <v>4</v>
      </c>
      <c r="I51" s="13">
        <f>'All Programs'!I115</f>
        <v>0</v>
      </c>
      <c r="J51" s="13">
        <f>'All Programs'!J115</f>
        <v>0</v>
      </c>
      <c r="K51" s="52">
        <f>'All Programs'!K115</f>
        <v>0</v>
      </c>
      <c r="L51" s="97" t="s">
        <v>165</v>
      </c>
      <c r="M51" s="24">
        <f t="shared" si="25"/>
        <v>0</v>
      </c>
      <c r="N51" s="111" t="s">
        <v>165</v>
      </c>
      <c r="O51" s="25">
        <f t="shared" si="26"/>
        <v>0</v>
      </c>
    </row>
    <row r="52" spans="1:17" x14ac:dyDescent="0.2">
      <c r="A52" s="94" t="s">
        <v>206</v>
      </c>
      <c r="B52" s="31">
        <f>'All Programs'!B121</f>
        <v>0</v>
      </c>
      <c r="C52" s="13">
        <f>'All Programs'!C121</f>
        <v>0</v>
      </c>
      <c r="D52" s="13">
        <f>'All Programs'!D121</f>
        <v>0</v>
      </c>
      <c r="E52" s="13">
        <f>'All Programs'!E121</f>
        <v>0</v>
      </c>
      <c r="F52" s="52">
        <f>'All Programs'!F121</f>
        <v>2</v>
      </c>
      <c r="G52" s="13">
        <f>'All Programs'!G121</f>
        <v>0</v>
      </c>
      <c r="H52" s="13">
        <f>'All Programs'!H121</f>
        <v>0</v>
      </c>
      <c r="I52" s="13">
        <f>'All Programs'!I121</f>
        <v>0</v>
      </c>
      <c r="J52" s="13">
        <f>'All Programs'!J121</f>
        <v>0</v>
      </c>
      <c r="K52" s="52">
        <f>'All Programs'!K121</f>
        <v>8</v>
      </c>
      <c r="L52" s="97" t="s">
        <v>165</v>
      </c>
      <c r="M52" s="24">
        <f t="shared" ref="M52" si="27">F52-E52</f>
        <v>2</v>
      </c>
      <c r="N52" s="111" t="s">
        <v>165</v>
      </c>
      <c r="O52" s="25">
        <f t="shared" ref="O52" si="28">K52-J52</f>
        <v>8</v>
      </c>
    </row>
    <row r="53" spans="1:17" x14ac:dyDescent="0.2">
      <c r="A53" s="95" t="s">
        <v>186</v>
      </c>
      <c r="B53" s="31"/>
      <c r="C53" s="13"/>
      <c r="D53" s="13">
        <f>'All Programs'!D116</f>
        <v>2</v>
      </c>
      <c r="E53" s="13">
        <f>'All Programs'!E116</f>
        <v>0</v>
      </c>
      <c r="F53" s="52">
        <f>'All Programs'!F116</f>
        <v>0</v>
      </c>
      <c r="G53" s="13">
        <f>'All Programs'!G117</f>
        <v>0</v>
      </c>
      <c r="H53" s="13">
        <f>'All Programs'!H117</f>
        <v>0</v>
      </c>
      <c r="I53" s="13">
        <f>'All Programs'!I116</f>
        <v>8</v>
      </c>
      <c r="J53" s="13">
        <f>'All Programs'!J116</f>
        <v>0</v>
      </c>
      <c r="K53" s="52">
        <f>'All Programs'!K116</f>
        <v>0</v>
      </c>
      <c r="L53" s="97" t="s">
        <v>165</v>
      </c>
      <c r="M53" s="24">
        <f t="shared" ref="M53" si="29">F53-E53</f>
        <v>0</v>
      </c>
      <c r="N53" s="111" t="s">
        <v>165</v>
      </c>
      <c r="O53" s="25">
        <f t="shared" ref="O53" si="30">K53-J53</f>
        <v>0</v>
      </c>
    </row>
    <row r="54" spans="1:17" x14ac:dyDescent="0.2">
      <c r="A54" s="95" t="s">
        <v>187</v>
      </c>
      <c r="B54" s="31"/>
      <c r="C54" s="13"/>
      <c r="D54" s="13">
        <f>'All Programs'!D123</f>
        <v>0</v>
      </c>
      <c r="E54" s="13">
        <f>'All Programs'!E123</f>
        <v>2</v>
      </c>
      <c r="F54" s="52">
        <f>'All Programs'!F123</f>
        <v>0</v>
      </c>
      <c r="G54" s="13">
        <f>'All Programs'!G118</f>
        <v>0</v>
      </c>
      <c r="H54" s="13">
        <f>'All Programs'!H118</f>
        <v>0</v>
      </c>
      <c r="I54" s="13">
        <f>'All Programs'!I123</f>
        <v>0</v>
      </c>
      <c r="J54" s="13">
        <f>'All Programs'!J123</f>
        <v>8</v>
      </c>
      <c r="K54" s="52">
        <f>'All Programs'!K123</f>
        <v>0</v>
      </c>
      <c r="L54" s="97" t="s">
        <v>165</v>
      </c>
      <c r="M54" s="24">
        <f t="shared" ref="M54" si="31">F54-E54</f>
        <v>-2</v>
      </c>
      <c r="N54" s="97" t="s">
        <v>165</v>
      </c>
      <c r="O54" s="25">
        <f t="shared" ref="O54" si="32">K54-J54</f>
        <v>-8</v>
      </c>
    </row>
    <row r="55" spans="1:17" x14ac:dyDescent="0.2">
      <c r="A55" s="36" t="s">
        <v>89</v>
      </c>
      <c r="B55" s="31"/>
      <c r="C55" s="13"/>
      <c r="D55" s="13">
        <f>'All Programs'!D117</f>
        <v>0</v>
      </c>
      <c r="E55" s="13">
        <f>'All Programs'!E117</f>
        <v>0</v>
      </c>
      <c r="F55" s="13">
        <f>'All Programs'!F117</f>
        <v>0</v>
      </c>
      <c r="G55" s="13"/>
      <c r="H55" s="13"/>
      <c r="I55" s="74">
        <f>'All Programs'!I117</f>
        <v>0</v>
      </c>
      <c r="J55" s="13">
        <f>'All Programs'!J117</f>
        <v>0</v>
      </c>
      <c r="K55" s="52">
        <f>'All Programs'!K117</f>
        <v>0</v>
      </c>
      <c r="L55" s="97" t="s">
        <v>165</v>
      </c>
      <c r="M55" s="24">
        <f t="shared" si="25"/>
        <v>0</v>
      </c>
      <c r="N55" s="97" t="s">
        <v>165</v>
      </c>
      <c r="O55" s="25">
        <f t="shared" si="26"/>
        <v>0</v>
      </c>
    </row>
    <row r="56" spans="1:17" x14ac:dyDescent="0.2">
      <c r="A56" s="94" t="s">
        <v>177</v>
      </c>
      <c r="B56" s="13">
        <f>'All Programs'!B117</f>
        <v>0</v>
      </c>
      <c r="C56" s="13">
        <f>'All Programs'!C117</f>
        <v>0</v>
      </c>
      <c r="D56" s="13">
        <f>'All Programs'!D118</f>
        <v>0</v>
      </c>
      <c r="E56" s="13">
        <f>'All Programs'!E118</f>
        <v>0</v>
      </c>
      <c r="F56" s="13">
        <f>'All Programs'!F118</f>
        <v>1</v>
      </c>
      <c r="G56" s="13">
        <f>'All Programs'!G117</f>
        <v>0</v>
      </c>
      <c r="H56" s="13">
        <f>'All Programs'!H117</f>
        <v>0</v>
      </c>
      <c r="I56" s="74">
        <f>'All Programs'!I118</f>
        <v>0</v>
      </c>
      <c r="J56" s="13">
        <f>'All Programs'!J118</f>
        <v>0</v>
      </c>
      <c r="K56" s="52">
        <f>'All Programs'!K118</f>
        <v>3</v>
      </c>
      <c r="L56" s="97" t="s">
        <v>165</v>
      </c>
      <c r="M56" s="24">
        <f t="shared" ref="M56:M58" si="33">F56-E56</f>
        <v>1</v>
      </c>
      <c r="N56" s="97" t="s">
        <v>165</v>
      </c>
      <c r="O56" s="25">
        <f t="shared" ref="O56:O58" si="34">K56-J56</f>
        <v>3</v>
      </c>
    </row>
    <row r="57" spans="1:17" x14ac:dyDescent="0.2">
      <c r="A57" s="94" t="s">
        <v>223</v>
      </c>
      <c r="B57" s="13"/>
      <c r="C57" s="13"/>
      <c r="D57" s="13">
        <f>'All Programs'!D119</f>
        <v>1</v>
      </c>
      <c r="E57" s="13">
        <f>'All Programs'!E119</f>
        <v>0</v>
      </c>
      <c r="F57" s="13">
        <f>'All Programs'!F119</f>
        <v>0</v>
      </c>
      <c r="G57" s="13">
        <f>'All Programs'!G118</f>
        <v>0</v>
      </c>
      <c r="H57" s="13">
        <f>'All Programs'!H118</f>
        <v>0</v>
      </c>
      <c r="I57" s="74">
        <f>'All Programs'!I119</f>
        <v>3</v>
      </c>
      <c r="J57" s="13">
        <f>'All Programs'!J119</f>
        <v>0</v>
      </c>
      <c r="K57" s="52">
        <f>'All Programs'!K119</f>
        <v>0</v>
      </c>
      <c r="L57" s="97" t="s">
        <v>165</v>
      </c>
      <c r="M57" s="24">
        <f t="shared" si="33"/>
        <v>0</v>
      </c>
      <c r="N57" s="97" t="s">
        <v>165</v>
      </c>
      <c r="O57" s="25">
        <f t="shared" si="34"/>
        <v>0</v>
      </c>
    </row>
    <row r="58" spans="1:17" x14ac:dyDescent="0.2">
      <c r="A58" s="94" t="s">
        <v>224</v>
      </c>
      <c r="B58" s="13"/>
      <c r="C58" s="13"/>
      <c r="D58" s="13">
        <f>'All Programs'!D120</f>
        <v>1</v>
      </c>
      <c r="E58" s="13">
        <f>'All Programs'!E120</f>
        <v>0</v>
      </c>
      <c r="F58" s="13">
        <f>'All Programs'!F120</f>
        <v>0</v>
      </c>
      <c r="G58" s="13">
        <f>'All Programs'!G119</f>
        <v>0</v>
      </c>
      <c r="H58" s="13">
        <f>'All Programs'!H119</f>
        <v>0</v>
      </c>
      <c r="I58" s="130">
        <f>'All Programs'!I120</f>
        <v>3</v>
      </c>
      <c r="J58" s="13">
        <f>'All Programs'!J120</f>
        <v>0</v>
      </c>
      <c r="K58" s="79">
        <f>'All Programs'!K120</f>
        <v>0</v>
      </c>
      <c r="L58" s="98" t="s">
        <v>165</v>
      </c>
      <c r="M58" s="87">
        <f t="shared" si="33"/>
        <v>0</v>
      </c>
      <c r="N58" s="149" t="s">
        <v>165</v>
      </c>
      <c r="O58" s="132">
        <f t="shared" si="34"/>
        <v>0</v>
      </c>
    </row>
    <row r="59" spans="1:17" x14ac:dyDescent="0.2">
      <c r="A59" s="55" t="s">
        <v>116</v>
      </c>
      <c r="B59" s="56">
        <f t="shared" ref="B59:H59" si="35">SUM(B50:B56)</f>
        <v>0</v>
      </c>
      <c r="C59" s="56">
        <f t="shared" si="35"/>
        <v>1</v>
      </c>
      <c r="D59" s="56">
        <f>SUM(D50:D58)</f>
        <v>4</v>
      </c>
      <c r="E59" s="56">
        <f>SUM(E50:E58)</f>
        <v>3</v>
      </c>
      <c r="F59" s="50">
        <f>SUM(F50:F58)</f>
        <v>3</v>
      </c>
      <c r="G59" s="56">
        <f>SUM(G50:G56)</f>
        <v>0</v>
      </c>
      <c r="H59" s="56">
        <f t="shared" si="35"/>
        <v>4</v>
      </c>
      <c r="I59" s="56">
        <f>SUM(I50:I58)</f>
        <v>14</v>
      </c>
      <c r="J59" s="56">
        <f>SUM(J50:J58)</f>
        <v>12</v>
      </c>
      <c r="K59" s="50">
        <f>SUM(K50:K58)</f>
        <v>11</v>
      </c>
      <c r="L59" s="23">
        <f t="shared" ref="L59" si="36">(F59-E59)/E59</f>
        <v>0</v>
      </c>
      <c r="M59" s="24">
        <f t="shared" ref="M59" si="37">F59-E59</f>
        <v>0</v>
      </c>
      <c r="N59" s="23">
        <f t="shared" ref="N59" si="38">(K59-J59)/J59</f>
        <v>-8.3333333333333329E-2</v>
      </c>
      <c r="O59" s="25">
        <f t="shared" ref="O59" si="39">K59-J59</f>
        <v>-1</v>
      </c>
      <c r="P59" s="20"/>
    </row>
    <row r="60" spans="1:17" ht="7.5" customHeight="1" x14ac:dyDescent="0.2">
      <c r="A60" s="26"/>
      <c r="B60" s="31"/>
      <c r="C60" s="22"/>
      <c r="D60" s="61"/>
      <c r="E60" s="22"/>
      <c r="F60" s="35"/>
      <c r="G60" s="22"/>
      <c r="H60" s="22"/>
      <c r="I60" s="68"/>
      <c r="J60" s="68"/>
      <c r="K60" s="34"/>
      <c r="L60" s="23"/>
      <c r="M60" s="24"/>
      <c r="N60" s="23"/>
      <c r="O60" s="25"/>
    </row>
    <row r="61" spans="1:17" hidden="1" x14ac:dyDescent="0.2">
      <c r="A61" s="26" t="s">
        <v>91</v>
      </c>
      <c r="B61" s="31">
        <f>'All Programs'!B132</f>
        <v>1</v>
      </c>
      <c r="C61" s="31">
        <f>'All Programs'!C132</f>
        <v>0</v>
      </c>
      <c r="D61" s="13">
        <f>'All Programs'!D132</f>
        <v>0</v>
      </c>
      <c r="E61" s="13">
        <f>'All Programs'!E132</f>
        <v>0</v>
      </c>
      <c r="F61" s="52">
        <f>'All Programs'!F132</f>
        <v>0</v>
      </c>
      <c r="G61" s="13">
        <f>'All Programs'!G132</f>
        <v>8</v>
      </c>
      <c r="H61" s="13">
        <f>'All Programs'!H132</f>
        <v>0</v>
      </c>
      <c r="I61" s="13">
        <f>'All Programs'!I132</f>
        <v>0</v>
      </c>
      <c r="J61" s="13">
        <f>'All Programs'!J132</f>
        <v>0</v>
      </c>
      <c r="K61" s="52">
        <f>'All Programs'!K132</f>
        <v>0</v>
      </c>
      <c r="L61" s="97" t="s">
        <v>165</v>
      </c>
      <c r="M61" s="24">
        <f t="shared" ref="M61:M62" si="40">F61-E61</f>
        <v>0</v>
      </c>
      <c r="N61" s="111" t="s">
        <v>165</v>
      </c>
      <c r="O61" s="25">
        <f t="shared" ref="O61:O62" si="41">K61-J61</f>
        <v>0</v>
      </c>
      <c r="P61" s="20"/>
    </row>
    <row r="62" spans="1:17" hidden="1" x14ac:dyDescent="0.2">
      <c r="A62" s="95" t="s">
        <v>162</v>
      </c>
      <c r="B62" s="31"/>
      <c r="C62" s="31"/>
      <c r="D62" s="13">
        <f>'All Programs'!D133</f>
        <v>0</v>
      </c>
      <c r="E62" s="13">
        <f>'All Programs'!E133</f>
        <v>0</v>
      </c>
      <c r="F62" s="52">
        <f>'All Programs'!F133</f>
        <v>0</v>
      </c>
      <c r="G62" s="13"/>
      <c r="H62" s="13"/>
      <c r="I62" s="13">
        <f>'All Programs'!I133</f>
        <v>0</v>
      </c>
      <c r="J62" s="13">
        <f>'All Programs'!J133</f>
        <v>0</v>
      </c>
      <c r="K62" s="52">
        <f>'All Programs'!K133</f>
        <v>0</v>
      </c>
      <c r="L62" s="97" t="s">
        <v>165</v>
      </c>
      <c r="M62" s="24">
        <f t="shared" si="40"/>
        <v>0</v>
      </c>
      <c r="N62" s="111" t="s">
        <v>165</v>
      </c>
      <c r="O62" s="25">
        <f t="shared" si="41"/>
        <v>0</v>
      </c>
      <c r="P62" s="20"/>
      <c r="Q62" s="91"/>
    </row>
    <row r="63" spans="1:17" x14ac:dyDescent="0.2">
      <c r="A63" s="95" t="s">
        <v>191</v>
      </c>
      <c r="B63" s="31"/>
      <c r="C63" s="31"/>
      <c r="D63" s="13">
        <f>'All Programs'!D145</f>
        <v>0</v>
      </c>
      <c r="E63" s="13">
        <f>'All Programs'!E145</f>
        <v>0</v>
      </c>
      <c r="F63" s="52">
        <f>'All Programs'!F145</f>
        <v>0</v>
      </c>
      <c r="G63" s="13">
        <f>'All Programs'!G140</f>
        <v>0</v>
      </c>
      <c r="H63" s="13">
        <f>'All Programs'!H140</f>
        <v>0</v>
      </c>
      <c r="I63" s="13">
        <f>'All Programs'!I145</f>
        <v>0</v>
      </c>
      <c r="J63" s="13">
        <f>'All Programs'!J145</f>
        <v>0</v>
      </c>
      <c r="K63" s="52">
        <f>'All Programs'!K145</f>
        <v>0</v>
      </c>
      <c r="L63" s="97" t="s">
        <v>165</v>
      </c>
      <c r="M63" s="24">
        <f t="shared" ref="M63:M64" si="42">F63-E63</f>
        <v>0</v>
      </c>
      <c r="N63" s="111" t="s">
        <v>165</v>
      </c>
      <c r="O63" s="25">
        <f t="shared" ref="O63:O64" si="43">K63-J63</f>
        <v>0</v>
      </c>
    </row>
    <row r="64" spans="1:17" x14ac:dyDescent="0.2">
      <c r="A64" s="36" t="s">
        <v>129</v>
      </c>
      <c r="B64" s="31">
        <f>'All Programs'!B147</f>
        <v>0</v>
      </c>
      <c r="C64" s="13">
        <f>'All Programs'!C147</f>
        <v>0</v>
      </c>
      <c r="D64" s="13">
        <f>'All Programs'!D147</f>
        <v>0</v>
      </c>
      <c r="E64" s="13">
        <f>'All Programs'!E147</f>
        <v>0</v>
      </c>
      <c r="F64" s="52">
        <f>'All Programs'!F147</f>
        <v>0</v>
      </c>
      <c r="G64" s="13">
        <f>'All Programs'!G147</f>
        <v>0</v>
      </c>
      <c r="H64" s="13">
        <f>'All Programs'!H147</f>
        <v>0</v>
      </c>
      <c r="I64" s="13">
        <f>'All Programs'!I147</f>
        <v>0</v>
      </c>
      <c r="J64" s="13">
        <f>'All Programs'!J147</f>
        <v>0</v>
      </c>
      <c r="K64" s="52">
        <f>'All Programs'!K147</f>
        <v>0</v>
      </c>
      <c r="L64" s="98" t="s">
        <v>165</v>
      </c>
      <c r="M64" s="87">
        <f t="shared" si="42"/>
        <v>0</v>
      </c>
      <c r="N64" s="149" t="s">
        <v>165</v>
      </c>
      <c r="O64" s="132">
        <f t="shared" si="43"/>
        <v>0</v>
      </c>
    </row>
    <row r="65" spans="1:16" x14ac:dyDescent="0.2">
      <c r="A65" s="55" t="s">
        <v>109</v>
      </c>
      <c r="B65" s="31">
        <f t="shared" ref="B65:K65" si="44">SUM(B61:B64)</f>
        <v>1</v>
      </c>
      <c r="C65" s="13">
        <f t="shared" si="44"/>
        <v>0</v>
      </c>
      <c r="D65" s="120">
        <f t="shared" si="44"/>
        <v>0</v>
      </c>
      <c r="E65" s="120">
        <f t="shared" si="44"/>
        <v>0</v>
      </c>
      <c r="F65" s="121">
        <f t="shared" si="44"/>
        <v>0</v>
      </c>
      <c r="G65" s="120">
        <f t="shared" si="44"/>
        <v>8</v>
      </c>
      <c r="H65" s="120">
        <f t="shared" si="44"/>
        <v>0</v>
      </c>
      <c r="I65" s="120">
        <f t="shared" si="44"/>
        <v>0</v>
      </c>
      <c r="J65" s="120">
        <f t="shared" si="44"/>
        <v>0</v>
      </c>
      <c r="K65" s="121">
        <f t="shared" si="44"/>
        <v>0</v>
      </c>
      <c r="L65" s="97" t="s">
        <v>165</v>
      </c>
      <c r="M65" s="24">
        <f t="shared" ref="M65" si="45">F65-E65</f>
        <v>0</v>
      </c>
      <c r="N65" s="111" t="s">
        <v>165</v>
      </c>
      <c r="O65" s="25">
        <f t="shared" ref="O65" si="46">K65-J65</f>
        <v>0</v>
      </c>
    </row>
    <row r="66" spans="1:16" ht="7.5" customHeight="1" x14ac:dyDescent="0.2">
      <c r="A66" s="55"/>
      <c r="B66" s="31"/>
      <c r="C66" s="13"/>
      <c r="D66" s="13"/>
      <c r="E66" s="13"/>
      <c r="F66" s="52"/>
      <c r="G66" s="13"/>
      <c r="H66" s="13"/>
      <c r="I66" s="13"/>
      <c r="J66" s="13"/>
      <c r="K66" s="52"/>
      <c r="L66" s="97"/>
      <c r="M66" s="24"/>
      <c r="N66" s="97"/>
      <c r="O66" s="10"/>
    </row>
    <row r="67" spans="1:16" x14ac:dyDescent="0.2">
      <c r="A67" s="2" t="s">
        <v>2</v>
      </c>
      <c r="B67" s="39" t="e">
        <f>B5+B22+B26+B28+B34+B40+B48+#REF!+B59+B65</f>
        <v>#REF!</v>
      </c>
      <c r="C67" s="39" t="e">
        <f>C5+C22+C26+C28+C34+C40+C48+#REF!+C59+C65</f>
        <v>#REF!</v>
      </c>
      <c r="D67" s="48">
        <f>D5+D22+D26+D32+D34+D40+D48+D59+D65</f>
        <v>214</v>
      </c>
      <c r="E67" s="48">
        <f>E5+E22+E26+E32+E34+E40+E48+E59+E65</f>
        <v>256</v>
      </c>
      <c r="F67" s="48">
        <f>F5+F22+F26+F32+F34+F40+F48+F59+F65</f>
        <v>249</v>
      </c>
      <c r="G67" s="48" t="e">
        <f>G5+G22+G26+G28+G34+G40+G48+#REF!+G59+G65</f>
        <v>#REF!</v>
      </c>
      <c r="H67" s="48" t="e">
        <f>H5+H22+H26+H28+H34+H40+H48+#REF!+H59+H65</f>
        <v>#REF!</v>
      </c>
      <c r="I67" s="78">
        <f>I5+I22+I26+I32+I34+I40+I48+I59+I65</f>
        <v>903</v>
      </c>
      <c r="J67" s="48">
        <f>J5+J22+J26+J32+J34+J40+J48+J59+J65</f>
        <v>1164</v>
      </c>
      <c r="K67" s="48">
        <f>K5+K22+K26+K32+K34+K40+K48+K59+K65</f>
        <v>1004</v>
      </c>
      <c r="L67" s="49">
        <f>(F67-E67)/E67</f>
        <v>-2.734375E-2</v>
      </c>
      <c r="M67" s="9">
        <f>F67-E67</f>
        <v>-7</v>
      </c>
      <c r="N67" s="6">
        <f>(K67-J67)/J67</f>
        <v>-0.13745704467353953</v>
      </c>
      <c r="O67" s="7">
        <f>K67-J67</f>
        <v>-160</v>
      </c>
    </row>
    <row r="68" spans="1:16" x14ac:dyDescent="0.2">
      <c r="A68" s="26"/>
      <c r="B68" s="29"/>
      <c r="C68" s="22"/>
      <c r="D68" s="22"/>
      <c r="E68" s="22"/>
      <c r="F68" s="35"/>
      <c r="G68" s="22"/>
      <c r="H68" s="22"/>
      <c r="I68" s="22"/>
      <c r="J68" s="22"/>
      <c r="K68" s="35"/>
      <c r="L68" s="6"/>
      <c r="M68" s="9"/>
      <c r="N68" s="23"/>
      <c r="O68" s="7"/>
    </row>
    <row r="69" spans="1:16" ht="12.75" customHeight="1" x14ac:dyDescent="0.2">
      <c r="A69" s="26" t="s">
        <v>76</v>
      </c>
      <c r="B69" s="31">
        <f>'All Programs'!B162</f>
        <v>71</v>
      </c>
      <c r="C69" s="31">
        <f>'All Programs'!C162</f>
        <v>59</v>
      </c>
      <c r="D69" s="13">
        <f>'All Programs'!D162</f>
        <v>2</v>
      </c>
      <c r="E69" s="13">
        <f>'All Programs'!E162</f>
        <v>0</v>
      </c>
      <c r="F69" s="52">
        <f>'All Programs'!F162</f>
        <v>1</v>
      </c>
      <c r="G69" s="13">
        <f>'All Programs'!G162</f>
        <v>436</v>
      </c>
      <c r="H69" s="13">
        <f>'All Programs'!H162</f>
        <v>339</v>
      </c>
      <c r="I69" s="13">
        <f>'All Programs'!I162</f>
        <v>9</v>
      </c>
      <c r="J69" s="13">
        <f>'All Programs'!J162</f>
        <v>0</v>
      </c>
      <c r="K69" s="52">
        <f>'All Programs'!K162</f>
        <v>5</v>
      </c>
      <c r="L69" s="97" t="s">
        <v>165</v>
      </c>
      <c r="M69" s="24">
        <f t="shared" ref="M69" si="47">F69-E69</f>
        <v>1</v>
      </c>
      <c r="N69" s="111" t="s">
        <v>165</v>
      </c>
      <c r="O69" s="25">
        <f t="shared" ref="O69" si="48">K69-J69</f>
        <v>5</v>
      </c>
    </row>
    <row r="70" spans="1:16" ht="12.75" customHeight="1" x14ac:dyDescent="0.2">
      <c r="A70" s="94" t="s">
        <v>194</v>
      </c>
      <c r="B70" s="31"/>
      <c r="C70" s="31"/>
      <c r="D70" s="13">
        <f>'All Programs'!D163</f>
        <v>29</v>
      </c>
      <c r="E70" s="13">
        <f>'All Programs'!E163</f>
        <v>19</v>
      </c>
      <c r="F70" s="52">
        <f>'All Programs'!F163</f>
        <v>27</v>
      </c>
      <c r="G70" s="13">
        <f>'All Programs'!G163</f>
        <v>436</v>
      </c>
      <c r="H70" s="13">
        <f>'All Programs'!H163</f>
        <v>339</v>
      </c>
      <c r="I70" s="13">
        <f>'All Programs'!I163</f>
        <v>164</v>
      </c>
      <c r="J70" s="13">
        <f>'All Programs'!J163</f>
        <v>97</v>
      </c>
      <c r="K70" s="52">
        <f>'All Programs'!K163</f>
        <v>161</v>
      </c>
      <c r="L70" s="96">
        <f>(F70-E70)/E70</f>
        <v>0.42105263157894735</v>
      </c>
      <c r="M70" s="87">
        <f>F70-E70</f>
        <v>8</v>
      </c>
      <c r="N70" s="85">
        <f>(K70-J70)/J70</f>
        <v>0.65979381443298968</v>
      </c>
      <c r="O70" s="86">
        <f>K70-J70</f>
        <v>64</v>
      </c>
    </row>
    <row r="71" spans="1:16" ht="12.75" customHeight="1" x14ac:dyDescent="0.2">
      <c r="A71" s="141" t="s">
        <v>193</v>
      </c>
      <c r="B71" s="56">
        <f t="shared" ref="B71:I71" si="49">SUM(B69:B70)</f>
        <v>71</v>
      </c>
      <c r="C71" s="56">
        <f t="shared" si="49"/>
        <v>59</v>
      </c>
      <c r="D71" s="56">
        <f t="shared" si="49"/>
        <v>31</v>
      </c>
      <c r="E71" s="56">
        <f>SUM(E69:E70)</f>
        <v>19</v>
      </c>
      <c r="F71" s="50">
        <f>SUM(F69:F70)</f>
        <v>28</v>
      </c>
      <c r="G71" s="56">
        <f>SUM(G69:G70)</f>
        <v>872</v>
      </c>
      <c r="H71" s="56">
        <f t="shared" si="49"/>
        <v>678</v>
      </c>
      <c r="I71" s="56">
        <f t="shared" si="49"/>
        <v>173</v>
      </c>
      <c r="J71" s="56">
        <f>SUM(J69:J70)</f>
        <v>97</v>
      </c>
      <c r="K71" s="50">
        <f>SUM(K69:K70)</f>
        <v>166</v>
      </c>
      <c r="L71" s="23">
        <f t="shared" ref="L71" si="50">(F71-E71)/E71</f>
        <v>0.47368421052631576</v>
      </c>
      <c r="M71" s="24">
        <f t="shared" ref="M71" si="51">F71-E71</f>
        <v>9</v>
      </c>
      <c r="N71" s="23">
        <f t="shared" ref="N71" si="52">(K71-J71)/J71</f>
        <v>0.71134020618556704</v>
      </c>
      <c r="O71" s="25">
        <f t="shared" ref="O71" si="53">K71-J71</f>
        <v>69</v>
      </c>
    </row>
    <row r="72" spans="1:16" ht="7.5" customHeight="1" x14ac:dyDescent="0.2">
      <c r="A72" s="26"/>
      <c r="B72" s="31"/>
      <c r="C72" s="31"/>
      <c r="D72" s="13"/>
      <c r="E72" s="13"/>
      <c r="F72" s="52"/>
      <c r="G72" s="13"/>
      <c r="H72" s="13"/>
      <c r="I72" s="13"/>
      <c r="J72" s="13"/>
      <c r="K72" s="52"/>
      <c r="L72" s="23"/>
      <c r="M72" s="24"/>
      <c r="N72" s="23"/>
      <c r="O72" s="25"/>
    </row>
    <row r="73" spans="1:16" x14ac:dyDescent="0.2">
      <c r="A73" s="95" t="s">
        <v>172</v>
      </c>
      <c r="B73" s="31"/>
      <c r="C73" s="31"/>
      <c r="D73" s="13">
        <f>'All Programs'!D181</f>
        <v>8</v>
      </c>
      <c r="E73" s="13">
        <f>'All Programs'!E181</f>
        <v>6</v>
      </c>
      <c r="F73" s="52">
        <f>'All Programs'!F181</f>
        <v>8</v>
      </c>
      <c r="G73" s="13">
        <f>'All Programs'!G166</f>
        <v>26</v>
      </c>
      <c r="H73" s="13">
        <f>'All Programs'!H166</f>
        <v>23</v>
      </c>
      <c r="I73" s="13">
        <f>'All Programs'!I181</f>
        <v>46</v>
      </c>
      <c r="J73" s="13">
        <f>'All Programs'!J181</f>
        <v>23</v>
      </c>
      <c r="K73" s="52">
        <f>'All Programs'!K181</f>
        <v>42</v>
      </c>
      <c r="L73" s="23">
        <f>(F73-E73)/E73</f>
        <v>0.33333333333333331</v>
      </c>
      <c r="M73" s="24">
        <f>F73-E73</f>
        <v>2</v>
      </c>
      <c r="N73" s="23">
        <f>(K73-J73)/J73</f>
        <v>0.82608695652173914</v>
      </c>
      <c r="O73" s="25">
        <f>K73-J73</f>
        <v>19</v>
      </c>
    </row>
    <row r="74" spans="1:16" ht="7.5" customHeight="1" x14ac:dyDescent="0.2">
      <c r="A74" s="26"/>
      <c r="B74" s="31"/>
      <c r="C74" s="22"/>
      <c r="D74" s="61"/>
      <c r="E74" s="22"/>
      <c r="F74" s="35"/>
      <c r="G74" s="22"/>
      <c r="H74" s="22"/>
      <c r="I74" s="68"/>
      <c r="J74" s="68"/>
      <c r="K74" s="34"/>
      <c r="L74" s="23"/>
      <c r="M74" s="24"/>
      <c r="N74" s="23"/>
      <c r="O74" s="25"/>
    </row>
    <row r="75" spans="1:16" x14ac:dyDescent="0.2">
      <c r="A75" s="26" t="s">
        <v>77</v>
      </c>
      <c r="B75" s="31">
        <f>'All Programs'!B187</f>
        <v>23</v>
      </c>
      <c r="C75" s="31">
        <f>'All Programs'!C187</f>
        <v>17</v>
      </c>
      <c r="D75" s="13">
        <f>'All Programs'!D187</f>
        <v>7</v>
      </c>
      <c r="E75" s="13">
        <f>'All Programs'!E187</f>
        <v>10</v>
      </c>
      <c r="F75" s="52">
        <f>'All Programs'!F187</f>
        <v>6</v>
      </c>
      <c r="G75" s="13">
        <f>'All Programs'!G187</f>
        <v>132</v>
      </c>
      <c r="H75" s="13">
        <f>'All Programs'!H187</f>
        <v>87</v>
      </c>
      <c r="I75" s="13">
        <f>'All Programs'!I187</f>
        <v>43</v>
      </c>
      <c r="J75" s="13">
        <f>'All Programs'!J187</f>
        <v>50</v>
      </c>
      <c r="K75" s="52">
        <f>'All Programs'!K187</f>
        <v>30</v>
      </c>
      <c r="L75" s="23">
        <f>(F75-E75)/E75</f>
        <v>-0.4</v>
      </c>
      <c r="M75" s="24">
        <f>F75-E75</f>
        <v>-4</v>
      </c>
      <c r="N75" s="23">
        <f>(K75-J75)/J75</f>
        <v>-0.4</v>
      </c>
      <c r="O75" s="25">
        <f>K75-J75</f>
        <v>-20</v>
      </c>
      <c r="P75" s="20"/>
    </row>
    <row r="76" spans="1:16" x14ac:dyDescent="0.2">
      <c r="A76" s="36" t="s">
        <v>130</v>
      </c>
      <c r="B76" s="31">
        <f>'All Programs'!B188</f>
        <v>0</v>
      </c>
      <c r="C76" s="13">
        <f>'All Programs'!C188</f>
        <v>0</v>
      </c>
      <c r="D76" s="13">
        <f>'All Programs'!D188</f>
        <v>0</v>
      </c>
      <c r="E76" s="13">
        <f>'All Programs'!E188</f>
        <v>0</v>
      </c>
      <c r="F76" s="52">
        <f>'All Programs'!F188</f>
        <v>0</v>
      </c>
      <c r="G76" s="13">
        <f>'All Programs'!G188</f>
        <v>0</v>
      </c>
      <c r="H76" s="13">
        <f>'All Programs'!H188</f>
        <v>0</v>
      </c>
      <c r="I76" s="13">
        <f>'All Programs'!I188</f>
        <v>0</v>
      </c>
      <c r="J76" s="13">
        <f>'All Programs'!J188</f>
        <v>0</v>
      </c>
      <c r="K76" s="52">
        <f>'All Programs'!K188</f>
        <v>0</v>
      </c>
      <c r="L76" s="97" t="s">
        <v>165</v>
      </c>
      <c r="M76" s="24">
        <f t="shared" ref="M76:M77" si="54">F76-E76</f>
        <v>0</v>
      </c>
      <c r="N76" s="111" t="s">
        <v>165</v>
      </c>
      <c r="O76" s="25">
        <f t="shared" ref="O76:O77" si="55">K76-J76</f>
        <v>0</v>
      </c>
      <c r="P76" s="20"/>
    </row>
    <row r="77" spans="1:16" x14ac:dyDescent="0.2">
      <c r="A77" s="36" t="s">
        <v>131</v>
      </c>
      <c r="B77" s="13">
        <f>'All Programs'!B189</f>
        <v>0</v>
      </c>
      <c r="C77" s="13">
        <f>'All Programs'!C189</f>
        <v>0</v>
      </c>
      <c r="D77" s="13">
        <f>'All Programs'!D189</f>
        <v>0</v>
      </c>
      <c r="E77" s="13">
        <f>'All Programs'!E189</f>
        <v>0</v>
      </c>
      <c r="F77" s="52">
        <f>'All Programs'!F189</f>
        <v>0</v>
      </c>
      <c r="G77" s="13">
        <f>'All Programs'!G189</f>
        <v>0</v>
      </c>
      <c r="H77" s="13">
        <f>'All Programs'!H189</f>
        <v>0</v>
      </c>
      <c r="I77" s="13">
        <f>'All Programs'!I189</f>
        <v>0</v>
      </c>
      <c r="J77" s="13">
        <f>'All Programs'!J189</f>
        <v>0</v>
      </c>
      <c r="K77" s="52">
        <f>'All Programs'!K189</f>
        <v>0</v>
      </c>
      <c r="L77" s="98" t="s">
        <v>165</v>
      </c>
      <c r="M77" s="87">
        <f t="shared" si="54"/>
        <v>0</v>
      </c>
      <c r="N77" s="98" t="s">
        <v>165</v>
      </c>
      <c r="O77" s="86">
        <f t="shared" si="55"/>
        <v>0</v>
      </c>
      <c r="P77" s="20"/>
    </row>
    <row r="78" spans="1:16" x14ac:dyDescent="0.2">
      <c r="A78" s="53" t="s">
        <v>125</v>
      </c>
      <c r="B78" s="54">
        <f t="shared" ref="B78:I78" si="56">SUM(B75:B77)</f>
        <v>23</v>
      </c>
      <c r="C78" s="54">
        <f t="shared" si="56"/>
        <v>17</v>
      </c>
      <c r="D78" s="54">
        <f t="shared" si="56"/>
        <v>7</v>
      </c>
      <c r="E78" s="54">
        <f>SUM(E75:E77)</f>
        <v>10</v>
      </c>
      <c r="F78" s="64">
        <f>SUM(F75:F77)</f>
        <v>6</v>
      </c>
      <c r="G78" s="54">
        <f>SUM(G75:G77)</f>
        <v>132</v>
      </c>
      <c r="H78" s="54">
        <f t="shared" si="56"/>
        <v>87</v>
      </c>
      <c r="I78" s="54">
        <f t="shared" si="56"/>
        <v>43</v>
      </c>
      <c r="J78" s="54">
        <f>SUM(J75:J77)</f>
        <v>50</v>
      </c>
      <c r="K78" s="64">
        <f>SUM(K75:K77)</f>
        <v>30</v>
      </c>
      <c r="L78" s="23">
        <f>(F78-E78)/E78</f>
        <v>-0.4</v>
      </c>
      <c r="M78" s="24">
        <f>F78-E78</f>
        <v>-4</v>
      </c>
      <c r="N78" s="23">
        <f>(K78-J78)/J78</f>
        <v>-0.4</v>
      </c>
      <c r="O78" s="25">
        <f>K78-J78</f>
        <v>-20</v>
      </c>
      <c r="P78" s="20"/>
    </row>
    <row r="79" spans="1:16" x14ac:dyDescent="0.2">
      <c r="A79" s="53"/>
      <c r="B79" s="13"/>
      <c r="C79" s="13"/>
      <c r="D79" s="13"/>
      <c r="E79" s="13"/>
      <c r="F79" s="52"/>
      <c r="G79" s="13"/>
      <c r="H79" s="13"/>
      <c r="I79" s="13"/>
      <c r="J79" s="13"/>
      <c r="K79" s="52"/>
      <c r="L79" s="23"/>
      <c r="M79" s="24"/>
      <c r="N79" s="23"/>
      <c r="O79" s="25"/>
      <c r="P79" s="20"/>
    </row>
    <row r="80" spans="1:16" x14ac:dyDescent="0.2">
      <c r="A80" s="94" t="s">
        <v>204</v>
      </c>
      <c r="B80" s="13"/>
      <c r="C80" s="13"/>
      <c r="D80" s="13">
        <f>'All Programs'!D227</f>
        <v>6</v>
      </c>
      <c r="E80" s="13">
        <f>'All Programs'!E227</f>
        <v>5</v>
      </c>
      <c r="F80" s="52">
        <f>'All Programs'!F227</f>
        <v>2</v>
      </c>
      <c r="G80" s="13">
        <f>'All Programs'!G204</f>
        <v>105</v>
      </c>
      <c r="H80" s="13">
        <f>'All Programs'!H204</f>
        <v>118</v>
      </c>
      <c r="I80" s="13">
        <f>'All Programs'!I227</f>
        <v>31</v>
      </c>
      <c r="J80" s="13">
        <f>'All Programs'!J227</f>
        <v>17</v>
      </c>
      <c r="K80" s="52">
        <f>'All Programs'!K227</f>
        <v>9</v>
      </c>
      <c r="L80" s="23">
        <f>(F80-E80)/E80</f>
        <v>-0.6</v>
      </c>
      <c r="M80" s="24">
        <f>F80-E80</f>
        <v>-3</v>
      </c>
      <c r="N80" s="23">
        <f>(K80-J80)/J80</f>
        <v>-0.47058823529411764</v>
      </c>
      <c r="O80" s="25">
        <f>K80-J80</f>
        <v>-8</v>
      </c>
      <c r="P80" s="20"/>
    </row>
    <row r="81" spans="1:16" ht="7.5" customHeight="1" x14ac:dyDescent="0.2">
      <c r="A81" s="26"/>
      <c r="B81" s="31"/>
      <c r="C81" s="22"/>
      <c r="D81" s="61"/>
      <c r="E81" s="22"/>
      <c r="F81" s="35"/>
      <c r="G81" s="22"/>
      <c r="H81" s="22"/>
      <c r="I81" s="68"/>
      <c r="J81" s="68"/>
      <c r="K81" s="34"/>
      <c r="L81" s="23"/>
      <c r="M81" s="24"/>
      <c r="N81" s="23"/>
      <c r="O81" s="10"/>
      <c r="P81" s="20"/>
    </row>
    <row r="82" spans="1:16" x14ac:dyDescent="0.2">
      <c r="A82" s="26" t="str">
        <f>'All Programs'!A206</f>
        <v xml:space="preserve">BA:Political Science -UIS       </v>
      </c>
      <c r="B82" s="31">
        <f>'All Programs'!B206</f>
        <v>26</v>
      </c>
      <c r="C82" s="31">
        <f>'All Programs'!C206</f>
        <v>24</v>
      </c>
      <c r="D82" s="13">
        <f>'All Programs'!D206</f>
        <v>19</v>
      </c>
      <c r="E82" s="13">
        <f>'All Programs'!E206</f>
        <v>12</v>
      </c>
      <c r="F82" s="52">
        <f>'All Programs'!F206</f>
        <v>18</v>
      </c>
      <c r="G82" s="13">
        <f>'All Programs'!G206</f>
        <v>184</v>
      </c>
      <c r="H82" s="13">
        <f>'All Programs'!H206</f>
        <v>135</v>
      </c>
      <c r="I82" s="13">
        <f>'All Programs'!I206</f>
        <v>115</v>
      </c>
      <c r="J82" s="13">
        <f>'All Programs'!J206</f>
        <v>65</v>
      </c>
      <c r="K82" s="52">
        <f>'All Programs'!K206</f>
        <v>84</v>
      </c>
      <c r="L82" s="23">
        <f>(F82-E82)/E82</f>
        <v>0.5</v>
      </c>
      <c r="M82" s="24">
        <f>F82-E82</f>
        <v>6</v>
      </c>
      <c r="N82" s="23">
        <f>(K82-J82)/J82</f>
        <v>0.29230769230769232</v>
      </c>
      <c r="O82" s="25">
        <f>K82-J82</f>
        <v>19</v>
      </c>
      <c r="P82" s="20"/>
    </row>
    <row r="83" spans="1:16" x14ac:dyDescent="0.2">
      <c r="A83" s="95" t="s">
        <v>185</v>
      </c>
      <c r="B83" s="31"/>
      <c r="C83" s="31"/>
      <c r="D83" s="13">
        <f>'All Programs'!D207</f>
        <v>4</v>
      </c>
      <c r="E83" s="13">
        <f>'All Programs'!E207</f>
        <v>4</v>
      </c>
      <c r="F83" s="52">
        <f>'All Programs'!F207</f>
        <v>7</v>
      </c>
      <c r="G83" s="13">
        <f>'All Programs'!G207</f>
        <v>0</v>
      </c>
      <c r="H83" s="13">
        <f>'All Programs'!H207</f>
        <v>0</v>
      </c>
      <c r="I83" s="13">
        <f>'All Programs'!I207</f>
        <v>15</v>
      </c>
      <c r="J83" s="13">
        <f>'All Programs'!J207</f>
        <v>17</v>
      </c>
      <c r="K83" s="52">
        <f>'All Programs'!K207</f>
        <v>31</v>
      </c>
      <c r="L83" s="23">
        <f>(F83-E83)/E83</f>
        <v>0.75</v>
      </c>
      <c r="M83" s="24">
        <f>F83-E83</f>
        <v>3</v>
      </c>
      <c r="N83" s="23">
        <f>(K83-J83)/J83</f>
        <v>0.82352941176470584</v>
      </c>
      <c r="O83" s="25">
        <f>K83-J83</f>
        <v>14</v>
      </c>
      <c r="P83" s="20"/>
    </row>
    <row r="84" spans="1:16" x14ac:dyDescent="0.2">
      <c r="A84" s="26" t="str">
        <f>'All Programs'!A208</f>
        <v>BA:Public Policy-UIS</v>
      </c>
      <c r="B84" s="11"/>
      <c r="C84" s="11" t="str">
        <f>'All Programs'!C208</f>
        <v>N/A</v>
      </c>
      <c r="D84" s="11">
        <f>'All Programs'!D208</f>
        <v>0</v>
      </c>
      <c r="E84" s="11">
        <f>'All Programs'!E208</f>
        <v>0</v>
      </c>
      <c r="F84" s="79">
        <f>'All Programs'!F208</f>
        <v>0</v>
      </c>
      <c r="G84" s="11"/>
      <c r="H84" s="11" t="str">
        <f>'All Programs'!H208</f>
        <v>N/A</v>
      </c>
      <c r="I84" s="11">
        <f>'All Programs'!I208</f>
        <v>0</v>
      </c>
      <c r="J84" s="11">
        <f>'All Programs'!J208</f>
        <v>0</v>
      </c>
      <c r="K84" s="79">
        <f>'All Programs'!K208</f>
        <v>0</v>
      </c>
      <c r="L84" s="98" t="s">
        <v>165</v>
      </c>
      <c r="M84" s="87">
        <f t="shared" ref="M84" si="57">F84-E84</f>
        <v>0</v>
      </c>
      <c r="N84" s="98" t="s">
        <v>165</v>
      </c>
      <c r="O84" s="86">
        <f t="shared" ref="O84" si="58">K84-J84</f>
        <v>0</v>
      </c>
      <c r="P84" s="20"/>
    </row>
    <row r="85" spans="1:16" x14ac:dyDescent="0.2">
      <c r="A85" s="26" t="str">
        <f>'All Programs'!A209</f>
        <v xml:space="preserve">                                       PSC Total</v>
      </c>
      <c r="B85" s="13"/>
      <c r="C85" s="13">
        <f>SUM(C82:C84)</f>
        <v>24</v>
      </c>
      <c r="D85" s="13">
        <f>SUM(D82:D84)</f>
        <v>23</v>
      </c>
      <c r="E85" s="13">
        <f>SUM(E82:E84)</f>
        <v>16</v>
      </c>
      <c r="F85" s="52">
        <f>SUM(F82:F84)</f>
        <v>25</v>
      </c>
      <c r="G85" s="13"/>
      <c r="H85" s="13">
        <f>SUM(H82:H84)</f>
        <v>135</v>
      </c>
      <c r="I85" s="13">
        <f>SUM(I82:I84)</f>
        <v>130</v>
      </c>
      <c r="J85" s="13">
        <f>SUM(J82:J84)</f>
        <v>82</v>
      </c>
      <c r="K85" s="52">
        <f>SUM(K82:K84)</f>
        <v>115</v>
      </c>
      <c r="L85" s="23">
        <f>(F85-E85)/E85</f>
        <v>0.5625</v>
      </c>
      <c r="M85" s="24">
        <f>F85-E85</f>
        <v>9</v>
      </c>
      <c r="N85" s="23">
        <f>(K85-J85)/J85</f>
        <v>0.40243902439024393</v>
      </c>
      <c r="O85" s="25">
        <f>K85-J85</f>
        <v>33</v>
      </c>
      <c r="P85" s="20"/>
    </row>
    <row r="86" spans="1:16" ht="7.5" customHeight="1" x14ac:dyDescent="0.2">
      <c r="A86" s="26"/>
      <c r="B86" s="13"/>
      <c r="C86" s="13"/>
      <c r="D86" s="13"/>
      <c r="E86" s="13"/>
      <c r="F86" s="52"/>
      <c r="G86" s="13"/>
      <c r="H86" s="13"/>
      <c r="I86" s="13"/>
      <c r="J86" s="13"/>
      <c r="K86" s="52"/>
      <c r="L86" s="23"/>
      <c r="M86" s="24"/>
      <c r="N86" s="23"/>
      <c r="O86" s="25"/>
      <c r="P86" s="20"/>
    </row>
    <row r="87" spans="1:16" x14ac:dyDescent="0.2">
      <c r="A87" s="66" t="s">
        <v>140</v>
      </c>
      <c r="B87" s="13"/>
      <c r="C87" s="13"/>
      <c r="D87" s="13">
        <f>'All Programs'!D211</f>
        <v>2</v>
      </c>
      <c r="E87" s="13">
        <f>'All Programs'!E211</f>
        <v>1</v>
      </c>
      <c r="F87" s="52">
        <f>'All Programs'!F211</f>
        <v>3</v>
      </c>
      <c r="G87" s="13">
        <f>'All Programs'!G211</f>
        <v>0</v>
      </c>
      <c r="H87" s="13">
        <f>'All Programs'!H211</f>
        <v>0</v>
      </c>
      <c r="I87" s="13">
        <f>'All Programs'!I211</f>
        <v>7</v>
      </c>
      <c r="J87" s="13">
        <f>'All Programs'!J211</f>
        <v>3</v>
      </c>
      <c r="K87" s="52">
        <f>'All Programs'!K211</f>
        <v>19</v>
      </c>
      <c r="L87" s="23">
        <f>(F87-E87)/E87</f>
        <v>2</v>
      </c>
      <c r="M87" s="24">
        <f>F87-E87</f>
        <v>2</v>
      </c>
      <c r="N87" s="23">
        <f>(K87-J87)/J87</f>
        <v>5.333333333333333</v>
      </c>
      <c r="O87" s="25">
        <f>K87-J87</f>
        <v>16</v>
      </c>
      <c r="P87" s="20"/>
    </row>
    <row r="88" spans="1:16" x14ac:dyDescent="0.2">
      <c r="A88" s="110" t="s">
        <v>218</v>
      </c>
      <c r="B88" s="13"/>
      <c r="C88" s="13"/>
      <c r="D88" s="13">
        <f>'All Programs'!D212</f>
        <v>1</v>
      </c>
      <c r="E88" s="13">
        <f>'All Programs'!E212</f>
        <v>2</v>
      </c>
      <c r="F88" s="52">
        <f>'All Programs'!F212</f>
        <v>2</v>
      </c>
      <c r="G88" s="13">
        <f>'All Programs'!G212</f>
        <v>0</v>
      </c>
      <c r="H88" s="13">
        <f>'All Programs'!H212</f>
        <v>0</v>
      </c>
      <c r="I88" s="13">
        <f>'All Programs'!I212</f>
        <v>8</v>
      </c>
      <c r="J88" s="13">
        <f>'All Programs'!J212</f>
        <v>14</v>
      </c>
      <c r="K88" s="52">
        <f>'All Programs'!K212</f>
        <v>11</v>
      </c>
      <c r="L88" s="23">
        <f>(F88-E88)/E88</f>
        <v>0</v>
      </c>
      <c r="M88" s="24">
        <f>F88-E88</f>
        <v>0</v>
      </c>
      <c r="N88" s="23">
        <f>(K88-J88)/J88</f>
        <v>-0.21428571428571427</v>
      </c>
      <c r="O88" s="25">
        <f>K88-J88</f>
        <v>-3</v>
      </c>
      <c r="P88" s="20"/>
    </row>
    <row r="89" spans="1:16" x14ac:dyDescent="0.2">
      <c r="A89" s="110" t="s">
        <v>231</v>
      </c>
      <c r="B89" s="13"/>
      <c r="C89" s="13"/>
      <c r="D89" s="13">
        <f>'All Programs'!D213</f>
        <v>0</v>
      </c>
      <c r="E89" s="13">
        <f>'All Programs'!E213</f>
        <v>1</v>
      </c>
      <c r="F89" s="52">
        <f>'All Programs'!F213</f>
        <v>0</v>
      </c>
      <c r="G89" s="13">
        <f>'All Programs'!G213</f>
        <v>62</v>
      </c>
      <c r="H89" s="13">
        <f>'All Programs'!H213</f>
        <v>79</v>
      </c>
      <c r="I89" s="13">
        <f>'All Programs'!I213</f>
        <v>0</v>
      </c>
      <c r="J89" s="13">
        <f>'All Programs'!J213</f>
        <v>3</v>
      </c>
      <c r="K89" s="52">
        <f>'All Programs'!K213</f>
        <v>0</v>
      </c>
      <c r="L89" s="97" t="s">
        <v>165</v>
      </c>
      <c r="M89" s="24">
        <f t="shared" ref="M89" si="59">F89-E89</f>
        <v>-1</v>
      </c>
      <c r="N89" s="111" t="s">
        <v>165</v>
      </c>
      <c r="O89" s="25">
        <f t="shared" ref="O89" si="60">K89-J89</f>
        <v>-3</v>
      </c>
      <c r="P89" s="20"/>
    </row>
    <row r="90" spans="1:16" x14ac:dyDescent="0.2">
      <c r="A90" s="110" t="s">
        <v>212</v>
      </c>
      <c r="B90" s="13"/>
      <c r="C90" s="13"/>
      <c r="D90" s="151">
        <f>'All Programs'!D214</f>
        <v>0</v>
      </c>
      <c r="E90" s="151">
        <f>'All Programs'!E214</f>
        <v>0</v>
      </c>
      <c r="F90" s="79">
        <f>'All Programs'!F214</f>
        <v>0</v>
      </c>
      <c r="G90" s="151">
        <f>'All Programs'!G214</f>
        <v>0</v>
      </c>
      <c r="H90" s="151">
        <f>'All Programs'!H214</f>
        <v>0</v>
      </c>
      <c r="I90" s="151">
        <f>'All Programs'!I214</f>
        <v>0</v>
      </c>
      <c r="J90" s="151">
        <f>'All Programs'!J214</f>
        <v>0</v>
      </c>
      <c r="K90" s="79">
        <f>'All Programs'!K214</f>
        <v>0</v>
      </c>
      <c r="L90" s="149" t="s">
        <v>165</v>
      </c>
      <c r="M90" s="87">
        <f>F90-E90</f>
        <v>0</v>
      </c>
      <c r="N90" s="149" t="s">
        <v>165</v>
      </c>
      <c r="O90" s="132">
        <f>K90-J90</f>
        <v>0</v>
      </c>
      <c r="P90" s="20"/>
    </row>
    <row r="91" spans="1:16" x14ac:dyDescent="0.2">
      <c r="A91" s="141" t="s">
        <v>213</v>
      </c>
      <c r="B91" s="13"/>
      <c r="C91" s="13"/>
      <c r="D91" s="13">
        <f>SUM(D87:D90)</f>
        <v>3</v>
      </c>
      <c r="E91" s="13">
        <f>SUM(E87:E90)</f>
        <v>4</v>
      </c>
      <c r="F91" s="52">
        <f>SUM(F87:F90)</f>
        <v>5</v>
      </c>
      <c r="G91" s="13"/>
      <c r="H91" s="13"/>
      <c r="I91" s="13">
        <f>SUM(I87:I90)</f>
        <v>15</v>
      </c>
      <c r="J91" s="13">
        <f>SUM(J87:J90)</f>
        <v>20</v>
      </c>
      <c r="K91" s="52">
        <f>SUM(K87:K90)</f>
        <v>30</v>
      </c>
      <c r="L91" s="23">
        <f>(F91-E91)/E91</f>
        <v>0.25</v>
      </c>
      <c r="M91" s="24">
        <f>F91-E91</f>
        <v>1</v>
      </c>
      <c r="N91" s="23">
        <f>(K91-J91)/J91</f>
        <v>0.5</v>
      </c>
      <c r="O91" s="25">
        <f>K91-J91</f>
        <v>10</v>
      </c>
      <c r="P91" s="20"/>
    </row>
    <row r="92" spans="1:16" ht="7.5" customHeight="1" x14ac:dyDescent="0.2">
      <c r="A92" s="26"/>
      <c r="B92" s="31"/>
      <c r="C92" s="31"/>
      <c r="D92" s="13"/>
      <c r="E92" s="13"/>
      <c r="F92" s="52"/>
      <c r="G92" s="13"/>
      <c r="H92" s="13"/>
      <c r="I92" s="13"/>
      <c r="J92" s="13"/>
      <c r="K92" s="52"/>
      <c r="L92" s="100"/>
      <c r="M92" s="24"/>
      <c r="N92" s="23"/>
      <c r="O92" s="10"/>
      <c r="P92" s="20"/>
    </row>
    <row r="93" spans="1:16" x14ac:dyDescent="0.2">
      <c r="A93" s="43" t="s">
        <v>3</v>
      </c>
      <c r="B93" s="44">
        <f>B69+B78+B82</f>
        <v>120</v>
      </c>
      <c r="C93" s="44">
        <f>C69+C78+C85</f>
        <v>100</v>
      </c>
      <c r="D93" s="48">
        <f>D71+D73+D78+D85+D80+D91</f>
        <v>78</v>
      </c>
      <c r="E93" s="48">
        <f>E71+E73+E78+E85+E80+E91</f>
        <v>60</v>
      </c>
      <c r="F93" s="14">
        <f>F71+F73+F78+F85+F80+F91</f>
        <v>74</v>
      </c>
      <c r="G93" s="48">
        <f>G69+G78+G82</f>
        <v>752</v>
      </c>
      <c r="H93" s="48">
        <f>H69+H78+H85</f>
        <v>561</v>
      </c>
      <c r="I93" s="48">
        <f>I71+I73+I78+I85+I80+I91</f>
        <v>438</v>
      </c>
      <c r="J93" s="48">
        <f>J71+J73+J78+J85+J80+J91</f>
        <v>289</v>
      </c>
      <c r="K93" s="48">
        <f>K71+K73+K78+K85+K80+K91</f>
        <v>392</v>
      </c>
      <c r="L93" s="49">
        <f>(F93-E93)/E93</f>
        <v>0.23333333333333334</v>
      </c>
      <c r="M93" s="9">
        <f>F93-E93</f>
        <v>14</v>
      </c>
      <c r="N93" s="6">
        <f>(K93-J93)/J93</f>
        <v>0.356401384083045</v>
      </c>
      <c r="O93" s="7">
        <f>K93-J93</f>
        <v>103</v>
      </c>
    </row>
    <row r="94" spans="1:16" x14ac:dyDescent="0.2">
      <c r="A94" s="4"/>
      <c r="B94" s="30"/>
      <c r="C94" s="15"/>
      <c r="D94" s="15"/>
      <c r="E94" s="15"/>
      <c r="F94" s="33"/>
      <c r="G94" s="15"/>
      <c r="H94" s="15"/>
      <c r="I94" s="15"/>
      <c r="J94" s="15"/>
      <c r="K94" s="33"/>
      <c r="L94" s="6"/>
      <c r="M94" s="9"/>
      <c r="N94" s="6"/>
      <c r="O94" s="38"/>
    </row>
    <row r="95" spans="1:16" x14ac:dyDescent="0.2">
      <c r="A95" s="2" t="s">
        <v>105</v>
      </c>
      <c r="B95" s="30" t="e">
        <f t="shared" ref="B95:K95" si="61">B93+B67</f>
        <v>#REF!</v>
      </c>
      <c r="C95" s="48" t="e">
        <f t="shared" si="61"/>
        <v>#REF!</v>
      </c>
      <c r="D95" s="48">
        <f t="shared" si="61"/>
        <v>292</v>
      </c>
      <c r="E95" s="48">
        <f t="shared" si="61"/>
        <v>316</v>
      </c>
      <c r="F95" s="14">
        <f t="shared" si="61"/>
        <v>323</v>
      </c>
      <c r="G95" s="48" t="e">
        <f t="shared" si="61"/>
        <v>#REF!</v>
      </c>
      <c r="H95" s="48" t="e">
        <f t="shared" si="61"/>
        <v>#REF!</v>
      </c>
      <c r="I95" s="48">
        <f t="shared" si="61"/>
        <v>1341</v>
      </c>
      <c r="J95" s="48">
        <f t="shared" si="61"/>
        <v>1453</v>
      </c>
      <c r="K95" s="14">
        <f t="shared" si="61"/>
        <v>1396</v>
      </c>
      <c r="L95" s="6">
        <f>(F95-E95)/E95</f>
        <v>2.2151898734177215E-2</v>
      </c>
      <c r="M95" s="9">
        <f>F95-E95</f>
        <v>7</v>
      </c>
      <c r="N95" s="6">
        <f>(K95-J95)/J95</f>
        <v>-3.922918100481762E-2</v>
      </c>
      <c r="O95" s="7">
        <f>K95-J95</f>
        <v>-57</v>
      </c>
    </row>
    <row r="96" spans="1:16" x14ac:dyDescent="0.2">
      <c r="D96" s="19"/>
      <c r="I96" s="19"/>
      <c r="J96" s="19"/>
      <c r="K96" s="89"/>
      <c r="M96" s="20"/>
    </row>
    <row r="97" spans="9:11" x14ac:dyDescent="0.2">
      <c r="I97" s="19"/>
      <c r="J97" s="19"/>
      <c r="K97" s="89"/>
    </row>
  </sheetData>
  <mergeCells count="3">
    <mergeCell ref="A3:O3"/>
    <mergeCell ref="A1:O1"/>
    <mergeCell ref="A2:O2"/>
  </mergeCells>
  <phoneticPr fontId="0" type="noConversion"/>
  <printOptions horizontalCentered="1"/>
  <pageMargins left="0" right="0" top="0.5" bottom="0.25" header="0" footer="0"/>
  <pageSetup scale="89" firstPageNumber="0" fitToHeight="0" orientation="portrait" r:id="rId1"/>
  <headerFooter alignWithMargins="0">
    <oddFooter>&amp;R&amp;"Arial,Italic"&amp;8Office of Institutional Research</oddFooter>
  </headerFooter>
  <rowBreaks count="1" manualBreakCount="1">
    <brk id="7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3"/>
  <sheetViews>
    <sheetView zoomScaleNormal="100" workbookViewId="0">
      <selection sqref="A1:O1"/>
    </sheetView>
  </sheetViews>
  <sheetFormatPr defaultColWidth="9.140625" defaultRowHeight="12.75" x14ac:dyDescent="0.2"/>
  <cols>
    <col min="1" max="1" width="31.28515625" style="17" customWidth="1"/>
    <col min="2" max="2" width="8.28515625" style="27" hidden="1" customWidth="1"/>
    <col min="3" max="3" width="8.28515625" style="18" hidden="1" customWidth="1"/>
    <col min="4" max="6" width="8.28515625" style="18" customWidth="1"/>
    <col min="7" max="8" width="8.28515625" style="18" hidden="1" customWidth="1"/>
    <col min="9" max="11" width="8.28515625" style="18" customWidth="1"/>
    <col min="12" max="15" width="8.7109375" style="17" customWidth="1"/>
    <col min="16" max="16384" width="9.140625" style="17"/>
  </cols>
  <sheetData>
    <row r="1" spans="1:16" ht="15.75" x14ac:dyDescent="0.25">
      <c r="A1" s="167" t="s">
        <v>236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15" customHeight="1" x14ac:dyDescent="0.25">
      <c r="A2" s="167" t="s">
        <v>101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6" ht="15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6" ht="34.5" x14ac:dyDescent="0.25">
      <c r="A4" s="1" t="s">
        <v>135</v>
      </c>
      <c r="B4" s="28" t="s">
        <v>0</v>
      </c>
      <c r="C4" s="16" t="s">
        <v>1</v>
      </c>
      <c r="D4" s="16" t="s">
        <v>216</v>
      </c>
      <c r="E4" s="16" t="s">
        <v>226</v>
      </c>
      <c r="F4" s="32" t="s">
        <v>237</v>
      </c>
      <c r="G4" s="16" t="s">
        <v>5</v>
      </c>
      <c r="H4" s="16" t="s">
        <v>4</v>
      </c>
      <c r="I4" s="16" t="s">
        <v>217</v>
      </c>
      <c r="J4" s="16" t="s">
        <v>227</v>
      </c>
      <c r="K4" s="32" t="s">
        <v>238</v>
      </c>
      <c r="L4" s="5" t="s">
        <v>239</v>
      </c>
      <c r="M4" s="8" t="s">
        <v>240</v>
      </c>
      <c r="N4" s="5" t="s">
        <v>241</v>
      </c>
      <c r="O4" s="5" t="s">
        <v>242</v>
      </c>
      <c r="P4" s="20"/>
    </row>
    <row r="5" spans="1:16" x14ac:dyDescent="0.2">
      <c r="A5" s="95" t="s">
        <v>160</v>
      </c>
      <c r="B5" s="13">
        <f>'All Programs'!B151</f>
        <v>112</v>
      </c>
      <c r="C5" s="13">
        <f>'All Programs'!C151</f>
        <v>96</v>
      </c>
      <c r="D5" s="56">
        <f>'All Programs'!D151</f>
        <v>42</v>
      </c>
      <c r="E5" s="13">
        <f>'All Programs'!E151</f>
        <v>41</v>
      </c>
      <c r="F5" s="50">
        <f>'All Programs'!F151</f>
        <v>32</v>
      </c>
      <c r="G5" s="13">
        <f>'All Programs'!G151</f>
        <v>536</v>
      </c>
      <c r="H5" s="13">
        <f>'All Programs'!H151</f>
        <v>445</v>
      </c>
      <c r="I5" s="56">
        <f>'All Programs'!I151</f>
        <v>165</v>
      </c>
      <c r="J5" s="13">
        <f>'All Programs'!J151</f>
        <v>161</v>
      </c>
      <c r="K5" s="50">
        <f>'All Programs'!K151</f>
        <v>137</v>
      </c>
      <c r="L5" s="23">
        <f>(F5-E5)/E5</f>
        <v>-0.21951219512195122</v>
      </c>
      <c r="M5" s="24">
        <f>F5-E5</f>
        <v>-9</v>
      </c>
      <c r="N5" s="23">
        <f>(K5-J5)/J5</f>
        <v>-0.14906832298136646</v>
      </c>
      <c r="O5" s="25">
        <f>K5-J5</f>
        <v>-24</v>
      </c>
    </row>
    <row r="6" spans="1:16" x14ac:dyDescent="0.2">
      <c r="A6" s="2" t="s">
        <v>2</v>
      </c>
      <c r="B6" s="39">
        <f t="shared" ref="B6:I6" si="0">SUM(B5:B5)</f>
        <v>112</v>
      </c>
      <c r="C6" s="40">
        <f t="shared" si="0"/>
        <v>96</v>
      </c>
      <c r="D6" s="40">
        <f t="shared" si="0"/>
        <v>42</v>
      </c>
      <c r="E6" s="40">
        <f>SUM(E5:E5)</f>
        <v>41</v>
      </c>
      <c r="F6" s="41">
        <f>SUM(F5:F5)</f>
        <v>32</v>
      </c>
      <c r="G6" s="40">
        <f>SUM(G5:G5)</f>
        <v>536</v>
      </c>
      <c r="H6" s="40">
        <f t="shared" si="0"/>
        <v>445</v>
      </c>
      <c r="I6" s="40">
        <f t="shared" si="0"/>
        <v>165</v>
      </c>
      <c r="J6" s="40">
        <f>SUM(J5:J5)</f>
        <v>161</v>
      </c>
      <c r="K6" s="41">
        <f>SUM(K5:K5)</f>
        <v>137</v>
      </c>
      <c r="L6" s="107">
        <f>(F6-E6)/E6</f>
        <v>-0.21951219512195122</v>
      </c>
      <c r="M6" s="108">
        <f>F6-E6</f>
        <v>-9</v>
      </c>
      <c r="N6" s="42">
        <f>(K6-J6)/J6</f>
        <v>-0.14906832298136646</v>
      </c>
      <c r="O6" s="109">
        <f>K6-J6</f>
        <v>-24</v>
      </c>
    </row>
    <row r="7" spans="1:16" x14ac:dyDescent="0.2">
      <c r="A7" s="26"/>
      <c r="B7" s="29"/>
      <c r="C7" s="22"/>
      <c r="D7" s="22"/>
      <c r="E7" s="22"/>
      <c r="F7" s="35"/>
      <c r="G7" s="22"/>
      <c r="H7" s="22"/>
      <c r="I7" s="22"/>
      <c r="J7" s="22"/>
      <c r="K7" s="35"/>
      <c r="L7" s="49"/>
      <c r="M7" s="9"/>
      <c r="N7" s="23"/>
      <c r="O7" s="38"/>
    </row>
    <row r="8" spans="1:16" x14ac:dyDescent="0.2">
      <c r="A8" s="95" t="s">
        <v>161</v>
      </c>
      <c r="B8" s="31">
        <f>'All Programs'!B276</f>
        <v>52</v>
      </c>
      <c r="C8" s="31">
        <f>'All Programs'!C276</f>
        <v>34</v>
      </c>
      <c r="D8" s="13">
        <f>'All Programs'!D276</f>
        <v>17</v>
      </c>
      <c r="E8" s="13">
        <f>'All Programs'!E276</f>
        <v>10</v>
      </c>
      <c r="F8" s="52">
        <f>'All Programs'!F276</f>
        <v>7</v>
      </c>
      <c r="G8" s="13">
        <f>'All Programs'!G276</f>
        <v>219</v>
      </c>
      <c r="H8" s="13">
        <f>'All Programs'!H276</f>
        <v>145</v>
      </c>
      <c r="I8" s="13">
        <f>'All Programs'!I276</f>
        <v>67</v>
      </c>
      <c r="J8" s="13">
        <f>'All Programs'!J276</f>
        <v>37</v>
      </c>
      <c r="K8" s="52">
        <f>'All Programs'!K276</f>
        <v>34</v>
      </c>
      <c r="L8" s="100">
        <f>(F8-E8)/E8</f>
        <v>-0.3</v>
      </c>
      <c r="M8" s="24">
        <f>F8-E8</f>
        <v>-3</v>
      </c>
      <c r="N8" s="23">
        <f>(K8-J8)/J8</f>
        <v>-8.1081081081081086E-2</v>
      </c>
      <c r="O8" s="10">
        <f>K8-J8</f>
        <v>-3</v>
      </c>
      <c r="P8" s="20"/>
    </row>
    <row r="9" spans="1:16" x14ac:dyDescent="0.2">
      <c r="A9" s="26" t="s">
        <v>93</v>
      </c>
      <c r="B9" s="13">
        <f>'All Programs'!B279</f>
        <v>4</v>
      </c>
      <c r="C9" s="13">
        <f>'All Programs'!C279</f>
        <v>7</v>
      </c>
      <c r="D9" s="13">
        <f>'All Programs'!D279</f>
        <v>5</v>
      </c>
      <c r="E9" s="13">
        <f>'All Programs'!E279</f>
        <v>11</v>
      </c>
      <c r="F9" s="52">
        <f>'All Programs'!F279</f>
        <v>16</v>
      </c>
      <c r="G9" s="13">
        <f>'All Programs'!G279</f>
        <v>27</v>
      </c>
      <c r="H9" s="13">
        <f>'All Programs'!H279</f>
        <v>35</v>
      </c>
      <c r="I9" s="13">
        <f>'All Programs'!I279</f>
        <v>22</v>
      </c>
      <c r="J9" s="13">
        <f>'All Programs'!J279</f>
        <v>58</v>
      </c>
      <c r="K9" s="52">
        <f>'All Programs'!K279</f>
        <v>81</v>
      </c>
      <c r="L9" s="96">
        <f>(F9-E9)/E9</f>
        <v>0.45454545454545453</v>
      </c>
      <c r="M9" s="87">
        <f>F9-E9</f>
        <v>5</v>
      </c>
      <c r="N9" s="85">
        <f>(K9-J9)/J9</f>
        <v>0.39655172413793105</v>
      </c>
      <c r="O9" s="86">
        <f>K9-J9</f>
        <v>23</v>
      </c>
      <c r="P9" s="20"/>
    </row>
    <row r="10" spans="1:16" x14ac:dyDescent="0.2">
      <c r="A10" s="43" t="s">
        <v>3</v>
      </c>
      <c r="B10" s="44">
        <f t="shared" ref="B10:I10" si="1">SUM(B8:B9)</f>
        <v>56</v>
      </c>
      <c r="C10" s="45">
        <f t="shared" si="1"/>
        <v>41</v>
      </c>
      <c r="D10" s="45">
        <f t="shared" si="1"/>
        <v>22</v>
      </c>
      <c r="E10" s="45">
        <f>SUM(E8:E9)</f>
        <v>21</v>
      </c>
      <c r="F10" s="46">
        <f>SUM(F8:F9)</f>
        <v>23</v>
      </c>
      <c r="G10" s="45">
        <f>SUM(G8:G9)</f>
        <v>246</v>
      </c>
      <c r="H10" s="45">
        <f t="shared" si="1"/>
        <v>180</v>
      </c>
      <c r="I10" s="45">
        <f t="shared" si="1"/>
        <v>89</v>
      </c>
      <c r="J10" s="45">
        <f>SUM(J8:J9)</f>
        <v>95</v>
      </c>
      <c r="K10" s="46">
        <f>SUM(K8:K9)</f>
        <v>115</v>
      </c>
      <c r="L10" s="6">
        <f>(F10-E10)/E10</f>
        <v>9.5238095238095233E-2</v>
      </c>
      <c r="M10" s="9">
        <f>F10-E10</f>
        <v>2</v>
      </c>
      <c r="N10" s="6">
        <f>(K10-J10)/J10</f>
        <v>0.21052631578947367</v>
      </c>
      <c r="O10" s="7">
        <f>K10-J10</f>
        <v>20</v>
      </c>
    </row>
    <row r="11" spans="1:16" x14ac:dyDescent="0.2">
      <c r="A11" s="4"/>
      <c r="B11" s="30"/>
      <c r="C11" s="15"/>
      <c r="D11" s="15"/>
      <c r="E11" s="15"/>
      <c r="F11" s="33"/>
      <c r="G11" s="15"/>
      <c r="H11" s="15"/>
      <c r="I11" s="15"/>
      <c r="J11" s="15"/>
      <c r="K11" s="33"/>
      <c r="L11" s="6"/>
      <c r="M11" s="9"/>
      <c r="N11" s="49"/>
      <c r="O11" s="38"/>
      <c r="P11" s="20"/>
    </row>
    <row r="12" spans="1:16" x14ac:dyDescent="0.2">
      <c r="A12" s="2" t="s">
        <v>106</v>
      </c>
      <c r="B12" s="30">
        <f t="shared" ref="B12:I12" si="2">B10+B6</f>
        <v>168</v>
      </c>
      <c r="C12" s="48">
        <f t="shared" si="2"/>
        <v>137</v>
      </c>
      <c r="D12" s="48">
        <f t="shared" si="2"/>
        <v>64</v>
      </c>
      <c r="E12" s="48">
        <f>E10+E6</f>
        <v>62</v>
      </c>
      <c r="F12" s="14">
        <f>F10+F6</f>
        <v>55</v>
      </c>
      <c r="G12" s="48">
        <f>G10+G6</f>
        <v>782</v>
      </c>
      <c r="H12" s="48">
        <f t="shared" si="2"/>
        <v>625</v>
      </c>
      <c r="I12" s="48">
        <f t="shared" si="2"/>
        <v>254</v>
      </c>
      <c r="J12" s="48">
        <f>J10+J6</f>
        <v>256</v>
      </c>
      <c r="K12" s="14">
        <f>K10+K6</f>
        <v>252</v>
      </c>
      <c r="L12" s="6">
        <f>(F12-E12)/E12</f>
        <v>-0.11290322580645161</v>
      </c>
      <c r="M12" s="9">
        <f>F12-E12</f>
        <v>-7</v>
      </c>
      <c r="N12" s="6">
        <f>(K12-J12)/J12</f>
        <v>-1.5625E-2</v>
      </c>
      <c r="O12" s="7">
        <f>K12-J12</f>
        <v>-4</v>
      </c>
    </row>
    <row r="13" spans="1:16" x14ac:dyDescent="0.2">
      <c r="D13" s="19"/>
      <c r="I13" s="19"/>
      <c r="J13" s="19"/>
      <c r="K13" s="89"/>
      <c r="M13" s="20"/>
    </row>
    <row r="23" spans="2:2" x14ac:dyDescent="0.2">
      <c r="B23" s="47"/>
    </row>
  </sheetData>
  <mergeCells count="3">
    <mergeCell ref="A3:O3"/>
    <mergeCell ref="A2:O2"/>
    <mergeCell ref="A1:O1"/>
  </mergeCells>
  <phoneticPr fontId="0" type="noConversion"/>
  <printOptions horizontalCentered="1"/>
  <pageMargins left="0" right="0" top="0.5" bottom="0.25" header="0" footer="0"/>
  <pageSetup scale="89" firstPageNumber="0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All Programs</vt:lpstr>
      <vt:lpstr>CBM</vt:lpstr>
      <vt:lpstr>EHS</vt:lpstr>
      <vt:lpstr>LAS</vt:lpstr>
      <vt:lpstr>PAA</vt:lpstr>
      <vt:lpstr>VCAA</vt:lpstr>
      <vt:lpstr>'All Programs'!Print_Area</vt:lpstr>
      <vt:lpstr>CBM!Print_Area</vt:lpstr>
      <vt:lpstr>EHS!Print_Area</vt:lpstr>
      <vt:lpstr>LAS!Print_Area</vt:lpstr>
      <vt:lpstr>PAA!Print_Area</vt:lpstr>
      <vt:lpstr>VCAA!Print_Area</vt:lpstr>
      <vt:lpstr>'All Programs'!Print_Titles</vt:lpstr>
      <vt:lpstr>CBM!Print_Titles</vt:lpstr>
      <vt:lpstr>EHS!Print_Titles</vt:lpstr>
      <vt:lpstr>LAS!Print_Titles</vt:lpstr>
      <vt:lpstr>PAA!Print_Titles</vt:lpstr>
      <vt:lpstr>VCAA!Print_Titles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Robert J</dc:creator>
  <cp:lastModifiedBy>Jones, Robert J</cp:lastModifiedBy>
  <cp:lastPrinted>2020-06-09T17:00:00Z</cp:lastPrinted>
  <dcterms:created xsi:type="dcterms:W3CDTF">2008-06-09T12:59:45Z</dcterms:created>
  <dcterms:modified xsi:type="dcterms:W3CDTF">2021-06-15T14:43:17Z</dcterms:modified>
</cp:coreProperties>
</file>