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Term Census HC_CRHR_Change\ProgramCode\Spring\"/>
    </mc:Choice>
  </mc:AlternateContent>
  <bookViews>
    <workbookView xWindow="0" yWindow="300" windowWidth="8196" windowHeight="3792" tabRatio="512"/>
  </bookViews>
  <sheets>
    <sheet name="All Programs" sheetId="1" r:id="rId1"/>
    <sheet name="CBM" sheetId="2" r:id="rId2"/>
    <sheet name="EHS" sheetId="3" r:id="rId3"/>
    <sheet name="LAS" sheetId="4" r:id="rId4"/>
    <sheet name="PAA" sheetId="5" r:id="rId5"/>
    <sheet name="VCAA" sheetId="6" r:id="rId6"/>
  </sheets>
  <definedNames>
    <definedName name="_xlnm.Print_Area" localSheetId="0">'All Programs'!$A$1:$K$296</definedName>
    <definedName name="_xlnm.Print_Area" localSheetId="1">CBM!$A$1:$K$58</definedName>
    <definedName name="_xlnm.Print_Area" localSheetId="2">EHS!$A$1:$K$61</definedName>
    <definedName name="_xlnm.Print_Area" localSheetId="3">LAS!$A$1:$K$106</definedName>
    <definedName name="_xlnm.Print_Area" localSheetId="4">PAA!$A$1:$K$101</definedName>
    <definedName name="_xlnm.Print_Area" localSheetId="5">VCAA!$A$1:$K$12</definedName>
    <definedName name="_xlnm.Print_Titles" localSheetId="0">'All Programs'!$4:$4</definedName>
    <definedName name="_xlnm.Print_Titles" localSheetId="1">CBM!$4:$4</definedName>
    <definedName name="_xlnm.Print_Titles" localSheetId="2">EHS!$3:$3</definedName>
    <definedName name="_xlnm.Print_Titles" localSheetId="3">LAS!$3:$3</definedName>
    <definedName name="_xlnm.Print_Titles" localSheetId="4">PAA!$3:$3</definedName>
    <definedName name="_xlnm.Print_Titles" localSheetId="5">VCAA!$3:$3</definedName>
  </definedNames>
  <calcPr calcId="162913"/>
</workbook>
</file>

<file path=xl/calcChain.xml><?xml version="1.0" encoding="utf-8"?>
<calcChain xmlns="http://schemas.openxmlformats.org/spreadsheetml/2006/main">
  <c r="G43" i="3" l="1"/>
  <c r="F43" i="3"/>
  <c r="E43" i="3"/>
  <c r="D43" i="3"/>
  <c r="C43" i="3"/>
  <c r="B43" i="3"/>
  <c r="G42" i="3"/>
  <c r="F42" i="3"/>
  <c r="E42" i="3"/>
  <c r="D42" i="3"/>
  <c r="C42" i="3"/>
  <c r="B42" i="3"/>
  <c r="K42" i="3"/>
  <c r="I42" i="3"/>
  <c r="K10" i="5" l="1"/>
  <c r="I10" i="5"/>
  <c r="K9" i="5"/>
  <c r="I9" i="5"/>
  <c r="K267" i="1"/>
  <c r="J267" i="1"/>
  <c r="I267" i="1"/>
  <c r="H267" i="1"/>
  <c r="K235" i="1"/>
  <c r="J235" i="1"/>
  <c r="I235" i="1"/>
  <c r="H235" i="1"/>
  <c r="K96" i="5"/>
  <c r="I96" i="5"/>
  <c r="K68" i="5"/>
  <c r="I68" i="5"/>
  <c r="K52" i="5"/>
  <c r="I52" i="5"/>
  <c r="K44" i="5"/>
  <c r="J44" i="5"/>
  <c r="I44" i="5"/>
  <c r="H44" i="5"/>
  <c r="K19" i="5"/>
  <c r="J19" i="5"/>
  <c r="I19" i="5"/>
  <c r="H19" i="5"/>
  <c r="K18" i="5"/>
  <c r="J18" i="5"/>
  <c r="I18" i="5"/>
  <c r="H18" i="5"/>
  <c r="K17" i="5"/>
  <c r="J17" i="5"/>
  <c r="I17" i="5"/>
  <c r="H17" i="5"/>
  <c r="K16" i="5"/>
  <c r="J16" i="5"/>
  <c r="I16" i="5"/>
  <c r="H16" i="5"/>
  <c r="K41" i="2"/>
  <c r="J41" i="2"/>
  <c r="I41" i="2"/>
  <c r="H41" i="2"/>
  <c r="K24" i="2"/>
  <c r="J24" i="2"/>
  <c r="I24" i="2"/>
  <c r="H24" i="2"/>
  <c r="G14" i="3"/>
  <c r="G20" i="5"/>
  <c r="G48" i="3"/>
  <c r="K48" i="3" s="1"/>
  <c r="F48" i="3"/>
  <c r="E48" i="3"/>
  <c r="D48" i="3"/>
  <c r="I48" i="3" s="1"/>
  <c r="C48" i="3"/>
  <c r="B48" i="3"/>
  <c r="G184" i="1"/>
  <c r="F184" i="1"/>
  <c r="E184" i="1"/>
  <c r="D184" i="1"/>
  <c r="C184" i="1"/>
  <c r="B184" i="1"/>
  <c r="K183" i="1"/>
  <c r="I183" i="1"/>
  <c r="G39" i="4"/>
  <c r="F39" i="4"/>
  <c r="E39" i="4"/>
  <c r="D39" i="4"/>
  <c r="C39" i="4"/>
  <c r="B39" i="4"/>
  <c r="K154" i="1"/>
  <c r="I154" i="1"/>
  <c r="K153" i="1"/>
  <c r="I153" i="1"/>
  <c r="G56" i="3"/>
  <c r="F56" i="3"/>
  <c r="E56" i="3"/>
  <c r="D56" i="3"/>
  <c r="C56" i="3"/>
  <c r="B56" i="3"/>
  <c r="K288" i="1"/>
  <c r="I288" i="1"/>
  <c r="I39" i="4" l="1"/>
  <c r="I184" i="1"/>
  <c r="J184" i="1"/>
  <c r="K184" i="1"/>
  <c r="H184" i="1"/>
  <c r="K56" i="3"/>
  <c r="I56" i="3"/>
  <c r="K39" i="4"/>
  <c r="G45" i="5" l="1"/>
  <c r="F45" i="5"/>
  <c r="E45" i="5"/>
  <c r="D45" i="5"/>
  <c r="C45" i="5"/>
  <c r="B45" i="5"/>
  <c r="K91" i="1"/>
  <c r="I91" i="1"/>
  <c r="G51" i="2"/>
  <c r="F51" i="2"/>
  <c r="E51" i="2"/>
  <c r="D51" i="2"/>
  <c r="C51" i="2"/>
  <c r="B51" i="2"/>
  <c r="G50" i="2"/>
  <c r="F50" i="2"/>
  <c r="E50" i="2"/>
  <c r="D50" i="2"/>
  <c r="C50" i="2"/>
  <c r="B50" i="2"/>
  <c r="K254" i="1"/>
  <c r="I254" i="1"/>
  <c r="K253" i="1"/>
  <c r="I253" i="1"/>
  <c r="K162" i="1"/>
  <c r="J162" i="1"/>
  <c r="I162" i="1"/>
  <c r="H162" i="1"/>
  <c r="K158" i="1"/>
  <c r="J158" i="1"/>
  <c r="I158" i="1"/>
  <c r="H158" i="1"/>
  <c r="K155" i="1"/>
  <c r="I155" i="1"/>
  <c r="K127" i="1"/>
  <c r="I127" i="1"/>
  <c r="K126" i="1"/>
  <c r="I126" i="1"/>
  <c r="K122" i="1"/>
  <c r="I122" i="1"/>
  <c r="K118" i="1"/>
  <c r="I118" i="1"/>
  <c r="K115" i="1"/>
  <c r="J115" i="1"/>
  <c r="I115" i="1"/>
  <c r="H115" i="1"/>
  <c r="K90" i="1"/>
  <c r="J90" i="1"/>
  <c r="I90" i="1"/>
  <c r="H90" i="1"/>
  <c r="K76" i="1"/>
  <c r="J76" i="1"/>
  <c r="I76" i="1"/>
  <c r="H76" i="1"/>
  <c r="K53" i="1"/>
  <c r="J53" i="1"/>
  <c r="I53" i="1"/>
  <c r="H53" i="1"/>
  <c r="K26" i="1"/>
  <c r="I26" i="1"/>
  <c r="K35" i="1"/>
  <c r="J35" i="1"/>
  <c r="I35" i="1"/>
  <c r="H35" i="1"/>
  <c r="K34" i="1"/>
  <c r="J34" i="1"/>
  <c r="I34" i="1"/>
  <c r="H34" i="1"/>
  <c r="K33" i="1"/>
  <c r="J33" i="1"/>
  <c r="I33" i="1"/>
  <c r="H33" i="1"/>
  <c r="K32" i="1"/>
  <c r="J32" i="1"/>
  <c r="I32" i="1"/>
  <c r="H32" i="1"/>
  <c r="K27" i="1"/>
  <c r="I27" i="1"/>
  <c r="K279" i="1"/>
  <c r="J279" i="1"/>
  <c r="I279" i="1"/>
  <c r="H279" i="1"/>
  <c r="K45" i="5" l="1"/>
  <c r="I50" i="2"/>
  <c r="I51" i="2"/>
  <c r="K51" i="2"/>
  <c r="I45" i="5"/>
  <c r="K50" i="2"/>
  <c r="F290" i="1"/>
  <c r="F281" i="1"/>
  <c r="F275" i="1"/>
  <c r="F269" i="1"/>
  <c r="F264" i="1"/>
  <c r="F257" i="1"/>
  <c r="F246" i="1"/>
  <c r="F238" i="1"/>
  <c r="F229" i="1"/>
  <c r="F219" i="1"/>
  <c r="F214" i="1"/>
  <c r="F210" i="1"/>
  <c r="F204" i="1"/>
  <c r="F200" i="1"/>
  <c r="F195" i="1"/>
  <c r="F191" i="1"/>
  <c r="F180" i="1"/>
  <c r="F176" i="1"/>
  <c r="F172" i="1"/>
  <c r="F164" i="1"/>
  <c r="F130" i="1"/>
  <c r="F113" i="1"/>
  <c r="F108" i="1"/>
  <c r="F104" i="1"/>
  <c r="F100" i="1"/>
  <c r="F94" i="1"/>
  <c r="F86" i="1"/>
  <c r="F80" i="1"/>
  <c r="F72" i="1"/>
  <c r="F66" i="1"/>
  <c r="F62" i="1"/>
  <c r="F58" i="1"/>
  <c r="F50" i="1"/>
  <c r="F44" i="1"/>
  <c r="F38" i="1"/>
  <c r="F21" i="1"/>
  <c r="F16" i="1"/>
  <c r="C290" i="1"/>
  <c r="C281" i="1"/>
  <c r="C275" i="1"/>
  <c r="C269" i="1"/>
  <c r="C264" i="1"/>
  <c r="C257" i="1"/>
  <c r="C246" i="1"/>
  <c r="C238" i="1"/>
  <c r="C229" i="1"/>
  <c r="C219" i="1"/>
  <c r="C214" i="1"/>
  <c r="C210" i="1"/>
  <c r="C204" i="1"/>
  <c r="C200" i="1"/>
  <c r="C195" i="1"/>
  <c r="C191" i="1"/>
  <c r="C180" i="1"/>
  <c r="C294" i="1" s="1"/>
  <c r="C176" i="1"/>
  <c r="C172" i="1"/>
  <c r="C164" i="1"/>
  <c r="C130" i="1"/>
  <c r="C113" i="1"/>
  <c r="C108" i="1"/>
  <c r="C104" i="1"/>
  <c r="C100" i="1"/>
  <c r="C94" i="1"/>
  <c r="C86" i="1"/>
  <c r="C80" i="1"/>
  <c r="C72" i="1"/>
  <c r="C66" i="1"/>
  <c r="C62" i="1"/>
  <c r="C58" i="1"/>
  <c r="C50" i="1"/>
  <c r="C44" i="1"/>
  <c r="C38" i="1"/>
  <c r="C21" i="1"/>
  <c r="C16" i="1"/>
  <c r="C166" i="1" s="1"/>
  <c r="E290" i="1"/>
  <c r="E281" i="1"/>
  <c r="E275" i="1"/>
  <c r="E269" i="1"/>
  <c r="E264" i="1"/>
  <c r="E257" i="1"/>
  <c r="E246" i="1"/>
  <c r="E238" i="1"/>
  <c r="E229" i="1"/>
  <c r="E219" i="1"/>
  <c r="E214" i="1"/>
  <c r="E210" i="1"/>
  <c r="E204" i="1"/>
  <c r="E200" i="1"/>
  <c r="E195" i="1"/>
  <c r="E191" i="1"/>
  <c r="E180" i="1"/>
  <c r="E176" i="1"/>
  <c r="E172" i="1"/>
  <c r="E164" i="1"/>
  <c r="E130" i="1"/>
  <c r="E113" i="1"/>
  <c r="E108" i="1"/>
  <c r="E104" i="1"/>
  <c r="E100" i="1"/>
  <c r="E94" i="1"/>
  <c r="E86" i="1"/>
  <c r="E80" i="1"/>
  <c r="E72" i="1"/>
  <c r="E66" i="1"/>
  <c r="E62" i="1"/>
  <c r="E58" i="1"/>
  <c r="E50" i="1"/>
  <c r="E44" i="1"/>
  <c r="E38" i="1"/>
  <c r="E21" i="1"/>
  <c r="E16" i="1"/>
  <c r="B290" i="1"/>
  <c r="B281" i="1"/>
  <c r="B275" i="1"/>
  <c r="B269" i="1"/>
  <c r="B264" i="1"/>
  <c r="B257" i="1"/>
  <c r="B246" i="1"/>
  <c r="B238" i="1"/>
  <c r="B229" i="1"/>
  <c r="B219" i="1"/>
  <c r="B214" i="1"/>
  <c r="B210" i="1"/>
  <c r="B204" i="1"/>
  <c r="B200" i="1"/>
  <c r="B195" i="1"/>
  <c r="B191" i="1"/>
  <c r="B180" i="1"/>
  <c r="B176" i="1"/>
  <c r="B172" i="1"/>
  <c r="B164" i="1"/>
  <c r="B130" i="1"/>
  <c r="B113" i="1"/>
  <c r="B108" i="1"/>
  <c r="B104" i="1"/>
  <c r="B100" i="1"/>
  <c r="B94" i="1"/>
  <c r="B86" i="1"/>
  <c r="B80" i="1"/>
  <c r="B72" i="1"/>
  <c r="B66" i="1"/>
  <c r="B62" i="1"/>
  <c r="B58" i="1"/>
  <c r="B50" i="1"/>
  <c r="B44" i="1"/>
  <c r="B38" i="1"/>
  <c r="B21" i="1"/>
  <c r="B16" i="1"/>
  <c r="E294" i="1" l="1"/>
  <c r="F294" i="1"/>
  <c r="B294" i="1"/>
  <c r="E166" i="1"/>
  <c r="B166" i="1"/>
  <c r="C296" i="1"/>
  <c r="F166" i="1"/>
  <c r="E296" i="1"/>
  <c r="K25" i="1"/>
  <c r="I25" i="1"/>
  <c r="K13" i="1"/>
  <c r="I13" i="1"/>
  <c r="K79" i="1"/>
  <c r="I79" i="1"/>
  <c r="K227" i="1"/>
  <c r="J227" i="1"/>
  <c r="I227" i="1"/>
  <c r="H227" i="1"/>
  <c r="K206" i="1"/>
  <c r="I206" i="1"/>
  <c r="K171" i="1"/>
  <c r="J171" i="1"/>
  <c r="I171" i="1"/>
  <c r="H171" i="1"/>
  <c r="K139" i="1"/>
  <c r="J139" i="1"/>
  <c r="I139" i="1"/>
  <c r="H139" i="1"/>
  <c r="K128" i="1"/>
  <c r="J128" i="1"/>
  <c r="I128" i="1"/>
  <c r="H128" i="1"/>
  <c r="K96" i="1"/>
  <c r="I96" i="1"/>
  <c r="K52" i="1"/>
  <c r="I52" i="1"/>
  <c r="B296" i="1" l="1"/>
  <c r="F296" i="1"/>
  <c r="G24" i="2"/>
  <c r="F24" i="2"/>
  <c r="E24" i="2"/>
  <c r="D24" i="2"/>
  <c r="C24" i="2"/>
  <c r="B24" i="2"/>
  <c r="G19" i="5"/>
  <c r="F19" i="5"/>
  <c r="E19" i="5"/>
  <c r="D19" i="5"/>
  <c r="C19" i="5"/>
  <c r="B19" i="5"/>
  <c r="G18" i="5"/>
  <c r="F18" i="5"/>
  <c r="E18" i="5"/>
  <c r="D18" i="5"/>
  <c r="C18" i="5"/>
  <c r="B18" i="5"/>
  <c r="G17" i="5"/>
  <c r="F17" i="5"/>
  <c r="E17" i="5"/>
  <c r="D17" i="5"/>
  <c r="C17" i="5"/>
  <c r="B17" i="5"/>
  <c r="G16" i="5"/>
  <c r="F16" i="5"/>
  <c r="E16" i="5"/>
  <c r="D16" i="5"/>
  <c r="C16" i="5"/>
  <c r="B16" i="5"/>
  <c r="G44" i="5"/>
  <c r="F44" i="5"/>
  <c r="E44" i="5"/>
  <c r="D44" i="5"/>
  <c r="C44" i="5"/>
  <c r="B44" i="5"/>
  <c r="G22" i="4"/>
  <c r="F22" i="4"/>
  <c r="E22" i="4"/>
  <c r="D22" i="4"/>
  <c r="C22" i="4"/>
  <c r="B22" i="4"/>
  <c r="G59" i="5"/>
  <c r="F59" i="5"/>
  <c r="E59" i="5"/>
  <c r="D59" i="5"/>
  <c r="C59" i="5"/>
  <c r="B59" i="5"/>
  <c r="G94" i="4"/>
  <c r="F94" i="4"/>
  <c r="E94" i="4"/>
  <c r="D94" i="4"/>
  <c r="C94" i="4"/>
  <c r="B94" i="4"/>
  <c r="K94" i="4" l="1"/>
  <c r="J94" i="4"/>
  <c r="I94" i="4"/>
  <c r="H94" i="4"/>
  <c r="I22" i="4"/>
  <c r="H22" i="4"/>
  <c r="J22" i="4"/>
  <c r="K22" i="4"/>
  <c r="I59" i="5"/>
  <c r="K59" i="5"/>
  <c r="K140" i="1" l="1"/>
  <c r="J140" i="1"/>
  <c r="I140" i="1"/>
  <c r="H140" i="1"/>
  <c r="G290" i="1" l="1"/>
  <c r="G281" i="1"/>
  <c r="G275" i="1"/>
  <c r="G269" i="1"/>
  <c r="G264" i="1"/>
  <c r="G257" i="1"/>
  <c r="G246" i="1"/>
  <c r="G238" i="1"/>
  <c r="G229" i="1"/>
  <c r="G219" i="1"/>
  <c r="G214" i="1"/>
  <c r="G210" i="1"/>
  <c r="G204" i="1"/>
  <c r="G200" i="1"/>
  <c r="G195" i="1"/>
  <c r="G191" i="1"/>
  <c r="G180" i="1"/>
  <c r="G176" i="1"/>
  <c r="G172" i="1"/>
  <c r="G164" i="1"/>
  <c r="G130" i="1"/>
  <c r="G113" i="1"/>
  <c r="G108" i="1"/>
  <c r="G104" i="1"/>
  <c r="G100" i="1"/>
  <c r="G94" i="1"/>
  <c r="G86" i="1"/>
  <c r="G80" i="1"/>
  <c r="G72" i="1"/>
  <c r="G66" i="1"/>
  <c r="G62" i="1"/>
  <c r="G58" i="1"/>
  <c r="G50" i="1"/>
  <c r="G44" i="1"/>
  <c r="G38" i="1"/>
  <c r="G21" i="1"/>
  <c r="G16" i="1"/>
  <c r="G294" i="1" l="1"/>
  <c r="G166" i="1"/>
  <c r="G21" i="5"/>
  <c r="F21" i="5"/>
  <c r="E21" i="5"/>
  <c r="D21" i="5"/>
  <c r="C21" i="5"/>
  <c r="B21" i="5"/>
  <c r="F20" i="5"/>
  <c r="E20" i="5"/>
  <c r="D20" i="5"/>
  <c r="C20" i="5"/>
  <c r="B20" i="5"/>
  <c r="D38" i="1"/>
  <c r="K37" i="1"/>
  <c r="J37" i="1"/>
  <c r="I37" i="1"/>
  <c r="H37" i="1"/>
  <c r="K36" i="1"/>
  <c r="J36" i="1"/>
  <c r="I36" i="1"/>
  <c r="H36" i="1"/>
  <c r="K20" i="5" l="1"/>
  <c r="G296" i="1"/>
  <c r="K21" i="5"/>
  <c r="J21" i="5"/>
  <c r="I21" i="5"/>
  <c r="I20" i="5"/>
  <c r="H21" i="5"/>
  <c r="J20" i="5"/>
  <c r="H20" i="5"/>
  <c r="K228" i="1"/>
  <c r="I228" i="1"/>
  <c r="K188" i="1"/>
  <c r="I188" i="1"/>
  <c r="K187" i="1"/>
  <c r="I187" i="1"/>
  <c r="K161" i="1"/>
  <c r="J161" i="1"/>
  <c r="I161" i="1"/>
  <c r="H161" i="1"/>
  <c r="K149" i="1"/>
  <c r="I149" i="1"/>
  <c r="K148" i="1"/>
  <c r="I148" i="1"/>
  <c r="K136" i="1"/>
  <c r="I136" i="1"/>
  <c r="K123" i="1"/>
  <c r="I123" i="1"/>
  <c r="K71" i="1"/>
  <c r="I71" i="1"/>
  <c r="K48" i="1"/>
  <c r="J48" i="1"/>
  <c r="I48" i="1"/>
  <c r="H48" i="1"/>
  <c r="K47" i="1"/>
  <c r="J47" i="1"/>
  <c r="I47" i="1"/>
  <c r="H47" i="1"/>
  <c r="G25" i="2" l="1"/>
  <c r="F25" i="2"/>
  <c r="E25" i="2"/>
  <c r="D25" i="2"/>
  <c r="C25" i="2"/>
  <c r="B25" i="2"/>
  <c r="G23" i="2"/>
  <c r="F23" i="2"/>
  <c r="E23" i="2"/>
  <c r="D23" i="2"/>
  <c r="C23" i="2"/>
  <c r="B23" i="2"/>
  <c r="G45" i="4"/>
  <c r="F45" i="4"/>
  <c r="E45" i="4"/>
  <c r="D45" i="4"/>
  <c r="C45" i="4"/>
  <c r="B45" i="4"/>
  <c r="D172" i="1"/>
  <c r="G95" i="5"/>
  <c r="F95" i="5"/>
  <c r="E95" i="5"/>
  <c r="D95" i="5"/>
  <c r="C95" i="5"/>
  <c r="B95" i="5"/>
  <c r="G94" i="5"/>
  <c r="F94" i="5"/>
  <c r="E94" i="5"/>
  <c r="D94" i="5"/>
  <c r="C94" i="5"/>
  <c r="B94" i="5"/>
  <c r="K226" i="1"/>
  <c r="I226" i="1"/>
  <c r="K244" i="1"/>
  <c r="J244" i="1"/>
  <c r="I244" i="1"/>
  <c r="H244" i="1"/>
  <c r="J95" i="5" l="1"/>
  <c r="K95" i="5"/>
  <c r="K23" i="2"/>
  <c r="J23" i="2"/>
  <c r="I23" i="2"/>
  <c r="H23" i="2"/>
  <c r="I45" i="4"/>
  <c r="H45" i="4"/>
  <c r="I25" i="2"/>
  <c r="H25" i="2"/>
  <c r="I95" i="5"/>
  <c r="H95" i="5"/>
  <c r="K45" i="4"/>
  <c r="J45" i="4"/>
  <c r="J25" i="2"/>
  <c r="K25" i="2"/>
  <c r="K172" i="1"/>
  <c r="H172" i="1"/>
  <c r="I172" i="1"/>
  <c r="J172" i="1"/>
  <c r="K94" i="5"/>
  <c r="I94" i="5"/>
  <c r="G7" i="3" l="1"/>
  <c r="F7" i="3"/>
  <c r="E7" i="3"/>
  <c r="D7" i="3"/>
  <c r="C7" i="3"/>
  <c r="B7" i="3"/>
  <c r="K7" i="3" l="1"/>
  <c r="I7" i="3"/>
  <c r="K268" i="1"/>
  <c r="J268" i="1"/>
  <c r="I268" i="1"/>
  <c r="H268" i="1"/>
  <c r="K262" i="1"/>
  <c r="J262" i="1"/>
  <c r="I262" i="1"/>
  <c r="H262" i="1"/>
  <c r="K182" i="1"/>
  <c r="J182" i="1"/>
  <c r="I182" i="1"/>
  <c r="H182" i="1"/>
  <c r="K175" i="1"/>
  <c r="J175" i="1"/>
  <c r="I175" i="1"/>
  <c r="H175" i="1"/>
  <c r="F14" i="3"/>
  <c r="E14" i="3"/>
  <c r="D14" i="3"/>
  <c r="C14" i="3"/>
  <c r="B14" i="3"/>
  <c r="G13" i="3"/>
  <c r="F13" i="3"/>
  <c r="E13" i="3"/>
  <c r="D13" i="3"/>
  <c r="C13" i="3"/>
  <c r="B13" i="3"/>
  <c r="K49" i="1"/>
  <c r="J49" i="1"/>
  <c r="I49" i="1"/>
  <c r="H49" i="1"/>
  <c r="G82" i="4"/>
  <c r="F82" i="4"/>
  <c r="E82" i="4"/>
  <c r="D82" i="4"/>
  <c r="C82" i="4"/>
  <c r="B82" i="4"/>
  <c r="K246" i="1"/>
  <c r="F84" i="4"/>
  <c r="E84" i="4"/>
  <c r="D246" i="1"/>
  <c r="D84" i="4" s="1"/>
  <c r="C84" i="4"/>
  <c r="B84" i="4"/>
  <c r="K13" i="3" l="1"/>
  <c r="J13" i="3"/>
  <c r="H82" i="4"/>
  <c r="I82" i="4"/>
  <c r="I13" i="3"/>
  <c r="H13" i="3"/>
  <c r="K82" i="4"/>
  <c r="J82" i="4"/>
  <c r="K14" i="3"/>
  <c r="J14" i="3"/>
  <c r="H14" i="3"/>
  <c r="I14" i="3"/>
  <c r="H246" i="1"/>
  <c r="G84" i="4"/>
  <c r="J84" i="4" s="1"/>
  <c r="I246" i="1"/>
  <c r="J246" i="1"/>
  <c r="I84" i="4"/>
  <c r="H84" i="4"/>
  <c r="K84" i="4" l="1"/>
  <c r="G96" i="5"/>
  <c r="F96" i="5"/>
  <c r="E96" i="5"/>
  <c r="D96" i="5"/>
  <c r="C96" i="5"/>
  <c r="B96" i="5"/>
  <c r="G97" i="5" l="1"/>
  <c r="F97" i="5"/>
  <c r="E97" i="5"/>
  <c r="D229" i="1"/>
  <c r="C97" i="5"/>
  <c r="B97" i="5"/>
  <c r="K263" i="1"/>
  <c r="I263" i="1"/>
  <c r="K249" i="1"/>
  <c r="J249" i="1"/>
  <c r="I249" i="1"/>
  <c r="H249" i="1"/>
  <c r="K240" i="1"/>
  <c r="J240" i="1"/>
  <c r="I240" i="1"/>
  <c r="H240" i="1"/>
  <c r="K237" i="1"/>
  <c r="J237" i="1"/>
  <c r="I237" i="1"/>
  <c r="H237" i="1"/>
  <c r="K217" i="1"/>
  <c r="J217" i="1"/>
  <c r="I217" i="1"/>
  <c r="H217" i="1"/>
  <c r="K212" i="1"/>
  <c r="J212" i="1"/>
  <c r="I212" i="1"/>
  <c r="H212" i="1"/>
  <c r="K198" i="1"/>
  <c r="I198" i="1"/>
  <c r="K144" i="1"/>
  <c r="I144" i="1"/>
  <c r="K107" i="1"/>
  <c r="J107" i="1"/>
  <c r="I107" i="1"/>
  <c r="H107" i="1"/>
  <c r="K106" i="1"/>
  <c r="J106" i="1"/>
  <c r="I106" i="1"/>
  <c r="H106" i="1"/>
  <c r="K20" i="1"/>
  <c r="J20" i="1"/>
  <c r="I20" i="1"/>
  <c r="H20" i="1"/>
  <c r="K19" i="1"/>
  <c r="J19" i="1"/>
  <c r="I19" i="1"/>
  <c r="H19" i="1"/>
  <c r="K12" i="1"/>
  <c r="J12" i="1"/>
  <c r="I12" i="1"/>
  <c r="H12" i="1"/>
  <c r="K97" i="5" l="1"/>
  <c r="I229" i="1"/>
  <c r="D97" i="5"/>
  <c r="J97" i="5"/>
  <c r="H229" i="1"/>
  <c r="K229" i="1"/>
  <c r="J229" i="1"/>
  <c r="I97" i="5" l="1"/>
  <c r="H97" i="5"/>
  <c r="K280" i="1"/>
  <c r="J280" i="1"/>
  <c r="I280" i="1"/>
  <c r="H280" i="1"/>
  <c r="K199" i="1"/>
  <c r="I199" i="1"/>
  <c r="K218" i="1"/>
  <c r="J218" i="1"/>
  <c r="I218" i="1"/>
  <c r="H218" i="1"/>
  <c r="K160" i="1"/>
  <c r="J160" i="1"/>
  <c r="I160" i="1"/>
  <c r="H160" i="1"/>
  <c r="K151" i="1"/>
  <c r="I151" i="1"/>
  <c r="K143" i="1"/>
  <c r="I143" i="1"/>
  <c r="K138" i="1"/>
  <c r="J138" i="1"/>
  <c r="I138" i="1"/>
  <c r="H138" i="1"/>
  <c r="K129" i="1"/>
  <c r="J129" i="1"/>
  <c r="I129" i="1"/>
  <c r="H129" i="1"/>
  <c r="K125" i="1"/>
  <c r="J125" i="1"/>
  <c r="I125" i="1"/>
  <c r="H125" i="1"/>
  <c r="K120" i="1"/>
  <c r="I120" i="1"/>
  <c r="G87" i="5" l="1"/>
  <c r="F87" i="5"/>
  <c r="E87" i="5"/>
  <c r="D87" i="5"/>
  <c r="C87" i="5"/>
  <c r="B87" i="5"/>
  <c r="G83" i="5"/>
  <c r="F83" i="5"/>
  <c r="E83" i="5"/>
  <c r="D83" i="5"/>
  <c r="C83" i="5"/>
  <c r="B83" i="5"/>
  <c r="F32" i="4"/>
  <c r="E32" i="4"/>
  <c r="C32" i="4"/>
  <c r="B32" i="4"/>
  <c r="G31" i="4"/>
  <c r="F31" i="4"/>
  <c r="E31" i="4"/>
  <c r="D31" i="4"/>
  <c r="C31" i="4"/>
  <c r="B31" i="4"/>
  <c r="G30" i="4"/>
  <c r="F30" i="4"/>
  <c r="E30" i="4"/>
  <c r="D30" i="4"/>
  <c r="C30" i="4"/>
  <c r="B30" i="4"/>
  <c r="D108" i="1"/>
  <c r="G32" i="4" l="1"/>
  <c r="K32" i="4" s="1"/>
  <c r="J108" i="1"/>
  <c r="K108" i="1"/>
  <c r="D32" i="4"/>
  <c r="I32" i="4" s="1"/>
  <c r="I108" i="1"/>
  <c r="H108" i="1"/>
  <c r="I31" i="4"/>
  <c r="H31" i="4"/>
  <c r="I87" i="5"/>
  <c r="H87" i="5"/>
  <c r="H30" i="4"/>
  <c r="I30" i="4"/>
  <c r="I83" i="5"/>
  <c r="H83" i="5"/>
  <c r="K31" i="4"/>
  <c r="J31" i="4"/>
  <c r="K87" i="5"/>
  <c r="J87" i="5"/>
  <c r="K30" i="4"/>
  <c r="J30" i="4"/>
  <c r="J83" i="5"/>
  <c r="K83" i="5"/>
  <c r="G47" i="3"/>
  <c r="G49" i="3" s="1"/>
  <c r="F47" i="3"/>
  <c r="F49" i="3" s="1"/>
  <c r="E47" i="3"/>
  <c r="E49" i="3" s="1"/>
  <c r="D47" i="3"/>
  <c r="D49" i="3" s="1"/>
  <c r="C47" i="3"/>
  <c r="C49" i="3" s="1"/>
  <c r="B47" i="3"/>
  <c r="B49" i="3" s="1"/>
  <c r="K49" i="3" l="1"/>
  <c r="J49" i="3"/>
  <c r="I49" i="3"/>
  <c r="H49" i="3"/>
  <c r="J32" i="4"/>
  <c r="H32" i="4"/>
  <c r="I47" i="3"/>
  <c r="H47" i="3"/>
  <c r="K47" i="3"/>
  <c r="J47" i="3"/>
  <c r="E10" i="4"/>
  <c r="C10" i="4"/>
  <c r="B10" i="4"/>
  <c r="G9" i="4"/>
  <c r="F9" i="4"/>
  <c r="E9" i="4"/>
  <c r="D9" i="4"/>
  <c r="C9" i="4"/>
  <c r="B9" i="4"/>
  <c r="G8" i="4"/>
  <c r="F8" i="4"/>
  <c r="E8" i="4"/>
  <c r="D8" i="4"/>
  <c r="C8" i="4"/>
  <c r="B8" i="4"/>
  <c r="J21" i="1"/>
  <c r="D21" i="1"/>
  <c r="D10" i="4" s="1"/>
  <c r="E96" i="4"/>
  <c r="G95" i="4"/>
  <c r="F95" i="4"/>
  <c r="E95" i="4"/>
  <c r="D95" i="4"/>
  <c r="C95" i="4"/>
  <c r="B95" i="4"/>
  <c r="J269" i="1"/>
  <c r="D269" i="1"/>
  <c r="D96" i="4" s="1"/>
  <c r="C96" i="4"/>
  <c r="B96" i="4"/>
  <c r="K95" i="4" l="1"/>
  <c r="J95" i="4"/>
  <c r="I95" i="4"/>
  <c r="H95" i="4"/>
  <c r="K9" i="4"/>
  <c r="J9" i="4"/>
  <c r="J8" i="4"/>
  <c r="K8" i="4"/>
  <c r="I9" i="4"/>
  <c r="H9" i="4"/>
  <c r="H8" i="4"/>
  <c r="I8" i="4"/>
  <c r="K269" i="1"/>
  <c r="K21" i="1"/>
  <c r="F96" i="4"/>
  <c r="G96" i="4"/>
  <c r="F10" i="4"/>
  <c r="G10" i="4"/>
  <c r="I269" i="1"/>
  <c r="I21" i="1"/>
  <c r="I10" i="4"/>
  <c r="H10" i="4"/>
  <c r="H21" i="1"/>
  <c r="I96" i="4"/>
  <c r="H96" i="4"/>
  <c r="H269" i="1"/>
  <c r="J96" i="4" l="1"/>
  <c r="K10" i="4"/>
  <c r="K96" i="4"/>
  <c r="J10" i="4"/>
  <c r="E75" i="5"/>
  <c r="C75" i="5"/>
  <c r="B75" i="5"/>
  <c r="G74" i="5"/>
  <c r="F74" i="5"/>
  <c r="E74" i="5"/>
  <c r="D74" i="5"/>
  <c r="C74" i="5"/>
  <c r="B74" i="5"/>
  <c r="D176" i="1"/>
  <c r="I74" i="5" l="1"/>
  <c r="H74" i="5"/>
  <c r="K74" i="5"/>
  <c r="J74" i="5"/>
  <c r="D75" i="5"/>
  <c r="F75" i="5"/>
  <c r="G75" i="5"/>
  <c r="K176" i="1"/>
  <c r="I176" i="1"/>
  <c r="H176" i="1"/>
  <c r="J176" i="1"/>
  <c r="G89" i="4"/>
  <c r="F89" i="4"/>
  <c r="E89" i="4"/>
  <c r="D89" i="4"/>
  <c r="C89" i="4"/>
  <c r="B89" i="4"/>
  <c r="K252" i="1"/>
  <c r="J252" i="1"/>
  <c r="I252" i="1"/>
  <c r="H252" i="1"/>
  <c r="I89" i="4" l="1"/>
  <c r="H89" i="4"/>
  <c r="J89" i="4"/>
  <c r="K89" i="4"/>
  <c r="I75" i="5"/>
  <c r="H75" i="5"/>
  <c r="K75" i="5"/>
  <c r="J75" i="5"/>
  <c r="G46" i="2"/>
  <c r="F46" i="2"/>
  <c r="E46" i="2"/>
  <c r="D46" i="2"/>
  <c r="C46" i="2"/>
  <c r="B46" i="2"/>
  <c r="K46" i="2" l="1"/>
  <c r="J46" i="2"/>
  <c r="I46" i="2"/>
  <c r="H46" i="2"/>
  <c r="K124" i="1" l="1"/>
  <c r="J124" i="1"/>
  <c r="I124" i="1"/>
  <c r="H124" i="1"/>
  <c r="K274" i="1" l="1"/>
  <c r="J274" i="1"/>
  <c r="I274" i="1"/>
  <c r="H274" i="1"/>
  <c r="K117" i="1"/>
  <c r="I117" i="1"/>
  <c r="K69" i="1"/>
  <c r="J69" i="1"/>
  <c r="I69" i="1"/>
  <c r="H69" i="1"/>
  <c r="G41" i="3"/>
  <c r="F41" i="3"/>
  <c r="E41" i="3"/>
  <c r="D41" i="3"/>
  <c r="C41" i="3"/>
  <c r="B41" i="3"/>
  <c r="G40" i="3"/>
  <c r="F40" i="3"/>
  <c r="E40" i="3"/>
  <c r="D40" i="3"/>
  <c r="C40" i="3"/>
  <c r="B40" i="3"/>
  <c r="G39" i="3"/>
  <c r="F39" i="3"/>
  <c r="E39" i="3"/>
  <c r="D39" i="3"/>
  <c r="C39" i="3"/>
  <c r="B39" i="3"/>
  <c r="K159" i="1"/>
  <c r="I159" i="1"/>
  <c r="G42" i="2"/>
  <c r="F42" i="2"/>
  <c r="E42" i="2"/>
  <c r="D42" i="2"/>
  <c r="C42" i="2"/>
  <c r="B42" i="2"/>
  <c r="G41" i="2"/>
  <c r="F41" i="2"/>
  <c r="E41" i="2"/>
  <c r="D41" i="2"/>
  <c r="C41" i="2"/>
  <c r="B41" i="2"/>
  <c r="G40" i="2"/>
  <c r="F40" i="2"/>
  <c r="E40" i="2"/>
  <c r="D40" i="2"/>
  <c r="C40" i="2"/>
  <c r="B40" i="2"/>
  <c r="K278" i="1"/>
  <c r="J278" i="1"/>
  <c r="I278" i="1"/>
  <c r="H278" i="1"/>
  <c r="I41" i="3" l="1"/>
  <c r="H41" i="3"/>
  <c r="J41" i="3"/>
  <c r="K41" i="3"/>
  <c r="K42" i="2"/>
  <c r="J42" i="2"/>
  <c r="K40" i="3"/>
  <c r="J40" i="3"/>
  <c r="I40" i="3"/>
  <c r="H40" i="3"/>
  <c r="I42" i="2"/>
  <c r="H42" i="2"/>
  <c r="K39" i="3"/>
  <c r="I39" i="3"/>
  <c r="I40" i="2"/>
  <c r="H40" i="2"/>
  <c r="K40" i="2"/>
  <c r="J40" i="2"/>
  <c r="G32" i="3" l="1"/>
  <c r="F32" i="3"/>
  <c r="E32" i="3"/>
  <c r="D32" i="3"/>
  <c r="C32" i="3"/>
  <c r="B32" i="3"/>
  <c r="G54" i="5"/>
  <c r="F54" i="5"/>
  <c r="E54" i="5"/>
  <c r="D54" i="5"/>
  <c r="C54" i="5"/>
  <c r="B54" i="5"/>
  <c r="G49" i="2"/>
  <c r="F49" i="2"/>
  <c r="E49" i="2"/>
  <c r="D49" i="2"/>
  <c r="C49" i="2"/>
  <c r="B49" i="2"/>
  <c r="G84" i="5"/>
  <c r="F84" i="5"/>
  <c r="E84" i="5"/>
  <c r="D84" i="5"/>
  <c r="C84" i="5"/>
  <c r="B84" i="5"/>
  <c r="D219" i="1"/>
  <c r="K272" i="1"/>
  <c r="J272" i="1"/>
  <c r="I272" i="1"/>
  <c r="H272" i="1"/>
  <c r="I54" i="5" l="1"/>
  <c r="K54" i="5"/>
  <c r="J49" i="2"/>
  <c r="K49" i="2"/>
  <c r="K84" i="5"/>
  <c r="J84" i="5"/>
  <c r="J32" i="3"/>
  <c r="K32" i="3"/>
  <c r="I84" i="5"/>
  <c r="H84" i="5"/>
  <c r="I32" i="3"/>
  <c r="H32" i="3"/>
  <c r="I49" i="2"/>
  <c r="H49" i="2"/>
  <c r="I219" i="1"/>
  <c r="K219" i="1"/>
  <c r="H219" i="1"/>
  <c r="J219" i="1"/>
  <c r="K256" i="1" l="1"/>
  <c r="J256" i="1"/>
  <c r="I256" i="1"/>
  <c r="H256" i="1"/>
  <c r="K251" i="1"/>
  <c r="J251" i="1"/>
  <c r="I251" i="1"/>
  <c r="H251" i="1"/>
  <c r="K250" i="1"/>
  <c r="J250" i="1"/>
  <c r="I250" i="1"/>
  <c r="H250" i="1"/>
  <c r="K223" i="1"/>
  <c r="J223" i="1"/>
  <c r="I223" i="1"/>
  <c r="H223" i="1"/>
  <c r="G26" i="2"/>
  <c r="F26" i="2"/>
  <c r="E26" i="2"/>
  <c r="K146" i="1"/>
  <c r="I146" i="1"/>
  <c r="K116" i="1"/>
  <c r="I116" i="1"/>
  <c r="K15" i="1"/>
  <c r="I15" i="1"/>
  <c r="K157" i="1"/>
  <c r="I157" i="1"/>
  <c r="K70" i="1"/>
  <c r="I70" i="1"/>
  <c r="D26" i="2"/>
  <c r="C26" i="2"/>
  <c r="B26" i="2"/>
  <c r="G19" i="2"/>
  <c r="F19" i="2"/>
  <c r="E19" i="2"/>
  <c r="D19" i="2"/>
  <c r="C19" i="2"/>
  <c r="B19" i="2"/>
  <c r="K135" i="1"/>
  <c r="I135" i="1"/>
  <c r="G29" i="5"/>
  <c r="F29" i="5"/>
  <c r="E29" i="5"/>
  <c r="D29" i="5"/>
  <c r="C29" i="5"/>
  <c r="B29" i="5"/>
  <c r="G52" i="5"/>
  <c r="F52" i="5"/>
  <c r="E52" i="5"/>
  <c r="D52" i="5"/>
  <c r="C52" i="5"/>
  <c r="B52" i="5"/>
  <c r="G55" i="5"/>
  <c r="F55" i="5"/>
  <c r="E55" i="5"/>
  <c r="D55" i="5"/>
  <c r="C55" i="5"/>
  <c r="B55" i="5"/>
  <c r="G101" i="4"/>
  <c r="F101" i="4"/>
  <c r="E101" i="4"/>
  <c r="D101" i="4"/>
  <c r="C101" i="4"/>
  <c r="B101" i="4"/>
  <c r="G99" i="4"/>
  <c r="F99" i="4"/>
  <c r="E99" i="4"/>
  <c r="D99" i="4"/>
  <c r="C99" i="4"/>
  <c r="B99" i="4"/>
  <c r="D275" i="1"/>
  <c r="K26" i="2" l="1"/>
  <c r="I26" i="2"/>
  <c r="H99" i="4"/>
  <c r="I99" i="4"/>
  <c r="J99" i="4"/>
  <c r="K99" i="4"/>
  <c r="K101" i="4"/>
  <c r="J101" i="4"/>
  <c r="H101" i="4"/>
  <c r="I101" i="4"/>
  <c r="K55" i="5"/>
  <c r="J55" i="5"/>
  <c r="J29" i="5"/>
  <c r="K29" i="5"/>
  <c r="H55" i="5"/>
  <c r="I55" i="5"/>
  <c r="I29" i="5"/>
  <c r="H29" i="5"/>
  <c r="I19" i="2"/>
  <c r="K19" i="2"/>
  <c r="K150" i="1" l="1"/>
  <c r="J150" i="1"/>
  <c r="I150" i="1"/>
  <c r="H150" i="1"/>
  <c r="K147" i="1"/>
  <c r="J147" i="1"/>
  <c r="I147" i="1"/>
  <c r="H147" i="1"/>
  <c r="K121" i="1"/>
  <c r="J121" i="1"/>
  <c r="I121" i="1"/>
  <c r="H121" i="1"/>
  <c r="K221" i="1" l="1"/>
  <c r="I221" i="1"/>
  <c r="K179" i="1"/>
  <c r="I179" i="1"/>
  <c r="K142" i="1"/>
  <c r="I142" i="1"/>
  <c r="K119" i="1"/>
  <c r="I119" i="1"/>
  <c r="K111" i="1"/>
  <c r="I111" i="1"/>
  <c r="K30" i="1"/>
  <c r="I30" i="1"/>
  <c r="K24" i="1"/>
  <c r="I24" i="1"/>
  <c r="G39" i="2"/>
  <c r="F39" i="2"/>
  <c r="E39" i="2"/>
  <c r="D39" i="2"/>
  <c r="C39" i="2"/>
  <c r="B39" i="2"/>
  <c r="K281" i="1"/>
  <c r="D281" i="1"/>
  <c r="H281" i="1" s="1"/>
  <c r="K277" i="1"/>
  <c r="J277" i="1"/>
  <c r="I277" i="1"/>
  <c r="H277" i="1"/>
  <c r="G53" i="2"/>
  <c r="F53" i="2"/>
  <c r="E53" i="2"/>
  <c r="D53" i="2"/>
  <c r="C53" i="2"/>
  <c r="B53" i="2"/>
  <c r="G52" i="2"/>
  <c r="F52" i="2"/>
  <c r="E52" i="2"/>
  <c r="D52" i="2"/>
  <c r="C52" i="2"/>
  <c r="B52" i="2"/>
  <c r="G48" i="2"/>
  <c r="F48" i="2"/>
  <c r="E48" i="2"/>
  <c r="D48" i="2"/>
  <c r="C48" i="2"/>
  <c r="B48" i="2"/>
  <c r="G47" i="2"/>
  <c r="F47" i="2"/>
  <c r="E47" i="2"/>
  <c r="D47" i="2"/>
  <c r="C47" i="2"/>
  <c r="B47" i="2"/>
  <c r="K255" i="1"/>
  <c r="J255" i="1"/>
  <c r="I255" i="1"/>
  <c r="H255" i="1"/>
  <c r="J47" i="2" l="1"/>
  <c r="K47" i="2"/>
  <c r="K53" i="2"/>
  <c r="J53" i="2"/>
  <c r="K48" i="2"/>
  <c r="J48" i="2"/>
  <c r="H53" i="2"/>
  <c r="I53" i="2"/>
  <c r="I48" i="2"/>
  <c r="H48" i="2"/>
  <c r="H47" i="2"/>
  <c r="I47" i="2"/>
  <c r="I52" i="2"/>
  <c r="I281" i="1"/>
  <c r="J281" i="1"/>
  <c r="G43" i="2"/>
  <c r="F43" i="2"/>
  <c r="E43" i="2"/>
  <c r="D43" i="2"/>
  <c r="C43" i="2"/>
  <c r="B43" i="2"/>
  <c r="J52" i="2"/>
  <c r="K52" i="2"/>
  <c r="H52" i="2"/>
  <c r="G91" i="5"/>
  <c r="F91" i="5"/>
  <c r="E91" i="5"/>
  <c r="D91" i="5"/>
  <c r="C91" i="5"/>
  <c r="B91" i="5"/>
  <c r="K91" i="5" l="1"/>
  <c r="J91" i="5"/>
  <c r="I91" i="5"/>
  <c r="H91" i="5"/>
  <c r="K43" i="2"/>
  <c r="I43" i="2"/>
  <c r="J43" i="2"/>
  <c r="H43" i="2"/>
  <c r="G20" i="2"/>
  <c r="F20" i="2"/>
  <c r="E20" i="2"/>
  <c r="D20" i="2"/>
  <c r="C20" i="2"/>
  <c r="B20" i="2"/>
  <c r="G10" i="5"/>
  <c r="F10" i="5"/>
  <c r="E10" i="5"/>
  <c r="D10" i="5"/>
  <c r="C10" i="5"/>
  <c r="B10" i="5"/>
  <c r="G51" i="5"/>
  <c r="F51" i="5"/>
  <c r="E51" i="5"/>
  <c r="D51" i="5"/>
  <c r="C51" i="5"/>
  <c r="B51" i="5"/>
  <c r="G27" i="3"/>
  <c r="F27" i="3"/>
  <c r="E27" i="3"/>
  <c r="D27" i="3"/>
  <c r="C27" i="3"/>
  <c r="B27" i="3"/>
  <c r="I20" i="2" l="1"/>
  <c r="K20" i="2"/>
  <c r="K51" i="5"/>
  <c r="I51" i="5"/>
  <c r="K27" i="3"/>
  <c r="I27" i="3"/>
  <c r="K189" i="1" l="1"/>
  <c r="I189" i="1"/>
  <c r="K92" i="1"/>
  <c r="J92" i="1"/>
  <c r="I92" i="1"/>
  <c r="H92" i="1"/>
  <c r="D44" i="1"/>
  <c r="G18" i="2"/>
  <c r="F18" i="2"/>
  <c r="E18" i="2"/>
  <c r="D18" i="2"/>
  <c r="C18" i="2"/>
  <c r="B18" i="2"/>
  <c r="G67" i="5"/>
  <c r="F67" i="5"/>
  <c r="E67" i="5"/>
  <c r="D67" i="5"/>
  <c r="C67" i="5"/>
  <c r="B67" i="5"/>
  <c r="G66" i="5"/>
  <c r="F66" i="5"/>
  <c r="E66" i="5"/>
  <c r="D66" i="5"/>
  <c r="C66" i="5"/>
  <c r="B66" i="5"/>
  <c r="G38" i="3"/>
  <c r="F38" i="3"/>
  <c r="E38" i="3"/>
  <c r="D38" i="3"/>
  <c r="C38" i="3"/>
  <c r="B38" i="3"/>
  <c r="G33" i="3"/>
  <c r="K33" i="3" s="1"/>
  <c r="F33" i="3"/>
  <c r="E33" i="3"/>
  <c r="D33" i="3"/>
  <c r="C33" i="3"/>
  <c r="B33" i="3"/>
  <c r="G58" i="5"/>
  <c r="F58" i="5"/>
  <c r="E58" i="5"/>
  <c r="D58" i="5"/>
  <c r="C58" i="5"/>
  <c r="B58" i="5"/>
  <c r="G57" i="5"/>
  <c r="F57" i="5"/>
  <c r="E57" i="5"/>
  <c r="D57" i="5"/>
  <c r="C57" i="5"/>
  <c r="B57" i="5"/>
  <c r="K38" i="3" l="1"/>
  <c r="J38" i="3"/>
  <c r="I33" i="3"/>
  <c r="I38" i="3"/>
  <c r="H38" i="3"/>
  <c r="K57" i="5"/>
  <c r="I57" i="5"/>
  <c r="I66" i="5"/>
  <c r="K66" i="5"/>
  <c r="K67" i="5"/>
  <c r="J67" i="5"/>
  <c r="I58" i="5"/>
  <c r="H58" i="5"/>
  <c r="I18" i="2"/>
  <c r="H18" i="2"/>
  <c r="K58" i="5"/>
  <c r="J58" i="5"/>
  <c r="I67" i="5"/>
  <c r="H67" i="5"/>
  <c r="K18" i="2"/>
  <c r="J18" i="2"/>
  <c r="G34" i="4"/>
  <c r="F34" i="4"/>
  <c r="E34" i="4"/>
  <c r="D34" i="4"/>
  <c r="C34" i="4"/>
  <c r="B34" i="4"/>
  <c r="G38" i="4"/>
  <c r="F38" i="4"/>
  <c r="E38" i="4"/>
  <c r="D38" i="4"/>
  <c r="C38" i="4"/>
  <c r="B38" i="4"/>
  <c r="G65" i="5"/>
  <c r="F65" i="5"/>
  <c r="E65" i="5"/>
  <c r="D65" i="5"/>
  <c r="C65" i="5"/>
  <c r="B65" i="5"/>
  <c r="G64" i="5"/>
  <c r="F64" i="5"/>
  <c r="E64" i="5"/>
  <c r="D64" i="5"/>
  <c r="C64" i="5"/>
  <c r="B64" i="5"/>
  <c r="G89" i="5"/>
  <c r="F89" i="5"/>
  <c r="E89" i="5"/>
  <c r="D89" i="5"/>
  <c r="C89" i="5"/>
  <c r="B89" i="5"/>
  <c r="G51" i="4"/>
  <c r="K51" i="4" s="1"/>
  <c r="F51" i="4"/>
  <c r="E51" i="4"/>
  <c r="D51" i="4"/>
  <c r="C51" i="4"/>
  <c r="B51" i="4"/>
  <c r="G50" i="4"/>
  <c r="F50" i="4"/>
  <c r="E50" i="4"/>
  <c r="D50" i="4"/>
  <c r="C50" i="4"/>
  <c r="B50" i="4"/>
  <c r="G49" i="4"/>
  <c r="F49" i="4"/>
  <c r="E49" i="4"/>
  <c r="D49" i="4"/>
  <c r="C49" i="4"/>
  <c r="B49" i="4"/>
  <c r="G46" i="5"/>
  <c r="F46" i="5"/>
  <c r="E46" i="5"/>
  <c r="D46" i="5"/>
  <c r="C46" i="5"/>
  <c r="B46" i="5"/>
  <c r="G22" i="3"/>
  <c r="F22" i="3"/>
  <c r="E22" i="3"/>
  <c r="D22" i="3"/>
  <c r="C22" i="3"/>
  <c r="B22" i="3"/>
  <c r="G14" i="4"/>
  <c r="F14" i="4"/>
  <c r="E14" i="4"/>
  <c r="D14" i="4"/>
  <c r="C14" i="4"/>
  <c r="B14" i="4"/>
  <c r="I51" i="4" l="1"/>
  <c r="K50" i="4"/>
  <c r="I50" i="4"/>
  <c r="K49" i="4"/>
  <c r="I49" i="4"/>
  <c r="K65" i="5"/>
  <c r="I65" i="5"/>
  <c r="K38" i="4"/>
  <c r="I38" i="4"/>
  <c r="I64" i="5"/>
  <c r="I34" i="4"/>
  <c r="H34" i="4"/>
  <c r="K64" i="5"/>
  <c r="I89" i="5"/>
  <c r="K34" i="4"/>
  <c r="J34" i="4"/>
  <c r="K89" i="5"/>
  <c r="H46" i="5"/>
  <c r="I46" i="5"/>
  <c r="K46" i="5"/>
  <c r="J46" i="5"/>
  <c r="K39" i="2"/>
  <c r="K22" i="3"/>
  <c r="J39" i="2"/>
  <c r="I22" i="3"/>
  <c r="I39" i="2"/>
  <c r="H39" i="2"/>
  <c r="I14" i="4"/>
  <c r="K14" i="4"/>
  <c r="H22" i="3"/>
  <c r="J22" i="3"/>
  <c r="H14" i="4"/>
  <c r="J14" i="4"/>
  <c r="K225" i="1"/>
  <c r="J225" i="1"/>
  <c r="I225" i="1"/>
  <c r="H225" i="1"/>
  <c r="K61" i="1"/>
  <c r="J61" i="1"/>
  <c r="I61" i="1"/>
  <c r="H61" i="1"/>
  <c r="K41" i="1"/>
  <c r="J41" i="1"/>
  <c r="I41" i="1"/>
  <c r="H41" i="1"/>
  <c r="H29" i="1"/>
  <c r="J29" i="1"/>
  <c r="K42" i="1" l="1"/>
  <c r="J42" i="1"/>
  <c r="I42" i="1"/>
  <c r="H42" i="1"/>
  <c r="J56" i="1"/>
  <c r="K56" i="1"/>
  <c r="H56" i="1"/>
  <c r="I56" i="1"/>
  <c r="C93" i="5" l="1"/>
  <c r="D93" i="5"/>
  <c r="E93" i="5"/>
  <c r="F93" i="5"/>
  <c r="G93" i="5"/>
  <c r="B93" i="5"/>
  <c r="J31" i="1"/>
  <c r="H31" i="1"/>
  <c r="J43" i="1"/>
  <c r="H43" i="1"/>
  <c r="J163" i="1"/>
  <c r="H163" i="1"/>
  <c r="J54" i="1"/>
  <c r="J55" i="1"/>
  <c r="J57" i="1"/>
  <c r="I54" i="1"/>
  <c r="I55" i="1"/>
  <c r="I57" i="1"/>
  <c r="H54" i="1"/>
  <c r="H55" i="1"/>
  <c r="H57" i="1"/>
  <c r="K132" i="1"/>
  <c r="K133" i="1"/>
  <c r="K134" i="1"/>
  <c r="K137" i="1"/>
  <c r="K141" i="1"/>
  <c r="J134" i="1"/>
  <c r="H134" i="1"/>
  <c r="G73" i="5"/>
  <c r="G77" i="5"/>
  <c r="G79" i="5"/>
  <c r="G78" i="5"/>
  <c r="G82" i="5"/>
  <c r="G85" i="5" s="1"/>
  <c r="J191" i="1"/>
  <c r="K195" i="1"/>
  <c r="K200" i="1"/>
  <c r="K204" i="1"/>
  <c r="K210" i="1"/>
  <c r="J214" i="1"/>
  <c r="K264" i="1"/>
  <c r="K290" i="1"/>
  <c r="C22" i="2"/>
  <c r="D22" i="2"/>
  <c r="E22" i="2"/>
  <c r="F22" i="2"/>
  <c r="G22" i="2"/>
  <c r="B22" i="2"/>
  <c r="C21" i="2"/>
  <c r="D21" i="2"/>
  <c r="E21" i="2"/>
  <c r="F21" i="2"/>
  <c r="G21" i="2"/>
  <c r="B21" i="2"/>
  <c r="I137" i="1"/>
  <c r="C16" i="2"/>
  <c r="D16" i="2"/>
  <c r="E16" i="2"/>
  <c r="F16" i="2"/>
  <c r="G16" i="2"/>
  <c r="B16" i="2"/>
  <c r="I133" i="1"/>
  <c r="G30" i="5"/>
  <c r="F30" i="5"/>
  <c r="D30" i="5"/>
  <c r="C30" i="5"/>
  <c r="E30" i="5"/>
  <c r="B30" i="5"/>
  <c r="G5" i="5"/>
  <c r="G7" i="5"/>
  <c r="G8" i="5"/>
  <c r="G9" i="5"/>
  <c r="G11" i="5"/>
  <c r="G12" i="5"/>
  <c r="G13" i="5"/>
  <c r="G14" i="5"/>
  <c r="G15" i="5"/>
  <c r="G24" i="5"/>
  <c r="G25" i="5"/>
  <c r="G28" i="5"/>
  <c r="G31" i="5"/>
  <c r="G34" i="5"/>
  <c r="G36" i="5"/>
  <c r="G37" i="5"/>
  <c r="G38" i="5"/>
  <c r="G39" i="5"/>
  <c r="G42" i="5"/>
  <c r="G43" i="5"/>
  <c r="G47" i="5"/>
  <c r="G50" i="5"/>
  <c r="G53" i="5"/>
  <c r="G56" i="5"/>
  <c r="G62" i="5"/>
  <c r="G63" i="5"/>
  <c r="G68" i="5"/>
  <c r="F5" i="5"/>
  <c r="F7" i="5"/>
  <c r="F8" i="5"/>
  <c r="F9" i="5"/>
  <c r="F11" i="5"/>
  <c r="F12" i="5"/>
  <c r="F13" i="5"/>
  <c r="F14" i="5"/>
  <c r="F15" i="5"/>
  <c r="F24" i="5"/>
  <c r="F25" i="5"/>
  <c r="F28" i="5"/>
  <c r="F31" i="5"/>
  <c r="F34" i="5"/>
  <c r="F36" i="5"/>
  <c r="F37" i="5"/>
  <c r="F38" i="5"/>
  <c r="F39" i="5"/>
  <c r="F42" i="5"/>
  <c r="F43" i="5"/>
  <c r="F47" i="5"/>
  <c r="F50" i="5"/>
  <c r="F53" i="5"/>
  <c r="F56" i="5"/>
  <c r="F62" i="5"/>
  <c r="F63" i="5"/>
  <c r="F68" i="5"/>
  <c r="E5" i="5"/>
  <c r="E7" i="5"/>
  <c r="E8" i="5"/>
  <c r="E9" i="5"/>
  <c r="E11" i="5"/>
  <c r="E12" i="5"/>
  <c r="E13" i="5"/>
  <c r="E14" i="5"/>
  <c r="E15" i="5"/>
  <c r="E24" i="5"/>
  <c r="E25" i="5"/>
  <c r="E28" i="5"/>
  <c r="E31" i="5"/>
  <c r="E34" i="5"/>
  <c r="E36" i="5"/>
  <c r="E37" i="5"/>
  <c r="E38" i="5"/>
  <c r="E39" i="5"/>
  <c r="E42" i="5"/>
  <c r="E43" i="5"/>
  <c r="E47" i="5"/>
  <c r="E50" i="5"/>
  <c r="E53" i="5"/>
  <c r="E56" i="5"/>
  <c r="E62" i="5"/>
  <c r="E63" i="5"/>
  <c r="E68" i="5"/>
  <c r="D5" i="5"/>
  <c r="D7" i="5"/>
  <c r="D8" i="5"/>
  <c r="D9" i="5"/>
  <c r="D11" i="5"/>
  <c r="D12" i="5"/>
  <c r="D13" i="5"/>
  <c r="D14" i="5"/>
  <c r="D15" i="5"/>
  <c r="D24" i="5"/>
  <c r="D25" i="5"/>
  <c r="D28" i="5"/>
  <c r="D31" i="5"/>
  <c r="D34" i="5"/>
  <c r="D36" i="5"/>
  <c r="D37" i="5"/>
  <c r="D38" i="5"/>
  <c r="D39" i="5"/>
  <c r="D42" i="5"/>
  <c r="D43" i="5"/>
  <c r="D47" i="5"/>
  <c r="D50" i="5"/>
  <c r="D53" i="5"/>
  <c r="D56" i="5"/>
  <c r="D62" i="5"/>
  <c r="D63" i="5"/>
  <c r="D68" i="5"/>
  <c r="C5" i="5"/>
  <c r="C7" i="5"/>
  <c r="C8" i="5"/>
  <c r="C9" i="5"/>
  <c r="C11" i="5"/>
  <c r="C12" i="5"/>
  <c r="C13" i="5"/>
  <c r="C14" i="5"/>
  <c r="C15" i="5"/>
  <c r="C24" i="5"/>
  <c r="C25" i="5"/>
  <c r="C28" i="5"/>
  <c r="C31" i="5"/>
  <c r="C34" i="5"/>
  <c r="C36" i="5"/>
  <c r="C37" i="5"/>
  <c r="C38" i="5"/>
  <c r="C39" i="5"/>
  <c r="C42" i="5"/>
  <c r="C43" i="5"/>
  <c r="C47" i="5"/>
  <c r="C50" i="5"/>
  <c r="C53" i="5"/>
  <c r="C56" i="5"/>
  <c r="C62" i="5"/>
  <c r="C63" i="5"/>
  <c r="C68" i="5"/>
  <c r="B5" i="5"/>
  <c r="B7" i="5"/>
  <c r="B8" i="5"/>
  <c r="B9" i="5"/>
  <c r="B11" i="5"/>
  <c r="B12" i="5"/>
  <c r="B13" i="5"/>
  <c r="B14" i="5"/>
  <c r="B15" i="5"/>
  <c r="B24" i="5"/>
  <c r="B25" i="5"/>
  <c r="B28" i="5"/>
  <c r="B31" i="5"/>
  <c r="B34" i="5"/>
  <c r="B36" i="5"/>
  <c r="B37" i="5"/>
  <c r="B38" i="5"/>
  <c r="B39" i="5"/>
  <c r="B42" i="5"/>
  <c r="B43" i="5"/>
  <c r="B47" i="5"/>
  <c r="B50" i="5"/>
  <c r="B60" i="5" s="1"/>
  <c r="B53" i="5"/>
  <c r="B56" i="5"/>
  <c r="B62" i="5"/>
  <c r="B63" i="5"/>
  <c r="B68" i="5"/>
  <c r="J113" i="1"/>
  <c r="K16" i="1"/>
  <c r="J38" i="1"/>
  <c r="J44" i="1"/>
  <c r="K58" i="1"/>
  <c r="J50" i="1"/>
  <c r="J66" i="1"/>
  <c r="J86" i="1"/>
  <c r="J100" i="1"/>
  <c r="K104" i="1"/>
  <c r="J164" i="1"/>
  <c r="D72" i="1"/>
  <c r="D80" i="1"/>
  <c r="I80" i="1" s="1"/>
  <c r="D86" i="1"/>
  <c r="H86" i="1" s="1"/>
  <c r="D94" i="1"/>
  <c r="D100" i="1"/>
  <c r="I100" i="1" s="1"/>
  <c r="D104" i="1"/>
  <c r="I104" i="1" s="1"/>
  <c r="D113" i="1"/>
  <c r="I113" i="1" s="1"/>
  <c r="D130" i="1"/>
  <c r="D164" i="1"/>
  <c r="D50" i="1"/>
  <c r="D16" i="1"/>
  <c r="G5" i="4"/>
  <c r="G7" i="4"/>
  <c r="G18" i="4"/>
  <c r="G19" i="4"/>
  <c r="G24" i="4"/>
  <c r="G26" i="4"/>
  <c r="G27" i="4"/>
  <c r="G36" i="4"/>
  <c r="G37" i="4"/>
  <c r="G12" i="4"/>
  <c r="G13" i="4"/>
  <c r="G15" i="4"/>
  <c r="F5" i="4"/>
  <c r="F7" i="4"/>
  <c r="F18" i="4"/>
  <c r="F19" i="4"/>
  <c r="F24" i="4"/>
  <c r="F26" i="4"/>
  <c r="F27" i="4"/>
  <c r="F36" i="4"/>
  <c r="F37" i="4"/>
  <c r="F12" i="4"/>
  <c r="F13" i="4"/>
  <c r="F15" i="4"/>
  <c r="E5" i="4"/>
  <c r="E7" i="4"/>
  <c r="E18" i="4"/>
  <c r="E19" i="4"/>
  <c r="E24" i="4"/>
  <c r="E26" i="4"/>
  <c r="E27" i="4"/>
  <c r="E36" i="4"/>
  <c r="E37" i="4"/>
  <c r="E12" i="4"/>
  <c r="E13" i="4"/>
  <c r="E15" i="4"/>
  <c r="D5" i="4"/>
  <c r="D7" i="4"/>
  <c r="D18" i="4"/>
  <c r="D19" i="4"/>
  <c r="D24" i="4"/>
  <c r="D26" i="4"/>
  <c r="D27" i="4"/>
  <c r="D36" i="4"/>
  <c r="D37" i="4"/>
  <c r="D12" i="4"/>
  <c r="D13" i="4"/>
  <c r="D15" i="4"/>
  <c r="C5" i="4"/>
  <c r="C7" i="4"/>
  <c r="C18" i="4"/>
  <c r="C19" i="4"/>
  <c r="C24" i="4"/>
  <c r="C26" i="4"/>
  <c r="C27" i="4"/>
  <c r="C36" i="4"/>
  <c r="C37" i="4"/>
  <c r="C12" i="4"/>
  <c r="C13" i="4"/>
  <c r="C15" i="4"/>
  <c r="B5" i="4"/>
  <c r="B7" i="4"/>
  <c r="B18" i="4"/>
  <c r="B19" i="4"/>
  <c r="B24" i="4"/>
  <c r="B26" i="4"/>
  <c r="B27" i="4"/>
  <c r="B36" i="4"/>
  <c r="B37" i="4"/>
  <c r="B12" i="4"/>
  <c r="B13" i="4"/>
  <c r="B15" i="4"/>
  <c r="D62" i="1"/>
  <c r="K29" i="1"/>
  <c r="I29" i="1"/>
  <c r="H5" i="1"/>
  <c r="C5" i="3"/>
  <c r="C6" i="3"/>
  <c r="C8" i="3"/>
  <c r="C9" i="3"/>
  <c r="C12" i="3"/>
  <c r="C15" i="3"/>
  <c r="C18" i="3"/>
  <c r="C19" i="3"/>
  <c r="C20" i="3"/>
  <c r="C21" i="3"/>
  <c r="C23" i="3"/>
  <c r="C26" i="3"/>
  <c r="C28" i="3"/>
  <c r="C31" i="3"/>
  <c r="C34" i="3"/>
  <c r="C37" i="3"/>
  <c r="D5" i="3"/>
  <c r="D6" i="3"/>
  <c r="D8" i="3"/>
  <c r="D9" i="3"/>
  <c r="D12" i="3"/>
  <c r="D15" i="3"/>
  <c r="D18" i="3"/>
  <c r="I18" i="3" s="1"/>
  <c r="D19" i="3"/>
  <c r="D20" i="3"/>
  <c r="D21" i="3"/>
  <c r="D23" i="3"/>
  <c r="D26" i="3"/>
  <c r="D28" i="3"/>
  <c r="D31" i="3"/>
  <c r="D34" i="3"/>
  <c r="D37" i="3"/>
  <c r="E5" i="3"/>
  <c r="E6" i="3"/>
  <c r="E8" i="3"/>
  <c r="E9" i="3"/>
  <c r="E12" i="3"/>
  <c r="E15" i="3"/>
  <c r="E18" i="3"/>
  <c r="E19" i="3"/>
  <c r="E20" i="3"/>
  <c r="E21" i="3"/>
  <c r="E23" i="3"/>
  <c r="E26" i="3"/>
  <c r="E28" i="3"/>
  <c r="E31" i="3"/>
  <c r="E34" i="3"/>
  <c r="E37" i="3"/>
  <c r="F5" i="3"/>
  <c r="F6" i="3"/>
  <c r="F8" i="3"/>
  <c r="F9" i="3"/>
  <c r="F12" i="3"/>
  <c r="F15" i="3"/>
  <c r="F18" i="3"/>
  <c r="F19" i="3"/>
  <c r="F20" i="3"/>
  <c r="F21" i="3"/>
  <c r="F23" i="3"/>
  <c r="F26" i="3"/>
  <c r="F28" i="3"/>
  <c r="F31" i="3"/>
  <c r="F34" i="3"/>
  <c r="F37" i="3"/>
  <c r="G5" i="3"/>
  <c r="G6" i="3"/>
  <c r="G8" i="3"/>
  <c r="G9" i="3"/>
  <c r="G12" i="3"/>
  <c r="G15" i="3"/>
  <c r="G18" i="3"/>
  <c r="K18" i="3" s="1"/>
  <c r="G19" i="3"/>
  <c r="G20" i="3"/>
  <c r="G21" i="3"/>
  <c r="G23" i="3"/>
  <c r="G26" i="3"/>
  <c r="G28" i="3"/>
  <c r="G31" i="3"/>
  <c r="G34" i="3"/>
  <c r="G37" i="3"/>
  <c r="B5" i="3"/>
  <c r="B6" i="3"/>
  <c r="B8" i="3"/>
  <c r="B9" i="3"/>
  <c r="B12" i="3"/>
  <c r="B15" i="3"/>
  <c r="B18" i="3"/>
  <c r="B19" i="3"/>
  <c r="B20" i="3"/>
  <c r="B21" i="3"/>
  <c r="B23" i="3"/>
  <c r="B26" i="3"/>
  <c r="B28" i="3"/>
  <c r="B31" i="3"/>
  <c r="B34" i="3"/>
  <c r="B37" i="3"/>
  <c r="H44" i="1"/>
  <c r="D58" i="1"/>
  <c r="D66" i="1"/>
  <c r="D180" i="1"/>
  <c r="D294" i="1" s="1"/>
  <c r="D191" i="1"/>
  <c r="I191" i="1" s="1"/>
  <c r="D195" i="1"/>
  <c r="I195" i="1" s="1"/>
  <c r="D200" i="1"/>
  <c r="I200" i="1" s="1"/>
  <c r="D204" i="1"/>
  <c r="H204" i="1" s="1"/>
  <c r="D210" i="1"/>
  <c r="I210" i="1" s="1"/>
  <c r="D214" i="1"/>
  <c r="D238" i="1"/>
  <c r="D257" i="1"/>
  <c r="D264" i="1"/>
  <c r="I264" i="1" s="1"/>
  <c r="D290" i="1"/>
  <c r="I290" i="1" s="1"/>
  <c r="C48" i="4"/>
  <c r="C52" i="4"/>
  <c r="C55" i="4"/>
  <c r="C56" i="4"/>
  <c r="C59" i="4"/>
  <c r="C60" i="4"/>
  <c r="C63" i="4"/>
  <c r="C64" i="4"/>
  <c r="C67" i="4"/>
  <c r="C68" i="4"/>
  <c r="C71" i="4"/>
  <c r="C72" i="4"/>
  <c r="C73" i="4"/>
  <c r="C74" i="4"/>
  <c r="C75" i="4"/>
  <c r="C76" i="4"/>
  <c r="C77" i="4"/>
  <c r="C80" i="4"/>
  <c r="C83" i="4"/>
  <c r="C86" i="4"/>
  <c r="C88" i="4"/>
  <c r="C90" i="4"/>
  <c r="C93" i="4"/>
  <c r="C98" i="4"/>
  <c r="C100" i="4"/>
  <c r="C44" i="4"/>
  <c r="C46" i="4" s="1"/>
  <c r="D48" i="4"/>
  <c r="D52" i="4"/>
  <c r="D55" i="4"/>
  <c r="D56" i="4"/>
  <c r="D59" i="4"/>
  <c r="D60" i="4"/>
  <c r="D63" i="4"/>
  <c r="D64" i="4"/>
  <c r="D67" i="4"/>
  <c r="D68" i="4"/>
  <c r="D71" i="4"/>
  <c r="D72" i="4"/>
  <c r="D73" i="4"/>
  <c r="D74" i="4"/>
  <c r="D75" i="4"/>
  <c r="D76" i="4"/>
  <c r="D77" i="4"/>
  <c r="D80" i="4"/>
  <c r="D83" i="4"/>
  <c r="D86" i="4"/>
  <c r="D88" i="4"/>
  <c r="D90" i="4"/>
  <c r="D93" i="4"/>
  <c r="D98" i="4"/>
  <c r="D100" i="4"/>
  <c r="D44" i="4"/>
  <c r="D46" i="4" s="1"/>
  <c r="E48" i="4"/>
  <c r="E52" i="4"/>
  <c r="E55" i="4"/>
  <c r="E56" i="4"/>
  <c r="E59" i="4"/>
  <c r="E60" i="4"/>
  <c r="E63" i="4"/>
  <c r="E64" i="4"/>
  <c r="E67" i="4"/>
  <c r="E68" i="4"/>
  <c r="E71" i="4"/>
  <c r="E72" i="4"/>
  <c r="E73" i="4"/>
  <c r="E74" i="4"/>
  <c r="E75" i="4"/>
  <c r="E76" i="4"/>
  <c r="E77" i="4"/>
  <c r="E80" i="4"/>
  <c r="E83" i="4"/>
  <c r="E86" i="4"/>
  <c r="E88" i="4"/>
  <c r="E90" i="4"/>
  <c r="E93" i="4"/>
  <c r="E98" i="4"/>
  <c r="E100" i="4"/>
  <c r="E44" i="4"/>
  <c r="E46" i="4" s="1"/>
  <c r="F48" i="4"/>
  <c r="F52" i="4"/>
  <c r="F55" i="4"/>
  <c r="F56" i="4"/>
  <c r="F59" i="4"/>
  <c r="F60" i="4"/>
  <c r="F63" i="4"/>
  <c r="F64" i="4"/>
  <c r="F67" i="4"/>
  <c r="F68" i="4"/>
  <c r="F71" i="4"/>
  <c r="F72" i="4"/>
  <c r="F73" i="4"/>
  <c r="F74" i="4"/>
  <c r="F75" i="4"/>
  <c r="F76" i="4"/>
  <c r="F77" i="4"/>
  <c r="F80" i="4"/>
  <c r="F83" i="4"/>
  <c r="F86" i="4"/>
  <c r="F88" i="4"/>
  <c r="F90" i="4"/>
  <c r="F93" i="4"/>
  <c r="F98" i="4"/>
  <c r="F100" i="4"/>
  <c r="F44" i="4"/>
  <c r="F46" i="4" s="1"/>
  <c r="G48" i="4"/>
  <c r="G52" i="4"/>
  <c r="G55" i="4"/>
  <c r="G56" i="4"/>
  <c r="G59" i="4"/>
  <c r="G60" i="4"/>
  <c r="G63" i="4"/>
  <c r="G64" i="4"/>
  <c r="G67" i="4"/>
  <c r="G68" i="4"/>
  <c r="G71" i="4"/>
  <c r="G72" i="4"/>
  <c r="G73" i="4"/>
  <c r="G74" i="4"/>
  <c r="G75" i="4"/>
  <c r="G76" i="4"/>
  <c r="G77" i="4"/>
  <c r="G80" i="4"/>
  <c r="G83" i="4"/>
  <c r="G86" i="4"/>
  <c r="G88" i="4"/>
  <c r="G90" i="4"/>
  <c r="G93" i="4"/>
  <c r="G98" i="4"/>
  <c r="G100" i="4"/>
  <c r="G44" i="4"/>
  <c r="G46" i="4" s="1"/>
  <c r="B48" i="4"/>
  <c r="B52" i="4"/>
  <c r="B55" i="4"/>
  <c r="B56" i="4"/>
  <c r="B59" i="4"/>
  <c r="B60" i="4"/>
  <c r="B63" i="4"/>
  <c r="B64" i="4"/>
  <c r="B67" i="4"/>
  <c r="B68" i="4"/>
  <c r="B71" i="4"/>
  <c r="B72" i="4"/>
  <c r="B73" i="4"/>
  <c r="B74" i="4"/>
  <c r="B75" i="4"/>
  <c r="B76" i="4"/>
  <c r="B77" i="4"/>
  <c r="B80" i="4"/>
  <c r="B83" i="4"/>
  <c r="B86" i="4"/>
  <c r="B88" i="4"/>
  <c r="B90" i="4"/>
  <c r="B93" i="4"/>
  <c r="B98" i="4"/>
  <c r="B100" i="4"/>
  <c r="B44" i="4"/>
  <c r="B46" i="4" s="1"/>
  <c r="C73" i="5"/>
  <c r="C77" i="5"/>
  <c r="C78" i="5"/>
  <c r="C79" i="5"/>
  <c r="C82" i="5"/>
  <c r="C85" i="5" s="1"/>
  <c r="D73" i="5"/>
  <c r="D77" i="5"/>
  <c r="D78" i="5"/>
  <c r="D79" i="5"/>
  <c r="D82" i="5"/>
  <c r="D85" i="5" s="1"/>
  <c r="E73" i="5"/>
  <c r="E77" i="5"/>
  <c r="E78" i="5"/>
  <c r="E79" i="5"/>
  <c r="E82" i="5"/>
  <c r="E85" i="5" s="1"/>
  <c r="F73" i="5"/>
  <c r="F77" i="5"/>
  <c r="F78" i="5"/>
  <c r="F79" i="5"/>
  <c r="F82" i="5"/>
  <c r="F85" i="5" s="1"/>
  <c r="B73" i="5"/>
  <c r="B77" i="5"/>
  <c r="B78" i="5"/>
  <c r="B79" i="5"/>
  <c r="B82" i="5"/>
  <c r="B85" i="5" s="1"/>
  <c r="K43" i="1"/>
  <c r="K31" i="1"/>
  <c r="I31" i="1"/>
  <c r="I43" i="1"/>
  <c r="G17" i="2"/>
  <c r="F17" i="2"/>
  <c r="G15" i="2"/>
  <c r="F15" i="2"/>
  <c r="D17" i="2"/>
  <c r="C17" i="2"/>
  <c r="D15" i="2"/>
  <c r="C15" i="2"/>
  <c r="K7" i="1"/>
  <c r="K9" i="1"/>
  <c r="K11" i="1"/>
  <c r="K14" i="1"/>
  <c r="K18" i="1"/>
  <c r="K23" i="1"/>
  <c r="K28" i="1"/>
  <c r="K40" i="1"/>
  <c r="K46" i="1"/>
  <c r="K54" i="1"/>
  <c r="K55" i="1"/>
  <c r="K57" i="1"/>
  <c r="K60" i="1"/>
  <c r="K64" i="1"/>
  <c r="K65" i="1"/>
  <c r="K68" i="1"/>
  <c r="K74" i="1"/>
  <c r="K78" i="1"/>
  <c r="K82" i="1"/>
  <c r="K83" i="1"/>
  <c r="K84" i="1"/>
  <c r="K85" i="1"/>
  <c r="K88" i="1"/>
  <c r="K89" i="1"/>
  <c r="K93" i="1"/>
  <c r="K98" i="1"/>
  <c r="K99" i="1"/>
  <c r="K102" i="1"/>
  <c r="K103" i="1"/>
  <c r="K110" i="1"/>
  <c r="K112" i="1"/>
  <c r="K145" i="1"/>
  <c r="K152" i="1"/>
  <c r="K156" i="1"/>
  <c r="K163" i="1"/>
  <c r="J7" i="1"/>
  <c r="J9" i="1"/>
  <c r="J14" i="1"/>
  <c r="J18" i="1"/>
  <c r="J40" i="1"/>
  <c r="J46" i="1"/>
  <c r="J60" i="1"/>
  <c r="J64" i="1"/>
  <c r="J65" i="1"/>
  <c r="J68" i="1"/>
  <c r="J74" i="1"/>
  <c r="J78" i="1"/>
  <c r="J82" i="1"/>
  <c r="J83" i="1"/>
  <c r="J88" i="1"/>
  <c r="J89" i="1"/>
  <c r="J93" i="1"/>
  <c r="J98" i="1"/>
  <c r="J99" i="1"/>
  <c r="J102" i="1"/>
  <c r="J103" i="1"/>
  <c r="J110" i="1"/>
  <c r="J112" i="1"/>
  <c r="J145" i="1"/>
  <c r="I7" i="1"/>
  <c r="I9" i="1"/>
  <c r="I11" i="1"/>
  <c r="I14" i="1"/>
  <c r="I18" i="1"/>
  <c r="I23" i="1"/>
  <c r="I28" i="1"/>
  <c r="I40" i="1"/>
  <c r="I46" i="1"/>
  <c r="I60" i="1"/>
  <c r="I64" i="1"/>
  <c r="I65" i="1"/>
  <c r="I68" i="1"/>
  <c r="I74" i="1"/>
  <c r="I78" i="1"/>
  <c r="I82" i="1"/>
  <c r="I83" i="1"/>
  <c r="I84" i="1"/>
  <c r="I85" i="1"/>
  <c r="I88" i="1"/>
  <c r="I89" i="1"/>
  <c r="I93" i="1"/>
  <c r="I98" i="1"/>
  <c r="I99" i="1"/>
  <c r="I102" i="1"/>
  <c r="I103" i="1"/>
  <c r="I110" i="1"/>
  <c r="I112" i="1"/>
  <c r="I132" i="1"/>
  <c r="I134" i="1"/>
  <c r="I141" i="1"/>
  <c r="I145" i="1"/>
  <c r="I152" i="1"/>
  <c r="I156" i="1"/>
  <c r="I163" i="1"/>
  <c r="H7" i="1"/>
  <c r="H9" i="1"/>
  <c r="H14" i="1"/>
  <c r="H18" i="1"/>
  <c r="H40" i="1"/>
  <c r="H46" i="1"/>
  <c r="H60" i="1"/>
  <c r="H64" i="1"/>
  <c r="H65" i="1"/>
  <c r="H68" i="1"/>
  <c r="H74" i="1"/>
  <c r="H78" i="1"/>
  <c r="H82" i="1"/>
  <c r="H83" i="1"/>
  <c r="H88" i="1"/>
  <c r="H89" i="1"/>
  <c r="H93" i="1"/>
  <c r="H98" i="1"/>
  <c r="H99" i="1"/>
  <c r="H102" i="1"/>
  <c r="H103" i="1"/>
  <c r="H110" i="1"/>
  <c r="H112" i="1"/>
  <c r="H145" i="1"/>
  <c r="C51" i="3"/>
  <c r="C53" i="3"/>
  <c r="C54" i="3"/>
  <c r="C55" i="3"/>
  <c r="D51" i="3"/>
  <c r="D53" i="3"/>
  <c r="D54" i="3"/>
  <c r="D55" i="3"/>
  <c r="E51" i="3"/>
  <c r="E53" i="3"/>
  <c r="E54" i="3"/>
  <c r="E55" i="3"/>
  <c r="F51" i="3"/>
  <c r="F53" i="3"/>
  <c r="F54" i="3"/>
  <c r="F55" i="3"/>
  <c r="G51" i="3"/>
  <c r="G53" i="3"/>
  <c r="G54" i="3"/>
  <c r="G55" i="3"/>
  <c r="B51" i="3"/>
  <c r="B53" i="3"/>
  <c r="B54" i="3"/>
  <c r="B55" i="3"/>
  <c r="B31" i="2"/>
  <c r="B33" i="2"/>
  <c r="B34" i="2"/>
  <c r="B37" i="2"/>
  <c r="B45" i="2"/>
  <c r="B5" i="2"/>
  <c r="B7" i="2"/>
  <c r="B8" i="2"/>
  <c r="B11" i="2"/>
  <c r="B12" i="2"/>
  <c r="B15" i="2"/>
  <c r="B17" i="2"/>
  <c r="C31" i="2"/>
  <c r="C33" i="2"/>
  <c r="C34" i="2"/>
  <c r="C37" i="2"/>
  <c r="C45" i="2"/>
  <c r="D31" i="2"/>
  <c r="D33" i="2"/>
  <c r="D34" i="2"/>
  <c r="D37" i="2"/>
  <c r="D45" i="2"/>
  <c r="E31" i="2"/>
  <c r="E33" i="2"/>
  <c r="E34" i="2"/>
  <c r="E37" i="2"/>
  <c r="E45" i="2"/>
  <c r="F31" i="2"/>
  <c r="F33" i="2"/>
  <c r="F34" i="2"/>
  <c r="F37" i="2"/>
  <c r="F45" i="2"/>
  <c r="G31" i="2"/>
  <c r="G33" i="2"/>
  <c r="G34" i="2"/>
  <c r="G37" i="2"/>
  <c r="K37" i="2" s="1"/>
  <c r="G45" i="2"/>
  <c r="C5" i="2"/>
  <c r="C7" i="2"/>
  <c r="C8" i="2"/>
  <c r="C11" i="2"/>
  <c r="C12" i="2"/>
  <c r="D5" i="2"/>
  <c r="D7" i="2"/>
  <c r="D8" i="2"/>
  <c r="D11" i="2"/>
  <c r="D12" i="2"/>
  <c r="E5" i="2"/>
  <c r="E7" i="2"/>
  <c r="E8" i="2"/>
  <c r="E11" i="2"/>
  <c r="E12" i="2"/>
  <c r="E15" i="2"/>
  <c r="E17" i="2"/>
  <c r="F5" i="2"/>
  <c r="F7" i="2"/>
  <c r="F8" i="2"/>
  <c r="F11" i="2"/>
  <c r="F12" i="2"/>
  <c r="G5" i="2"/>
  <c r="G7" i="2"/>
  <c r="G8" i="2"/>
  <c r="G11" i="2"/>
  <c r="G12" i="2"/>
  <c r="C9" i="6"/>
  <c r="D9" i="6"/>
  <c r="E9" i="6"/>
  <c r="F9" i="6"/>
  <c r="G9" i="6"/>
  <c r="B9" i="6"/>
  <c r="C8" i="6"/>
  <c r="D8" i="6"/>
  <c r="E8" i="6"/>
  <c r="F8" i="6"/>
  <c r="G8" i="6"/>
  <c r="B8" i="6"/>
  <c r="C5" i="6"/>
  <c r="D5" i="6"/>
  <c r="D6" i="6" s="1"/>
  <c r="E5" i="6"/>
  <c r="E6" i="6" s="1"/>
  <c r="F5" i="6"/>
  <c r="F6" i="6" s="1"/>
  <c r="G5" i="6"/>
  <c r="B5" i="6"/>
  <c r="B6" i="6" s="1"/>
  <c r="K170" i="1"/>
  <c r="K174" i="1"/>
  <c r="K178" i="1"/>
  <c r="K186" i="1"/>
  <c r="K190" i="1"/>
  <c r="K193" i="1"/>
  <c r="K194" i="1"/>
  <c r="K197" i="1"/>
  <c r="K202" i="1"/>
  <c r="K203" i="1"/>
  <c r="K208" i="1"/>
  <c r="K209" i="1"/>
  <c r="K213" i="1"/>
  <c r="K216" i="1"/>
  <c r="K231" i="1"/>
  <c r="K232" i="1"/>
  <c r="K233" i="1"/>
  <c r="K234" i="1"/>
  <c r="K236" i="1"/>
  <c r="K242" i="1"/>
  <c r="K245" i="1"/>
  <c r="K248" i="1"/>
  <c r="K259" i="1"/>
  <c r="K261" i="1"/>
  <c r="K266" i="1"/>
  <c r="K271" i="1"/>
  <c r="K273" i="1"/>
  <c r="K283" i="1"/>
  <c r="K285" i="1"/>
  <c r="K286" i="1"/>
  <c r="K287" i="1"/>
  <c r="K289" i="1"/>
  <c r="K292" i="1"/>
  <c r="K168" i="1"/>
  <c r="J170" i="1"/>
  <c r="J174" i="1"/>
  <c r="J178" i="1"/>
  <c r="J186" i="1"/>
  <c r="J190" i="1"/>
  <c r="J193" i="1"/>
  <c r="J194" i="1"/>
  <c r="J197" i="1"/>
  <c r="J202" i="1"/>
  <c r="J203" i="1"/>
  <c r="J208" i="1"/>
  <c r="J209" i="1"/>
  <c r="J213" i="1"/>
  <c r="J216" i="1"/>
  <c r="J231" i="1"/>
  <c r="J232" i="1"/>
  <c r="J233" i="1"/>
  <c r="J234" i="1"/>
  <c r="J236" i="1"/>
  <c r="J242" i="1"/>
  <c r="J245" i="1"/>
  <c r="J248" i="1"/>
  <c r="J259" i="1"/>
  <c r="J261" i="1"/>
  <c r="J266" i="1"/>
  <c r="J271" i="1"/>
  <c r="J273" i="1"/>
  <c r="J283" i="1"/>
  <c r="J285" i="1"/>
  <c r="J286" i="1"/>
  <c r="J287" i="1"/>
  <c r="J289" i="1"/>
  <c r="J292" i="1"/>
  <c r="J168" i="1"/>
  <c r="I170" i="1"/>
  <c r="I174" i="1"/>
  <c r="I178" i="1"/>
  <c r="I186" i="1"/>
  <c r="I190" i="1"/>
  <c r="I193" i="1"/>
  <c r="I194" i="1"/>
  <c r="I197" i="1"/>
  <c r="I202" i="1"/>
  <c r="I203" i="1"/>
  <c r="I208" i="1"/>
  <c r="I209" i="1"/>
  <c r="I213" i="1"/>
  <c r="I216" i="1"/>
  <c r="I231" i="1"/>
  <c r="I232" i="1"/>
  <c r="I233" i="1"/>
  <c r="I234" i="1"/>
  <c r="I236" i="1"/>
  <c r="I242" i="1"/>
  <c r="I245" i="1"/>
  <c r="I248" i="1"/>
  <c r="I259" i="1"/>
  <c r="I261" i="1"/>
  <c r="I266" i="1"/>
  <c r="I271" i="1"/>
  <c r="I273" i="1"/>
  <c r="I283" i="1"/>
  <c r="I285" i="1"/>
  <c r="I286" i="1"/>
  <c r="I287" i="1"/>
  <c r="I289" i="1"/>
  <c r="I292" i="1"/>
  <c r="I168" i="1"/>
  <c r="H170" i="1"/>
  <c r="H174" i="1"/>
  <c r="H178" i="1"/>
  <c r="H186" i="1"/>
  <c r="H190" i="1"/>
  <c r="H193" i="1"/>
  <c r="H194" i="1"/>
  <c r="H197" i="1"/>
  <c r="H202" i="1"/>
  <c r="H203" i="1"/>
  <c r="H208" i="1"/>
  <c r="H209" i="1"/>
  <c r="H213" i="1"/>
  <c r="H216" i="1"/>
  <c r="H231" i="1"/>
  <c r="H232" i="1"/>
  <c r="H233" i="1"/>
  <c r="H234" i="1"/>
  <c r="H236" i="1"/>
  <c r="H242" i="1"/>
  <c r="H245" i="1"/>
  <c r="H248" i="1"/>
  <c r="H259" i="1"/>
  <c r="H261" i="1"/>
  <c r="H266" i="1"/>
  <c r="H271" i="1"/>
  <c r="H273" i="1"/>
  <c r="H283" i="1"/>
  <c r="H285" i="1"/>
  <c r="H286" i="1"/>
  <c r="H287" i="1"/>
  <c r="H289" i="1"/>
  <c r="H292" i="1"/>
  <c r="H168" i="1"/>
  <c r="K5" i="1"/>
  <c r="J5" i="1"/>
  <c r="I5" i="1"/>
  <c r="I75" i="4" l="1"/>
  <c r="H75" i="4"/>
  <c r="K75" i="4"/>
  <c r="J75" i="4"/>
  <c r="K19" i="3"/>
  <c r="J19" i="3"/>
  <c r="I19" i="3"/>
  <c r="H19" i="3"/>
  <c r="K31" i="3"/>
  <c r="J31" i="3"/>
  <c r="I31" i="3"/>
  <c r="H31" i="3"/>
  <c r="B40" i="4"/>
  <c r="C40" i="4"/>
  <c r="D40" i="4"/>
  <c r="E40" i="4"/>
  <c r="F40" i="4"/>
  <c r="G40" i="4"/>
  <c r="B57" i="3"/>
  <c r="B59" i="3" s="1"/>
  <c r="G57" i="3"/>
  <c r="G59" i="3" s="1"/>
  <c r="F57" i="3"/>
  <c r="F59" i="3" s="1"/>
  <c r="E57" i="3"/>
  <c r="E59" i="3" s="1"/>
  <c r="D57" i="3"/>
  <c r="D59" i="3" s="1"/>
  <c r="C57" i="3"/>
  <c r="C59" i="3" s="1"/>
  <c r="K8" i="2"/>
  <c r="I8" i="2"/>
  <c r="I37" i="2"/>
  <c r="I8" i="5"/>
  <c r="D166" i="1"/>
  <c r="I56" i="5"/>
  <c r="H56" i="5"/>
  <c r="K56" i="5"/>
  <c r="J56" i="5"/>
  <c r="K8" i="5"/>
  <c r="G60" i="5"/>
  <c r="E60" i="5"/>
  <c r="C60" i="5"/>
  <c r="D60" i="5"/>
  <c r="F60" i="5"/>
  <c r="B22" i="5"/>
  <c r="E22" i="5"/>
  <c r="F22" i="5"/>
  <c r="K31" i="5"/>
  <c r="C22" i="5"/>
  <c r="D22" i="5"/>
  <c r="G22" i="5"/>
  <c r="I31" i="5"/>
  <c r="I46" i="4"/>
  <c r="H46" i="4"/>
  <c r="K46" i="4"/>
  <c r="J46" i="4"/>
  <c r="I78" i="5"/>
  <c r="K90" i="4"/>
  <c r="K6" i="3"/>
  <c r="J6" i="3"/>
  <c r="H77" i="4"/>
  <c r="I77" i="4"/>
  <c r="K15" i="3"/>
  <c r="J15" i="3"/>
  <c r="K77" i="4"/>
  <c r="J77" i="4"/>
  <c r="K67" i="4"/>
  <c r="J67" i="4"/>
  <c r="K78" i="5"/>
  <c r="I67" i="4"/>
  <c r="H67" i="4"/>
  <c r="I90" i="4"/>
  <c r="I6" i="3"/>
  <c r="H6" i="3"/>
  <c r="I15" i="3"/>
  <c r="H15" i="3"/>
  <c r="K79" i="5"/>
  <c r="I36" i="4"/>
  <c r="I79" i="5"/>
  <c r="K36" i="4"/>
  <c r="K34" i="3"/>
  <c r="J34" i="3"/>
  <c r="K22" i="2"/>
  <c r="J22" i="2"/>
  <c r="H34" i="3"/>
  <c r="I34" i="3"/>
  <c r="I22" i="2"/>
  <c r="H22" i="2"/>
  <c r="H50" i="1"/>
  <c r="K30" i="5"/>
  <c r="K50" i="5"/>
  <c r="G102" i="4"/>
  <c r="K180" i="1"/>
  <c r="C102" i="4"/>
  <c r="K9" i="3"/>
  <c r="E27" i="2"/>
  <c r="B102" i="4"/>
  <c r="I85" i="5"/>
  <c r="H85" i="5"/>
  <c r="K85" i="5"/>
  <c r="J85" i="5"/>
  <c r="I50" i="5"/>
  <c r="I9" i="3"/>
  <c r="D102" i="4"/>
  <c r="G27" i="2"/>
  <c r="D27" i="2"/>
  <c r="I30" i="5"/>
  <c r="F27" i="2"/>
  <c r="C27" i="2"/>
  <c r="B27" i="2"/>
  <c r="F102" i="4"/>
  <c r="E102" i="4"/>
  <c r="K34" i="2"/>
  <c r="H80" i="1"/>
  <c r="K11" i="5"/>
  <c r="I11" i="5"/>
  <c r="K53" i="5"/>
  <c r="K15" i="5"/>
  <c r="I53" i="5"/>
  <c r="I34" i="2"/>
  <c r="H100" i="4"/>
  <c r="I15" i="5"/>
  <c r="K238" i="1"/>
  <c r="I238" i="1"/>
  <c r="I257" i="1"/>
  <c r="I50" i="1"/>
  <c r="K59" i="4"/>
  <c r="H83" i="4"/>
  <c r="I71" i="4"/>
  <c r="I55" i="4"/>
  <c r="K21" i="2"/>
  <c r="H24" i="5"/>
  <c r="I21" i="2"/>
  <c r="I54" i="3"/>
  <c r="J48" i="4"/>
  <c r="K53" i="3"/>
  <c r="I86" i="4"/>
  <c r="I72" i="4"/>
  <c r="H56" i="4"/>
  <c r="J54" i="3"/>
  <c r="J44" i="4"/>
  <c r="J80" i="4"/>
  <c r="J68" i="4"/>
  <c r="J52" i="4"/>
  <c r="K15" i="4"/>
  <c r="J51" i="3"/>
  <c r="K48" i="4"/>
  <c r="H45" i="2"/>
  <c r="K98" i="4"/>
  <c r="K76" i="4"/>
  <c r="K64" i="4"/>
  <c r="I33" i="2"/>
  <c r="J63" i="4"/>
  <c r="I88" i="4"/>
  <c r="I73" i="4"/>
  <c r="I59" i="4"/>
  <c r="H53" i="3"/>
  <c r="K5" i="3"/>
  <c r="K55" i="3"/>
  <c r="K86" i="4"/>
  <c r="K72" i="4"/>
  <c r="J56" i="4"/>
  <c r="I44" i="4"/>
  <c r="I80" i="4"/>
  <c r="I68" i="4"/>
  <c r="I52" i="4"/>
  <c r="H51" i="3"/>
  <c r="I5" i="3"/>
  <c r="J71" i="4"/>
  <c r="K55" i="4"/>
  <c r="J204" i="1"/>
  <c r="J55" i="4"/>
  <c r="J104" i="1"/>
  <c r="K100" i="1"/>
  <c r="K66" i="1"/>
  <c r="K38" i="1"/>
  <c r="D10" i="6"/>
  <c r="D12" i="6" s="1"/>
  <c r="H55" i="3"/>
  <c r="H264" i="1"/>
  <c r="H43" i="5"/>
  <c r="I28" i="5"/>
  <c r="F10" i="6"/>
  <c r="F12" i="6" s="1"/>
  <c r="J45" i="2"/>
  <c r="J74" i="4"/>
  <c r="K60" i="4"/>
  <c r="K31" i="2"/>
  <c r="J88" i="4"/>
  <c r="J73" i="4"/>
  <c r="J59" i="4"/>
  <c r="I100" i="4"/>
  <c r="I48" i="4"/>
  <c r="I64" i="4"/>
  <c r="H93" i="4"/>
  <c r="I63" i="4"/>
  <c r="H31" i="2"/>
  <c r="I55" i="3"/>
  <c r="I74" i="4"/>
  <c r="E10" i="6"/>
  <c r="E12" i="6" s="1"/>
  <c r="B10" i="6"/>
  <c r="B12" i="6" s="1"/>
  <c r="J18" i="4"/>
  <c r="J86" i="4"/>
  <c r="I76" i="4"/>
  <c r="K77" i="5"/>
  <c r="I63" i="5"/>
  <c r="I36" i="5"/>
  <c r="H13" i="5"/>
  <c r="I13" i="5"/>
  <c r="K63" i="5"/>
  <c r="J47" i="5"/>
  <c r="K25" i="5"/>
  <c r="J13" i="5"/>
  <c r="K13" i="5"/>
  <c r="J93" i="5"/>
  <c r="K93" i="5"/>
  <c r="I62" i="5"/>
  <c r="I12" i="5"/>
  <c r="I7" i="5"/>
  <c r="K62" i="5"/>
  <c r="K12" i="5"/>
  <c r="K7" i="5"/>
  <c r="H93" i="5"/>
  <c r="I93" i="5"/>
  <c r="J77" i="5"/>
  <c r="H54" i="3"/>
  <c r="I19" i="4"/>
  <c r="H19" i="4"/>
  <c r="K19" i="4"/>
  <c r="J19" i="4"/>
  <c r="I13" i="4"/>
  <c r="H13" i="4"/>
  <c r="K13" i="4"/>
  <c r="J13" i="4"/>
  <c r="H195" i="1"/>
  <c r="K214" i="1"/>
  <c r="I16" i="1"/>
  <c r="H100" i="1"/>
  <c r="K86" i="1"/>
  <c r="H180" i="1"/>
  <c r="K50" i="1"/>
  <c r="K275" i="1"/>
  <c r="J257" i="1"/>
  <c r="J275" i="1"/>
  <c r="K257" i="1"/>
  <c r="J210" i="1"/>
  <c r="J200" i="1"/>
  <c r="J195" i="1"/>
  <c r="K191" i="1"/>
  <c r="K130" i="1"/>
  <c r="J80" i="1"/>
  <c r="K62" i="1"/>
  <c r="J58" i="1"/>
  <c r="K44" i="1"/>
  <c r="J16" i="1"/>
  <c r="J37" i="3"/>
  <c r="H28" i="3"/>
  <c r="I23" i="3"/>
  <c r="I12" i="3"/>
  <c r="I8" i="3"/>
  <c r="K164" i="1"/>
  <c r="J5" i="2"/>
  <c r="H11" i="2"/>
  <c r="B61" i="4"/>
  <c r="I164" i="1"/>
  <c r="J130" i="1"/>
  <c r="H12" i="4"/>
  <c r="K26" i="4"/>
  <c r="H16" i="1"/>
  <c r="K74" i="4"/>
  <c r="H113" i="1"/>
  <c r="J180" i="1"/>
  <c r="K113" i="1"/>
  <c r="K94" i="1"/>
  <c r="K80" i="1"/>
  <c r="I130" i="1"/>
  <c r="H104" i="1"/>
  <c r="I86" i="1"/>
  <c r="H38" i="1"/>
  <c r="I94" i="1"/>
  <c r="J62" i="1"/>
  <c r="K72" i="1"/>
  <c r="I45" i="2"/>
  <c r="J31" i="2"/>
  <c r="H7" i="4"/>
  <c r="K42" i="5"/>
  <c r="K38" i="5"/>
  <c r="K45" i="2"/>
  <c r="J72" i="4"/>
  <c r="H64" i="4"/>
  <c r="I56" i="4"/>
  <c r="K52" i="4"/>
  <c r="I12" i="2"/>
  <c r="I82" i="5"/>
  <c r="J94" i="1"/>
  <c r="H94" i="1"/>
  <c r="I12" i="4"/>
  <c r="H26" i="4"/>
  <c r="I7" i="4"/>
  <c r="K12" i="4"/>
  <c r="J26" i="4"/>
  <c r="K7" i="4"/>
  <c r="I47" i="5"/>
  <c r="I25" i="5"/>
  <c r="K47" i="5"/>
  <c r="J42" i="5"/>
  <c r="K36" i="5"/>
  <c r="K5" i="5"/>
  <c r="J55" i="3"/>
  <c r="I53" i="3"/>
  <c r="J98" i="4"/>
  <c r="K80" i="4"/>
  <c r="J76" i="4"/>
  <c r="K68" i="4"/>
  <c r="J64" i="4"/>
  <c r="J60" i="4"/>
  <c r="K56" i="4"/>
  <c r="K44" i="4"/>
  <c r="I26" i="4"/>
  <c r="J12" i="4"/>
  <c r="J7" i="4"/>
  <c r="J5" i="5"/>
  <c r="J11" i="2"/>
  <c r="K7" i="2"/>
  <c r="J12" i="2"/>
  <c r="H12" i="2"/>
  <c r="I5" i="2"/>
  <c r="H82" i="5"/>
  <c r="H73" i="5"/>
  <c r="I77" i="5"/>
  <c r="B91" i="4"/>
  <c r="B69" i="4"/>
  <c r="B65" i="4"/>
  <c r="K28" i="3"/>
  <c r="J23" i="3"/>
  <c r="K20" i="3"/>
  <c r="J12" i="3"/>
  <c r="J8" i="3"/>
  <c r="K37" i="3"/>
  <c r="J26" i="3"/>
  <c r="K21" i="3"/>
  <c r="I37" i="3"/>
  <c r="H26" i="3"/>
  <c r="I28" i="3"/>
  <c r="H23" i="3"/>
  <c r="I20" i="3"/>
  <c r="H12" i="3"/>
  <c r="H7" i="2"/>
  <c r="H72" i="1"/>
  <c r="I66" i="1"/>
  <c r="I62" i="1"/>
  <c r="H8" i="3"/>
  <c r="H290" i="1"/>
  <c r="H238" i="1"/>
  <c r="H210" i="1"/>
  <c r="H200" i="1"/>
  <c r="H191" i="1"/>
  <c r="I58" i="1"/>
  <c r="I44" i="1"/>
  <c r="H164" i="1"/>
  <c r="I275" i="1"/>
  <c r="H257" i="1"/>
  <c r="I214" i="1"/>
  <c r="I204" i="1"/>
  <c r="I180" i="1"/>
  <c r="I27" i="4"/>
  <c r="J5" i="4"/>
  <c r="K34" i="5"/>
  <c r="K12" i="2"/>
  <c r="K11" i="2"/>
  <c r="J7" i="2"/>
  <c r="K54" i="3"/>
  <c r="I51" i="3"/>
  <c r="H37" i="3"/>
  <c r="J28" i="3"/>
  <c r="I26" i="3"/>
  <c r="K88" i="4"/>
  <c r="I83" i="4"/>
  <c r="H73" i="4"/>
  <c r="K71" i="4"/>
  <c r="I73" i="5"/>
  <c r="K51" i="3"/>
  <c r="I24" i="4"/>
  <c r="I24" i="5"/>
  <c r="K39" i="5"/>
  <c r="J93" i="4"/>
  <c r="K93" i="4"/>
  <c r="J83" i="4"/>
  <c r="K83" i="4"/>
  <c r="H88" i="4"/>
  <c r="H71" i="4"/>
  <c r="H63" i="4"/>
  <c r="H59" i="4"/>
  <c r="H55" i="4"/>
  <c r="H48" i="4"/>
  <c r="B10" i="3"/>
  <c r="F10" i="3"/>
  <c r="H21" i="3"/>
  <c r="I21" i="3"/>
  <c r="D10" i="3"/>
  <c r="I37" i="4"/>
  <c r="I18" i="4"/>
  <c r="I5" i="4"/>
  <c r="K37" i="4"/>
  <c r="G28" i="4"/>
  <c r="K27" i="4"/>
  <c r="K24" i="4"/>
  <c r="K18" i="4"/>
  <c r="K5" i="4"/>
  <c r="I43" i="5"/>
  <c r="I39" i="5"/>
  <c r="H37" i="5"/>
  <c r="I34" i="5"/>
  <c r="H28" i="5"/>
  <c r="G69" i="5"/>
  <c r="G40" i="5"/>
  <c r="K37" i="5"/>
  <c r="K28" i="5"/>
  <c r="K82" i="5"/>
  <c r="K73" i="5"/>
  <c r="J53" i="3"/>
  <c r="K26" i="3"/>
  <c r="K23" i="3"/>
  <c r="K12" i="3"/>
  <c r="K8" i="3"/>
  <c r="K100" i="4"/>
  <c r="I93" i="4"/>
  <c r="K73" i="4"/>
  <c r="K63" i="4"/>
  <c r="H18" i="4"/>
  <c r="H5" i="4"/>
  <c r="H77" i="5"/>
  <c r="I37" i="5"/>
  <c r="H34" i="5"/>
  <c r="J33" i="2"/>
  <c r="K33" i="2"/>
  <c r="J9" i="6"/>
  <c r="G13" i="2"/>
  <c r="G9" i="2"/>
  <c r="E13" i="2"/>
  <c r="G35" i="2"/>
  <c r="E35" i="2"/>
  <c r="F53" i="4"/>
  <c r="D61" i="4"/>
  <c r="D53" i="4"/>
  <c r="I98" i="4"/>
  <c r="C69" i="4"/>
  <c r="C65" i="4"/>
  <c r="I60" i="4"/>
  <c r="B29" i="3"/>
  <c r="F29" i="3"/>
  <c r="D29" i="3"/>
  <c r="H20" i="3"/>
  <c r="G48" i="5"/>
  <c r="H275" i="1"/>
  <c r="H214" i="1"/>
  <c r="I31" i="2"/>
  <c r="H44" i="4"/>
  <c r="H98" i="4"/>
  <c r="H86" i="4"/>
  <c r="H80" i="4"/>
  <c r="H76" i="4"/>
  <c r="H74" i="4"/>
  <c r="H72" i="4"/>
  <c r="C40" i="5"/>
  <c r="J5" i="6"/>
  <c r="I5" i="6"/>
  <c r="J8" i="6"/>
  <c r="K9" i="6"/>
  <c r="I9" i="6"/>
  <c r="I11" i="2"/>
  <c r="I7" i="2"/>
  <c r="G57" i="4"/>
  <c r="F91" i="4"/>
  <c r="F69" i="4"/>
  <c r="F61" i="4"/>
  <c r="F57" i="4"/>
  <c r="B35" i="3"/>
  <c r="B16" i="3"/>
  <c r="F35" i="3"/>
  <c r="F16" i="3"/>
  <c r="D35" i="3"/>
  <c r="D16" i="3"/>
  <c r="B26" i="5"/>
  <c r="H5" i="5"/>
  <c r="E32" i="5"/>
  <c r="J37" i="5"/>
  <c r="J34" i="5"/>
  <c r="J28" i="5"/>
  <c r="J24" i="5"/>
  <c r="J36" i="5"/>
  <c r="G32" i="5"/>
  <c r="G26" i="5"/>
  <c r="K14" i="5"/>
  <c r="K16" i="2"/>
  <c r="J82" i="5"/>
  <c r="J73" i="5"/>
  <c r="C35" i="2"/>
  <c r="H130" i="1"/>
  <c r="C13" i="2"/>
  <c r="C28" i="4"/>
  <c r="C48" i="5"/>
  <c r="H47" i="5"/>
  <c r="H42" i="5"/>
  <c r="I42" i="5"/>
  <c r="I38" i="5"/>
  <c r="H36" i="5"/>
  <c r="C9" i="2"/>
  <c r="I72" i="1"/>
  <c r="H66" i="1"/>
  <c r="H62" i="1"/>
  <c r="C20" i="4"/>
  <c r="H8" i="6"/>
  <c r="C10" i="6"/>
  <c r="I8" i="6"/>
  <c r="F78" i="4"/>
  <c r="C91" i="4"/>
  <c r="D26" i="5"/>
  <c r="H25" i="5"/>
  <c r="K43" i="5"/>
  <c r="J43" i="5"/>
  <c r="J100" i="4"/>
  <c r="H68" i="4"/>
  <c r="H60" i="4"/>
  <c r="H52" i="4"/>
  <c r="J27" i="4"/>
  <c r="H27" i="4"/>
  <c r="J25" i="5"/>
  <c r="K24" i="5"/>
  <c r="I5" i="5"/>
  <c r="K5" i="6"/>
  <c r="G6" i="6"/>
  <c r="J6" i="6" s="1"/>
  <c r="D78" i="4"/>
  <c r="G10" i="3"/>
  <c r="E10" i="3"/>
  <c r="B16" i="4"/>
  <c r="D16" i="4"/>
  <c r="F16" i="4"/>
  <c r="G20" i="4"/>
  <c r="C32" i="5"/>
  <c r="H14" i="5"/>
  <c r="I14" i="5"/>
  <c r="F13" i="2"/>
  <c r="F9" i="2"/>
  <c r="D13" i="2"/>
  <c r="D9" i="2"/>
  <c r="G54" i="2"/>
  <c r="E54" i="2"/>
  <c r="C54" i="2"/>
  <c r="B9" i="2"/>
  <c r="B35" i="2"/>
  <c r="G65" i="4"/>
  <c r="G61" i="4"/>
  <c r="E57" i="4"/>
  <c r="D91" i="4"/>
  <c r="D69" i="4"/>
  <c r="D65" i="4"/>
  <c r="C57" i="4"/>
  <c r="C53" i="4"/>
  <c r="G29" i="3"/>
  <c r="E29" i="3"/>
  <c r="C29" i="3"/>
  <c r="D28" i="4"/>
  <c r="E28" i="4"/>
  <c r="F28" i="4"/>
  <c r="C69" i="5"/>
  <c r="E69" i="5"/>
  <c r="F26" i="5"/>
  <c r="H58" i="1"/>
  <c r="I38" i="1"/>
  <c r="H9" i="6"/>
  <c r="F54" i="2"/>
  <c r="D54" i="2"/>
  <c r="H33" i="2"/>
  <c r="B13" i="2"/>
  <c r="K5" i="2"/>
  <c r="H5" i="2"/>
  <c r="C80" i="5"/>
  <c r="C99" i="5" s="1"/>
  <c r="B78" i="4"/>
  <c r="B53" i="4"/>
  <c r="G69" i="4"/>
  <c r="G53" i="4"/>
  <c r="F65" i="4"/>
  <c r="E65" i="4"/>
  <c r="E61" i="4"/>
  <c r="D57" i="4"/>
  <c r="C78" i="4"/>
  <c r="C61" i="4"/>
  <c r="G35" i="3"/>
  <c r="J21" i="3"/>
  <c r="G16" i="3"/>
  <c r="E35" i="3"/>
  <c r="E16" i="3"/>
  <c r="D24" i="3"/>
  <c r="C35" i="3"/>
  <c r="C16" i="3"/>
  <c r="C10" i="3"/>
  <c r="B20" i="4"/>
  <c r="H15" i="4"/>
  <c r="D20" i="4"/>
  <c r="E20" i="4"/>
  <c r="F20" i="4"/>
  <c r="J15" i="4"/>
  <c r="C26" i="5"/>
  <c r="E48" i="5"/>
  <c r="E26" i="5"/>
  <c r="J14" i="5"/>
  <c r="I16" i="2"/>
  <c r="F80" i="5"/>
  <c r="F99" i="5" s="1"/>
  <c r="D80" i="5"/>
  <c r="D99" i="5" s="1"/>
  <c r="G78" i="4"/>
  <c r="C24" i="3"/>
  <c r="E40" i="5"/>
  <c r="I15" i="4"/>
  <c r="E78" i="4"/>
  <c r="E9" i="2"/>
  <c r="E80" i="5"/>
  <c r="E99" i="5" s="1"/>
  <c r="E91" i="4"/>
  <c r="E69" i="4"/>
  <c r="E53" i="4"/>
  <c r="E24" i="3"/>
  <c r="B54" i="2"/>
  <c r="B80" i="5"/>
  <c r="B99" i="5" s="1"/>
  <c r="B57" i="4"/>
  <c r="B28" i="4"/>
  <c r="F35" i="2"/>
  <c r="C6" i="6"/>
  <c r="I6" i="6" s="1"/>
  <c r="H5" i="6"/>
  <c r="G10" i="6"/>
  <c r="K8" i="6"/>
  <c r="D35" i="2"/>
  <c r="I15" i="2"/>
  <c r="H17" i="2"/>
  <c r="I17" i="2"/>
  <c r="K15" i="2"/>
  <c r="K17" i="2"/>
  <c r="J17" i="2"/>
  <c r="G91" i="4"/>
  <c r="J238" i="1"/>
  <c r="J264" i="1"/>
  <c r="J290" i="1"/>
  <c r="J20" i="3"/>
  <c r="G24" i="3"/>
  <c r="B24" i="3"/>
  <c r="F24" i="3"/>
  <c r="C16" i="4"/>
  <c r="G16" i="4"/>
  <c r="J72" i="1"/>
  <c r="B40" i="5"/>
  <c r="D69" i="5"/>
  <c r="D48" i="5"/>
  <c r="F40" i="5"/>
  <c r="F32" i="5"/>
  <c r="G80" i="5"/>
  <c r="G99" i="5" s="1"/>
  <c r="E16" i="4"/>
  <c r="B69" i="5"/>
  <c r="B48" i="5"/>
  <c r="D40" i="5"/>
  <c r="F69" i="5"/>
  <c r="F48" i="5"/>
  <c r="B32" i="5"/>
  <c r="D32" i="5"/>
  <c r="E42" i="4" l="1"/>
  <c r="G42" i="4"/>
  <c r="D42" i="4"/>
  <c r="C42" i="4"/>
  <c r="B42" i="4"/>
  <c r="F42" i="4"/>
  <c r="F71" i="5"/>
  <c r="C71" i="5"/>
  <c r="B71" i="5"/>
  <c r="B101" i="5" s="1"/>
  <c r="E71" i="5"/>
  <c r="E101" i="5" s="1"/>
  <c r="G71" i="5"/>
  <c r="D71" i="5"/>
  <c r="I40" i="4"/>
  <c r="G104" i="4"/>
  <c r="B104" i="4"/>
  <c r="C104" i="4"/>
  <c r="D104" i="4"/>
  <c r="E104" i="4"/>
  <c r="F104" i="4"/>
  <c r="G45" i="3"/>
  <c r="G61" i="3" s="1"/>
  <c r="F45" i="3"/>
  <c r="F61" i="3" s="1"/>
  <c r="E45" i="3"/>
  <c r="E61" i="3" s="1"/>
  <c r="D45" i="3"/>
  <c r="D61" i="3" s="1"/>
  <c r="C45" i="3"/>
  <c r="C61" i="3" s="1"/>
  <c r="B45" i="3"/>
  <c r="B61" i="3" s="1"/>
  <c r="K40" i="4"/>
  <c r="C56" i="2"/>
  <c r="B56" i="2"/>
  <c r="D56" i="2"/>
  <c r="F56" i="2"/>
  <c r="E56" i="2"/>
  <c r="G56" i="2"/>
  <c r="J69" i="4"/>
  <c r="J57" i="4"/>
  <c r="I69" i="4"/>
  <c r="K102" i="4"/>
  <c r="H10" i="6"/>
  <c r="K69" i="4"/>
  <c r="I61" i="4"/>
  <c r="H91" i="4"/>
  <c r="K53" i="4"/>
  <c r="I20" i="4"/>
  <c r="I57" i="4"/>
  <c r="I26" i="5"/>
  <c r="J26" i="5"/>
  <c r="J20" i="4"/>
  <c r="K32" i="5"/>
  <c r="K61" i="4"/>
  <c r="K10" i="3"/>
  <c r="C29" i="2"/>
  <c r="H102" i="4"/>
  <c r="K54" i="2"/>
  <c r="K6" i="6"/>
  <c r="J102" i="4"/>
  <c r="H13" i="2"/>
  <c r="J35" i="2"/>
  <c r="J57" i="3"/>
  <c r="K57" i="3"/>
  <c r="K28" i="4"/>
  <c r="H53" i="4"/>
  <c r="J10" i="3"/>
  <c r="I78" i="4"/>
  <c r="K78" i="4"/>
  <c r="I65" i="4"/>
  <c r="J13" i="2"/>
  <c r="H10" i="3"/>
  <c r="I10" i="6"/>
  <c r="H20" i="4"/>
  <c r="J78" i="4"/>
  <c r="I10" i="3"/>
  <c r="H61" i="4"/>
  <c r="K65" i="4"/>
  <c r="H65" i="4"/>
  <c r="J61" i="4"/>
  <c r="I13" i="2"/>
  <c r="K13" i="2"/>
  <c r="H80" i="5"/>
  <c r="I102" i="4"/>
  <c r="K57" i="4"/>
  <c r="I53" i="4"/>
  <c r="K69" i="5"/>
  <c r="H99" i="5"/>
  <c r="D29" i="2"/>
  <c r="I91" i="4"/>
  <c r="J53" i="4"/>
  <c r="H69" i="4"/>
  <c r="H9" i="2"/>
  <c r="K9" i="2"/>
  <c r="I80" i="5"/>
  <c r="J65" i="4"/>
  <c r="K20" i="4"/>
  <c r="H78" i="4"/>
  <c r="J28" i="4"/>
  <c r="H28" i="4"/>
  <c r="I28" i="4"/>
  <c r="I29" i="3"/>
  <c r="H29" i="3"/>
  <c r="K29" i="3"/>
  <c r="J29" i="3"/>
  <c r="J9" i="2"/>
  <c r="F29" i="2"/>
  <c r="H57" i="4"/>
  <c r="J54" i="2"/>
  <c r="B29" i="2"/>
  <c r="I9" i="2"/>
  <c r="K26" i="5"/>
  <c r="I35" i="3"/>
  <c r="H35" i="3"/>
  <c r="I43" i="3"/>
  <c r="H43" i="3"/>
  <c r="K35" i="3"/>
  <c r="J35" i="3"/>
  <c r="I59" i="3"/>
  <c r="H59" i="3"/>
  <c r="H26" i="5"/>
  <c r="H57" i="3"/>
  <c r="I57" i="3"/>
  <c r="H54" i="2"/>
  <c r="I54" i="2"/>
  <c r="H16" i="3"/>
  <c r="I16" i="3"/>
  <c r="H24" i="3"/>
  <c r="I24" i="3"/>
  <c r="J16" i="3"/>
  <c r="K16" i="3"/>
  <c r="J59" i="3"/>
  <c r="K59" i="3"/>
  <c r="E29" i="2"/>
  <c r="H166" i="1"/>
  <c r="I166" i="1"/>
  <c r="I32" i="5"/>
  <c r="H32" i="5"/>
  <c r="I40" i="5"/>
  <c r="H40" i="5"/>
  <c r="J80" i="5"/>
  <c r="K80" i="5"/>
  <c r="J32" i="5"/>
  <c r="K22" i="5"/>
  <c r="J22" i="5"/>
  <c r="K60" i="5"/>
  <c r="J60" i="5"/>
  <c r="I48" i="5"/>
  <c r="H48" i="5"/>
  <c r="J16" i="4"/>
  <c r="K16" i="4"/>
  <c r="I16" i="4"/>
  <c r="H16" i="4"/>
  <c r="K294" i="1"/>
  <c r="J294" i="1"/>
  <c r="J69" i="5"/>
  <c r="J27" i="2"/>
  <c r="K27" i="2"/>
  <c r="K48" i="5"/>
  <c r="J48" i="5"/>
  <c r="I22" i="5"/>
  <c r="H22" i="5"/>
  <c r="I60" i="5"/>
  <c r="H60" i="5"/>
  <c r="K166" i="1"/>
  <c r="J166" i="1"/>
  <c r="K40" i="5"/>
  <c r="J40" i="5"/>
  <c r="H69" i="5"/>
  <c r="I69" i="5"/>
  <c r="I294" i="1"/>
  <c r="H294" i="1"/>
  <c r="D296" i="1"/>
  <c r="K24" i="3"/>
  <c r="J24" i="3"/>
  <c r="K43" i="3"/>
  <c r="J43" i="3"/>
  <c r="K91" i="4"/>
  <c r="J91" i="4"/>
  <c r="I27" i="2"/>
  <c r="H27" i="2"/>
  <c r="H35" i="2"/>
  <c r="I35" i="2"/>
  <c r="G29" i="2"/>
  <c r="J10" i="6"/>
  <c r="G12" i="6"/>
  <c r="K10" i="6"/>
  <c r="C12" i="6"/>
  <c r="K35" i="2"/>
  <c r="H6" i="6"/>
  <c r="E58" i="2" l="1"/>
  <c r="B58" i="2"/>
  <c r="E106" i="4"/>
  <c r="H29" i="2"/>
  <c r="D106" i="4"/>
  <c r="K104" i="4"/>
  <c r="F106" i="4"/>
  <c r="C58" i="2"/>
  <c r="H42" i="4"/>
  <c r="I29" i="2"/>
  <c r="G58" i="2"/>
  <c r="K71" i="5"/>
  <c r="H45" i="3"/>
  <c r="I99" i="5"/>
  <c r="J104" i="4"/>
  <c r="I61" i="3"/>
  <c r="J45" i="3"/>
  <c r="B106" i="4"/>
  <c r="F58" i="2"/>
  <c r="C101" i="5"/>
  <c r="I45" i="3"/>
  <c r="C106" i="4"/>
  <c r="H104" i="4"/>
  <c r="I104" i="4"/>
  <c r="J56" i="2"/>
  <c r="H61" i="3"/>
  <c r="I42" i="4"/>
  <c r="K56" i="2"/>
  <c r="K45" i="3"/>
  <c r="F101" i="5"/>
  <c r="I71" i="5"/>
  <c r="H71" i="5"/>
  <c r="J296" i="1"/>
  <c r="K296" i="1"/>
  <c r="J42" i="4"/>
  <c r="K42" i="4"/>
  <c r="G101" i="5"/>
  <c r="J99" i="5"/>
  <c r="K99" i="5"/>
  <c r="J71" i="5"/>
  <c r="I12" i="6"/>
  <c r="H12" i="6"/>
  <c r="J12" i="6"/>
  <c r="K12" i="6"/>
  <c r="J29" i="2"/>
  <c r="K29" i="2"/>
  <c r="D58" i="2"/>
  <c r="H56" i="2"/>
  <c r="I56" i="2"/>
  <c r="K61" i="3"/>
  <c r="J61" i="3"/>
  <c r="I296" i="1"/>
  <c r="H296" i="1"/>
  <c r="D101" i="5"/>
  <c r="G106" i="4"/>
  <c r="K58" i="2" l="1"/>
  <c r="J58" i="2"/>
  <c r="I106" i="4"/>
  <c r="H106" i="4"/>
  <c r="H101" i="5"/>
  <c r="I101" i="5"/>
  <c r="K106" i="4"/>
  <c r="J106" i="4"/>
  <c r="I58" i="2"/>
  <c r="H58" i="2"/>
  <c r="J101" i="5"/>
  <c r="K101" i="5"/>
</calcChain>
</file>

<file path=xl/sharedStrings.xml><?xml version="1.0" encoding="utf-8"?>
<sst xmlns="http://schemas.openxmlformats.org/spreadsheetml/2006/main" count="825" uniqueCount="266">
  <si>
    <t>Graduate Subtotal:</t>
  </si>
  <si>
    <t>Undergraduate Subtotal:</t>
  </si>
  <si>
    <t>Campus Total:</t>
  </si>
  <si>
    <t xml:space="preserve">BA:Accountancy -UIS             </t>
  </si>
  <si>
    <t xml:space="preserve">MA:Accountancy -UIS             </t>
  </si>
  <si>
    <t xml:space="preserve">BA:Economics -UIS               </t>
  </si>
  <si>
    <t xml:space="preserve">BA:Online Economics -UIS        </t>
  </si>
  <si>
    <t xml:space="preserve">BA:Management - UIS             </t>
  </si>
  <si>
    <t xml:space="preserve">BBA:Business Admin -UIS         </t>
  </si>
  <si>
    <t xml:space="preserve">BBA:Online Business Admin -UIS  </t>
  </si>
  <si>
    <t xml:space="preserve">MBA:Business Admin -UIS         </t>
  </si>
  <si>
    <t xml:space="preserve">MBA:Bus Admin Accel Peoria-UIS  </t>
  </si>
  <si>
    <t xml:space="preserve">MS:Mgmt Information Sys -UIS    </t>
  </si>
  <si>
    <t xml:space="preserve">MS:Online Mgmt Inf Sys -UIS     </t>
  </si>
  <si>
    <t>NDEG: Online Digital Orgs.</t>
  </si>
  <si>
    <t xml:space="preserve">BSW:Social Work -UIS            </t>
  </si>
  <si>
    <t xml:space="preserve">MA:Human Devel Counseling -UIS  </t>
  </si>
  <si>
    <t xml:space="preserve">MA:Online Teach Leadership-UIS  </t>
  </si>
  <si>
    <t xml:space="preserve">MA:Educational Leadership -UIS  </t>
  </si>
  <si>
    <t xml:space="preserve">MA:Online Educ Leadrshp -UIS    </t>
  </si>
  <si>
    <t xml:space="preserve">MA:EdL-Admin Leadership -UIS    </t>
  </si>
  <si>
    <t xml:space="preserve">MA:HS-Alcohol&amp;Subst Abuse -UIS  </t>
  </si>
  <si>
    <t xml:space="preserve">MA:HS-Child&amp;Family Studies-UIS  </t>
  </si>
  <si>
    <t xml:space="preserve">MA:HS:Gerontology -UIS          </t>
  </si>
  <si>
    <t xml:space="preserve">MA:Online HS-Soc Serv Admn-UIS  </t>
  </si>
  <si>
    <t xml:space="preserve">MA:Human Services -UIS          </t>
  </si>
  <si>
    <t xml:space="preserve">CAS:EdL-Superintendnt Cert-UIS  </t>
  </si>
  <si>
    <t xml:space="preserve">CAS:Online EdL-ChfSchBusOf-UIS  </t>
  </si>
  <si>
    <t xml:space="preserve">NDEG:Online Career Spec -UIS    </t>
  </si>
  <si>
    <t xml:space="preserve">CERT:Alchol &amp; Subst Abuse-UIS   </t>
  </si>
  <si>
    <t xml:space="preserve">NDEG:School Counselor -UIS      </t>
  </si>
  <si>
    <t xml:space="preserve">CERT:Online Legl Asp of Ed-UIS  </t>
  </si>
  <si>
    <t xml:space="preserve">NDEG:Teacher Educ - Elem -UIS   </t>
  </si>
  <si>
    <t xml:space="preserve">NDEG:Teacher Educ - Sec -UIS    </t>
  </si>
  <si>
    <t xml:space="preserve">NDEG:Online Teach Ed-Sec -UIS   </t>
  </si>
  <si>
    <t xml:space="preserve">BS:Computer Science -UIS        </t>
  </si>
  <si>
    <t xml:space="preserve">BS:Online Computer Science-UIS  </t>
  </si>
  <si>
    <t xml:space="preserve">MS:Computer Science -UIS        </t>
  </si>
  <si>
    <t xml:space="preserve">MS:Online Computer Science-UIS  </t>
  </si>
  <si>
    <t xml:space="preserve">BA:English -UIS                 </t>
  </si>
  <si>
    <t xml:space="preserve">BA:Online English -UIS          </t>
  </si>
  <si>
    <t xml:space="preserve">MA:English -UIS                 </t>
  </si>
  <si>
    <t xml:space="preserve">BS:Biology -UIS                 </t>
  </si>
  <si>
    <t xml:space="preserve">MS:Biology -UIS                 </t>
  </si>
  <si>
    <t xml:space="preserve">BA:Philosophy -UIS              </t>
  </si>
  <si>
    <t xml:space="preserve">BA:Online Philosophy -UIS       </t>
  </si>
  <si>
    <t xml:space="preserve">BS:Chemistry -UIS               </t>
  </si>
  <si>
    <t xml:space="preserve">BA:History -UIS                 </t>
  </si>
  <si>
    <t xml:space="preserve">BA:Online History -UIS          </t>
  </si>
  <si>
    <t xml:space="preserve">MA:History -UIS                 </t>
  </si>
  <si>
    <t xml:space="preserve">BA:Liberal Studies -UIS         </t>
  </si>
  <si>
    <t xml:space="preserve">BA:Online Liberal Studies -UIS  </t>
  </si>
  <si>
    <t xml:space="preserve">BA:Psychology -UIS              </t>
  </si>
  <si>
    <t xml:space="preserve">BA:PSY-Clinical/Counsel-UIS     </t>
  </si>
  <si>
    <t xml:space="preserve">BA:PSY-Developmental -UIS       </t>
  </si>
  <si>
    <t xml:space="preserve">BA:PSY-Educational -UIS         </t>
  </si>
  <si>
    <t xml:space="preserve">BA:PSY-Experimental -UIS        </t>
  </si>
  <si>
    <t xml:space="preserve">BA:PSY-Individual Conc -UIS     </t>
  </si>
  <si>
    <t xml:space="preserve">BA:Mathematical Sciences -UIS   </t>
  </si>
  <si>
    <t xml:space="preserve">BA:Online Mathematical Sci-UIS  </t>
  </si>
  <si>
    <t xml:space="preserve">BA:Sociology/Anthropology -UIS  </t>
  </si>
  <si>
    <t xml:space="preserve">BA:Visual Arts -UIS             </t>
  </si>
  <si>
    <t xml:space="preserve">BS:Clinical Laboratory Sc -UIS  </t>
  </si>
  <si>
    <t xml:space="preserve">BA:Communication -UIS           </t>
  </si>
  <si>
    <t xml:space="preserve">MA:Communication -UIS           </t>
  </si>
  <si>
    <t xml:space="preserve">NDEG:Online Sys Security -UIS   </t>
  </si>
  <si>
    <t xml:space="preserve">NDEG:Online Info Assurance-UIS  </t>
  </si>
  <si>
    <t xml:space="preserve">DPA:Public Administration -UIS  </t>
  </si>
  <si>
    <t xml:space="preserve">MPA:PA-Criminal Justice -UIS    </t>
  </si>
  <si>
    <t xml:space="preserve">MPA:Community Arts Mgmt -UIS    </t>
  </si>
  <si>
    <t xml:space="preserve">MPA:Public Administration -UIS  </t>
  </si>
  <si>
    <t xml:space="preserve">MPA:Online Public Admin -UIS    </t>
  </si>
  <si>
    <t xml:space="preserve">BA:Criminal Justice -UIS        </t>
  </si>
  <si>
    <t xml:space="preserve">BA:Legal Studies -UIS           </t>
  </si>
  <si>
    <t xml:space="preserve">MA:Legal Studies -UIS           </t>
  </si>
  <si>
    <t xml:space="preserve">MA:Online Legal Studies -UIS    </t>
  </si>
  <si>
    <t xml:space="preserve">MA:Public Affairs Repting -UIS  </t>
  </si>
  <si>
    <t xml:space="preserve">MPH:Public Health -UIS          </t>
  </si>
  <si>
    <t>MPH:PH- Env Health -UIS</t>
  </si>
  <si>
    <t>MPH:Online PH- Env Health -UIS</t>
  </si>
  <si>
    <t xml:space="preserve">MS:ESC - General  -UIS          </t>
  </si>
  <si>
    <t xml:space="preserve">MA:ES-Ntrl Res&amp;Sustain Dvl-UIS  </t>
  </si>
  <si>
    <t xml:space="preserve">MA:Online ES-N Res&amp;Sus Dvl-UIS  </t>
  </si>
  <si>
    <t xml:space="preserve">MA:ES-Env Plcy, Plng &amp;Admn-UIS  </t>
  </si>
  <si>
    <t xml:space="preserve">MA:Environmental Studies -UIS   </t>
  </si>
  <si>
    <t xml:space="preserve">CERT:Mgmt of Non Prft Org -UIS  </t>
  </si>
  <si>
    <t xml:space="preserve">NDEG:Law for Hum Srv &amp; Swk-UIS  </t>
  </si>
  <si>
    <t xml:space="preserve">CERT:Emer Prep &amp; Home Sec-UIS   </t>
  </si>
  <si>
    <t xml:space="preserve">NDEG:Envrn Risk Assessmnt -UIS  </t>
  </si>
  <si>
    <t xml:space="preserve">NDEG: Undergrad Non-Deg-UIS     </t>
  </si>
  <si>
    <t xml:space="preserve">NDEG: Graduate-Non Degree- UIS  </t>
  </si>
  <si>
    <t xml:space="preserve">NONE:Undergrad Undecided -UIS   </t>
  </si>
  <si>
    <t xml:space="preserve"> </t>
  </si>
  <si>
    <t>All Programs</t>
  </si>
  <si>
    <t>College of Business and Management</t>
  </si>
  <si>
    <t>College of Education and Human Services</t>
  </si>
  <si>
    <t>College of Liberal Arts and Sciences</t>
  </si>
  <si>
    <t>College of Public Affairs and Administration</t>
  </si>
  <si>
    <t>VCAA</t>
  </si>
  <si>
    <t>CBM Total:</t>
  </si>
  <si>
    <t>EHS Total:</t>
  </si>
  <si>
    <t>LAS Total:</t>
  </si>
  <si>
    <t>PAA Total:</t>
  </si>
  <si>
    <t>VCAA Total:</t>
  </si>
  <si>
    <t>MA:ES-Env Humanities-UIS</t>
  </si>
  <si>
    <t>MBA Total</t>
  </si>
  <si>
    <t>MIS Total</t>
  </si>
  <si>
    <t>NDEG Total</t>
  </si>
  <si>
    <t>ECO Total</t>
  </si>
  <si>
    <t>BBA Total</t>
  </si>
  <si>
    <t>EDL Total</t>
  </si>
  <si>
    <t>HDC Total</t>
  </si>
  <si>
    <t>HMS Total</t>
  </si>
  <si>
    <t>CAS Total</t>
  </si>
  <si>
    <t>CERT Total</t>
  </si>
  <si>
    <t>CSC Total</t>
  </si>
  <si>
    <t>ENG Total</t>
  </si>
  <si>
    <t>HIS Total</t>
  </si>
  <si>
    <t>LIS Total</t>
  </si>
  <si>
    <t>MAT Total</t>
  </si>
  <si>
    <t>PHI Total</t>
  </si>
  <si>
    <t>PSY Total</t>
  </si>
  <si>
    <t>ENS Total</t>
  </si>
  <si>
    <t>LES Total</t>
  </si>
  <si>
    <t>MPA Total</t>
  </si>
  <si>
    <t>MPH Total</t>
  </si>
  <si>
    <t>MA:History-American His-UIS</t>
  </si>
  <si>
    <t>MA:Online ES-SusDvl&amp;Polcy-UIS</t>
  </si>
  <si>
    <t>NDEG:Pub Sector-Labor Rel-UIS</t>
  </si>
  <si>
    <t>BA:LS-General Legal Stud-UIS</t>
  </si>
  <si>
    <t>BA:LS-Legal Assistant-UIS</t>
  </si>
  <si>
    <t>BS:CHE-Biochemistry-UIS</t>
  </si>
  <si>
    <t>CERT:Commun Health Ed-UIS</t>
  </si>
  <si>
    <t>CHE Total</t>
  </si>
  <si>
    <t>Program Name</t>
  </si>
  <si>
    <t>BUS Total</t>
  </si>
  <si>
    <t>MA:ES-Env Planning &amp; Mgmt-UIS</t>
  </si>
  <si>
    <t>MA:HIS-Public History-UIS</t>
  </si>
  <si>
    <t xml:space="preserve">MA:Libril&amp;Integratve Studies -UIS       </t>
  </si>
  <si>
    <t>MA:ES-Sust Devmt &amp; Policy -UIS</t>
  </si>
  <si>
    <t xml:space="preserve">MA:ES-Ntrl Res&amp;Sustain Dvl -UIS  </t>
  </si>
  <si>
    <t>MA:ES-Env Planning &amp; Mgmt -UIS</t>
  </si>
  <si>
    <t xml:space="preserve">MA:Online ES-N Res&amp;Sus Dvl -UIS  </t>
  </si>
  <si>
    <t>MA:Online ES-SusDvl&amp;Polcy -UIS</t>
  </si>
  <si>
    <t xml:space="preserve">MA:ES-Env Plcy, Plng &amp;Admn -UIS  </t>
  </si>
  <si>
    <t>MA:ES-Env Humanities -UIS</t>
  </si>
  <si>
    <t>MA:Online Librl&amp;Intg Studies -UIS</t>
  </si>
  <si>
    <t>LNT Total</t>
  </si>
  <si>
    <t xml:space="preserve">MA:Political Science -UIS       </t>
  </si>
  <si>
    <t>MA:PSC-Academic Politics -UIS</t>
  </si>
  <si>
    <t>PSC Total</t>
  </si>
  <si>
    <t xml:space="preserve">MA:Liberl&amp;Integratve Studies -UIS       </t>
  </si>
  <si>
    <t>MA:PSC-Practical Politics -UIS</t>
  </si>
  <si>
    <t xml:space="preserve">BA:Political Science -UIS       </t>
  </si>
  <si>
    <t>BA:Global Studies -UIS</t>
  </si>
  <si>
    <t>MA:History-Euro&amp; World Hist-UIS</t>
  </si>
  <si>
    <t xml:space="preserve">MA:HS-Social Service Admin-UIS  </t>
  </si>
  <si>
    <t xml:space="preserve">BA:ENG-Education -UIS                 </t>
  </si>
  <si>
    <t xml:space="preserve">BS:Mgmt Information Sys -UIS                 </t>
  </si>
  <si>
    <t xml:space="preserve">MPH:Online Public Health -UIS          </t>
  </si>
  <si>
    <t>CERT:Epidemiology -UIS</t>
  </si>
  <si>
    <t>CERT:Teaching English -UIS</t>
  </si>
  <si>
    <t xml:space="preserve">NDEG:Online Env Health -UIS  </t>
  </si>
  <si>
    <t xml:space="preserve">NDEG:Online Env Risk Assess -UIS  </t>
  </si>
  <si>
    <t xml:space="preserve">NDEG:Women &amp; Gender Studies -UIS  </t>
  </si>
  <si>
    <t xml:space="preserve">BA:ENG-Literary Studies -UIS                 </t>
  </si>
  <si>
    <t xml:space="preserve">BA:ENG-Writing,Rhet,&amp;Lang-UIS                 </t>
  </si>
  <si>
    <t xml:space="preserve">BA:Political Studies -UIS       </t>
  </si>
  <si>
    <t>--</t>
  </si>
  <si>
    <t xml:space="preserve">CERT:OnlineMgmtofNonPrftOrg -UIS  </t>
  </si>
  <si>
    <t>CERT:OnlineEngAsSecondLang-UIS</t>
  </si>
  <si>
    <t xml:space="preserve">NDEG:General Supervisory- UIS  </t>
  </si>
  <si>
    <t xml:space="preserve">NDEG:GeographicInfoSystems -UIS    </t>
  </si>
  <si>
    <t xml:space="preserve">NDEG:OnlineGeoInfoSystems -UIS    </t>
  </si>
  <si>
    <t xml:space="preserve">NDEG:Online HR Mangment -UIS    </t>
  </si>
  <si>
    <t xml:space="preserve">CAS:Educational Leadership-UIS  </t>
  </si>
  <si>
    <t>CERT:Online Comm Hlth Ed-UIS</t>
  </si>
  <si>
    <t>MA:ES-Online Env Pln &amp; Mgt -UIS</t>
  </si>
  <si>
    <t xml:space="preserve">MS:ESC - Online General  -UIS          </t>
  </si>
  <si>
    <t>BA: Environmental Studies - UIS</t>
  </si>
  <si>
    <t xml:space="preserve">BBA:Bus Admin Management -UIS         </t>
  </si>
  <si>
    <t xml:space="preserve">BBA:Business Admin Mrktng -UIS         </t>
  </si>
  <si>
    <t xml:space="preserve">BBA:Online Bus Admin Mgmt -UIS  </t>
  </si>
  <si>
    <t xml:space="preserve">BS:Online Mgmt Inf Sys -UIS                 </t>
  </si>
  <si>
    <t xml:space="preserve">BS:Info Syst Sec -UIS        </t>
  </si>
  <si>
    <t xml:space="preserve">BS:Online Info Syst Sec -UIS  </t>
  </si>
  <si>
    <t>CERT:Online Epidemiology -UIS</t>
  </si>
  <si>
    <t>CERT:Community Planning -UIS</t>
  </si>
  <si>
    <t xml:space="preserve">MA:Online PoliticalScience -UIS       </t>
  </si>
  <si>
    <t>NDEG:IT Project Mgmt. -UIS</t>
  </si>
  <si>
    <t xml:space="preserve">NDEG:Online IT Project Mgmt. </t>
  </si>
  <si>
    <t>NDEG:Online Bus Intelligence -UIS</t>
  </si>
  <si>
    <t>NDEG:Bus Process Mgmt. -UIS</t>
  </si>
  <si>
    <t>NDEG:Online Bus Proc Mgmt. -UIS</t>
  </si>
  <si>
    <t>NDEG:Business Intelligence -UIS</t>
  </si>
  <si>
    <t>NDEG:Entrepreneurship -UIS</t>
  </si>
  <si>
    <t xml:space="preserve">BA:Online Political Sci -UIS       </t>
  </si>
  <si>
    <t xml:space="preserve">BBA:Bus Admin-Sport Mgt -UIS         </t>
  </si>
  <si>
    <t>CERT:Online EducTechnology -UIS</t>
  </si>
  <si>
    <t>BS:MIS Health Care Info -UIS</t>
  </si>
  <si>
    <t xml:space="preserve">BS:Online MIS Hth Care Inf-UIS                 </t>
  </si>
  <si>
    <t xml:space="preserve">NDEG:Gen Administrative -UIS    </t>
  </si>
  <si>
    <t xml:space="preserve">NDEG:Learn Behav Spec I- UIS  </t>
  </si>
  <si>
    <t xml:space="preserve">NDEG:Online Lrn Beh Spe I- UIS  </t>
  </si>
  <si>
    <t xml:space="preserve">NDEG:Onl Higher Ed Onl Ped- UIS  </t>
  </si>
  <si>
    <t xml:space="preserve">BBA:Business Admin Fin - UIS         </t>
  </si>
  <si>
    <t xml:space="preserve">BS:Biochemistry -UIS               </t>
  </si>
  <si>
    <t>BA:Online PSY -Indivi Conc -UIS</t>
  </si>
  <si>
    <t>CCJ Total</t>
  </si>
  <si>
    <t xml:space="preserve">BA:Criminology &amp; Crim Just -UIS        </t>
  </si>
  <si>
    <t>BS:Exercise Science -UIS</t>
  </si>
  <si>
    <t>ALH Total</t>
  </si>
  <si>
    <t xml:space="preserve">MA:English -Digital Pedag -UIS                 </t>
  </si>
  <si>
    <t xml:space="preserve">MA:English -Digital Pub -UIS                 </t>
  </si>
  <si>
    <t xml:space="preserve">MA:HDC-Clin Mtl Hlth - UIS  </t>
  </si>
  <si>
    <t xml:space="preserve">MA:Online Education-UIS  </t>
  </si>
  <si>
    <t>BA:Elementary Education- UIS</t>
  </si>
  <si>
    <t xml:space="preserve">MS:Data Analytics -UIS    </t>
  </si>
  <si>
    <t xml:space="preserve">MS:Online Data Analytics -UIS     </t>
  </si>
  <si>
    <t>BA:Public Policy-UIS</t>
  </si>
  <si>
    <t>BA:Public Administration- UIS</t>
  </si>
  <si>
    <t>GBL Total</t>
  </si>
  <si>
    <t xml:space="preserve">BA:GS-Self-Dsg Reg Top -UIS       </t>
  </si>
  <si>
    <t xml:space="preserve">BA:Theatre -UIS             </t>
  </si>
  <si>
    <t>AMT Total</t>
  </si>
  <si>
    <t xml:space="preserve">MA:HDC- School Counseling -UIS  </t>
  </si>
  <si>
    <t xml:space="preserve">MA:HDC-Mar Cple Fam Consl-UIS  </t>
  </si>
  <si>
    <t>`</t>
  </si>
  <si>
    <t>2019 Hrs</t>
  </si>
  <si>
    <t>2019 HC</t>
  </si>
  <si>
    <t xml:space="preserve">BA:GS-Globalization -UIS       </t>
  </si>
  <si>
    <t xml:space="preserve">BA:GS-Politics Diplom -UIS       </t>
  </si>
  <si>
    <t xml:space="preserve">BA:Online Communication -UIS           </t>
  </si>
  <si>
    <t>COM Total</t>
  </si>
  <si>
    <t>NDEG:Online Busi Analytics -UIS</t>
  </si>
  <si>
    <t>NDEG:OpSupplyChain -UIS</t>
  </si>
  <si>
    <t>2020 HC</t>
  </si>
  <si>
    <t>2020 Hrs</t>
  </si>
  <si>
    <t>CERT:Online EmerPrepHomsSec-UIS</t>
  </si>
  <si>
    <t>BA:Online PSY-Indivi Conc -UIS</t>
  </si>
  <si>
    <t xml:space="preserve">BS:Medical Laboratory Sc -UIS  </t>
  </si>
  <si>
    <t xml:space="preserve">CERT:OnlinePublicProMgt -UIS  </t>
  </si>
  <si>
    <t>MATR:Athletic Training -UIS</t>
  </si>
  <si>
    <t>MPH: Environmental Health-UIS</t>
  </si>
  <si>
    <t>MS:ESC-EnvPlanning &amp; Mgmt -UIS</t>
  </si>
  <si>
    <t>MS:ESC-Online EnvPln &amp; Mgt -UIS</t>
  </si>
  <si>
    <t>MS:ESC-SustDevmt &amp; Policy -UIS</t>
  </si>
  <si>
    <t>MS:Online ESC-SusDvl&amp;Poliy-UIS</t>
  </si>
  <si>
    <t xml:space="preserve">NDEG:OnlinePubUtilMgmt&amp;Reg- UIS  </t>
  </si>
  <si>
    <t>Spring 2019 - Spring 2021: Headcount &amp; Total Credit Hours, by Program Code</t>
  </si>
  <si>
    <t>2021 HC</t>
  </si>
  <si>
    <t>2021 Hrs</t>
  </si>
  <si>
    <t>% HC Change 2020-2021</t>
  </si>
  <si>
    <t>HC Change 2020-2021</t>
  </si>
  <si>
    <t>% Hrs Change 2020-2021</t>
  </si>
  <si>
    <t xml:space="preserve"> Hrs Change 2020-2021</t>
  </si>
  <si>
    <t>MA:HIS-Euro&amp; World Hist-UIS</t>
  </si>
  <si>
    <t>MA:HIS-American His-UIS</t>
  </si>
  <si>
    <t xml:space="preserve">BBA:Bus Ad HRM (Online) -UIS         </t>
  </si>
  <si>
    <t xml:space="preserve">BBA:Bus Admin - HRMGT -UIS         </t>
  </si>
  <si>
    <t xml:space="preserve">MPH: EnvirHealth-Online -UIS          </t>
  </si>
  <si>
    <t xml:space="preserve">NDEG: Middle Grades Ed -UIS   </t>
  </si>
  <si>
    <t xml:space="preserve">NDEG:Data Analytics-UIS   </t>
  </si>
  <si>
    <t xml:space="preserve">NDEG:HumSerFundrsOnline-UIS   </t>
  </si>
  <si>
    <t>BA: Middle Grades Ed -UIS</t>
  </si>
  <si>
    <t>EED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</si>
</sst>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9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186">
    <xf numFmtId="0" fontId="0" fillId="0" borderId="0" xfId="0"/>
    <xf numFmtId="4" fontId="2" fillId="0" borderId="1" xfId="1" applyNumberFormat="1" applyFont="1" applyBorder="1" applyAlignment="1">
      <alignment horizontal="center"/>
    </xf>
    <xf numFmtId="4" fontId="3" fillId="0" borderId="0" xfId="1" applyNumberFormat="1" applyFont="1" applyFill="1" applyBorder="1" applyAlignment="1">
      <alignment horizontal="right"/>
    </xf>
    <xf numFmtId="4" fontId="3" fillId="0" borderId="0" xfId="1" applyNumberFormat="1" applyFont="1" applyAlignment="1">
      <alignment horizontal="right"/>
    </xf>
    <xf numFmtId="0" fontId="3" fillId="0" borderId="0" xfId="1" applyFont="1"/>
    <xf numFmtId="4" fontId="4" fillId="0" borderId="1" xfId="1" applyNumberFormat="1" applyFont="1" applyFill="1" applyBorder="1" applyAlignment="1">
      <alignment horizontal="center" wrapText="1"/>
    </xf>
    <xf numFmtId="9" fontId="3" fillId="0" borderId="0" xfId="1" applyNumberFormat="1" applyFont="1" applyBorder="1" applyAlignment="1">
      <alignment horizontal="right" indent="1"/>
    </xf>
    <xf numFmtId="0" fontId="3" fillId="0" borderId="0" xfId="1" applyFont="1" applyAlignment="1">
      <alignment horizontal="right" indent="1"/>
    </xf>
    <xf numFmtId="4" fontId="4" fillId="0" borderId="2" xfId="1" applyNumberFormat="1" applyFont="1" applyFill="1" applyBorder="1" applyAlignment="1">
      <alignment horizontal="center" wrapText="1"/>
    </xf>
    <xf numFmtId="0" fontId="3" fillId="0" borderId="3" xfId="1" applyFont="1" applyBorder="1" applyAlignment="1">
      <alignment horizontal="right" indent="1"/>
    </xf>
    <xf numFmtId="0" fontId="5" fillId="0" borderId="0" xfId="1" applyFont="1" applyBorder="1" applyAlignment="1">
      <alignment horizontal="right" indent="1"/>
    </xf>
    <xf numFmtId="9" fontId="5" fillId="0" borderId="4" xfId="1" applyNumberFormat="1" applyFont="1" applyBorder="1" applyAlignment="1">
      <alignment horizontal="right" indent="1"/>
    </xf>
    <xf numFmtId="0" fontId="5" fillId="0" borderId="0" xfId="1" applyFont="1" applyFill="1" applyBorder="1" applyAlignment="1">
      <alignment horizontal="right" indent="1"/>
    </xf>
    <xf numFmtId="3" fontId="3" fillId="0" borderId="3" xfId="1" applyNumberFormat="1" applyFont="1" applyFill="1" applyBorder="1" applyAlignment="1">
      <alignment horizontal="right" indent="1"/>
    </xf>
    <xf numFmtId="3" fontId="3" fillId="0" borderId="0" xfId="1" applyNumberFormat="1" applyFont="1" applyBorder="1" applyAlignment="1">
      <alignment horizontal="right" indent="1"/>
    </xf>
    <xf numFmtId="4" fontId="2" fillId="0" borderId="1" xfId="1" applyNumberFormat="1" applyFont="1" applyBorder="1" applyAlignment="1">
      <alignment horizontal="center" wrapText="1"/>
    </xf>
    <xf numFmtId="0" fontId="5" fillId="0" borderId="0" xfId="1" applyFont="1"/>
    <xf numFmtId="0" fontId="5" fillId="0" borderId="0" xfId="1" applyFont="1" applyAlignment="1"/>
    <xf numFmtId="0" fontId="5" fillId="0" borderId="0" xfId="1" applyFont="1" applyBorder="1" applyAlignment="1"/>
    <xf numFmtId="0" fontId="5" fillId="0" borderId="0" xfId="1" applyFont="1" applyBorder="1"/>
    <xf numFmtId="4" fontId="5" fillId="0" borderId="0" xfId="1" applyNumberFormat="1" applyFont="1" applyBorder="1"/>
    <xf numFmtId="0" fontId="5" fillId="0" borderId="0" xfId="1" applyNumberFormat="1" applyFont="1" applyBorder="1" applyAlignment="1">
      <alignment horizontal="right" indent="1"/>
    </xf>
    <xf numFmtId="9" fontId="5" fillId="0" borderId="0" xfId="1" applyNumberFormat="1" applyFont="1" applyBorder="1" applyAlignment="1">
      <alignment horizontal="right" indent="1"/>
    </xf>
    <xf numFmtId="0" fontId="5" fillId="0" borderId="3" xfId="1" applyFont="1" applyBorder="1" applyAlignment="1">
      <alignment horizontal="right" indent="1"/>
    </xf>
    <xf numFmtId="0" fontId="5" fillId="0" borderId="0" xfId="1" applyFont="1" applyAlignment="1">
      <alignment horizontal="right" indent="1"/>
    </xf>
    <xf numFmtId="4" fontId="5" fillId="0" borderId="0" xfId="1" applyNumberFormat="1" applyFont="1"/>
    <xf numFmtId="0" fontId="5" fillId="0" borderId="0" xfId="1" applyFont="1" applyFill="1" applyAlignment="1"/>
    <xf numFmtId="4" fontId="2" fillId="0" borderId="1" xfId="1" applyNumberFormat="1" applyFont="1" applyFill="1" applyBorder="1" applyAlignment="1">
      <alignment horizontal="center" wrapText="1"/>
    </xf>
    <xf numFmtId="0" fontId="5" fillId="0" borderId="0" xfId="1" applyNumberFormat="1" applyFont="1" applyFill="1" applyAlignment="1">
      <alignment horizontal="right" indent="1"/>
    </xf>
    <xf numFmtId="3" fontId="3" fillId="0" borderId="0" xfId="1" applyNumberFormat="1" applyFont="1" applyFill="1" applyAlignment="1">
      <alignment horizontal="right" indent="1"/>
    </xf>
    <xf numFmtId="0" fontId="5" fillId="0" borderId="0" xfId="1" applyFont="1" applyFill="1" applyAlignment="1">
      <alignment horizontal="right" indent="1"/>
    </xf>
    <xf numFmtId="4" fontId="2" fillId="0" borderId="2" xfId="1" applyNumberFormat="1" applyFont="1" applyBorder="1" applyAlignment="1">
      <alignment horizontal="center" wrapText="1"/>
    </xf>
    <xf numFmtId="3" fontId="3" fillId="0" borderId="3" xfId="1" applyNumberFormat="1" applyFont="1" applyBorder="1" applyAlignment="1">
      <alignment horizontal="right" indent="1"/>
    </xf>
    <xf numFmtId="0" fontId="5" fillId="0" borderId="3" xfId="1" applyNumberFormat="1" applyFont="1" applyBorder="1" applyAlignment="1">
      <alignment horizontal="right" indent="1"/>
    </xf>
    <xf numFmtId="4" fontId="5" fillId="0" borderId="0" xfId="1" applyNumberFormat="1" applyFont="1" applyFill="1"/>
    <xf numFmtId="9" fontId="6" fillId="0" borderId="0" xfId="1" quotePrefix="1" applyNumberFormat="1" applyFont="1" applyBorder="1" applyAlignment="1">
      <alignment horizontal="center"/>
    </xf>
    <xf numFmtId="0" fontId="3" fillId="0" borderId="0" xfId="1" applyFont="1" applyBorder="1" applyAlignment="1">
      <alignment horizontal="right" indent="1"/>
    </xf>
    <xf numFmtId="164" fontId="3" fillId="0" borderId="0" xfId="1" applyNumberFormat="1" applyFont="1" applyBorder="1" applyAlignment="1">
      <alignment horizontal="right" indent="1"/>
    </xf>
    <xf numFmtId="3" fontId="3" fillId="0" borderId="5" xfId="1" applyNumberFormat="1" applyFont="1" applyFill="1" applyBorder="1" applyAlignment="1">
      <alignment horizontal="right" indent="1"/>
    </xf>
    <xf numFmtId="3" fontId="3" fillId="0" borderId="5" xfId="1" applyNumberFormat="1" applyFont="1" applyBorder="1" applyAlignment="1">
      <alignment horizontal="right" indent="1"/>
    </xf>
    <xf numFmtId="3" fontId="3" fillId="0" borderId="6" xfId="1" applyNumberFormat="1" applyFont="1" applyBorder="1" applyAlignment="1">
      <alignment horizontal="right" indent="1"/>
    </xf>
    <xf numFmtId="9" fontId="3" fillId="0" borderId="5" xfId="1" applyNumberFormat="1" applyFont="1" applyBorder="1" applyAlignment="1">
      <alignment horizontal="right" indent="1"/>
    </xf>
    <xf numFmtId="0" fontId="3" fillId="0" borderId="6" xfId="1" applyFont="1" applyBorder="1" applyAlignment="1">
      <alignment horizontal="right" indent="1"/>
    </xf>
    <xf numFmtId="0" fontId="3" fillId="0" borderId="5" xfId="1" applyFont="1" applyBorder="1" applyAlignment="1">
      <alignment horizontal="right" indent="1"/>
    </xf>
    <xf numFmtId="4" fontId="3" fillId="0" borderId="0" xfId="1" applyNumberFormat="1" applyFont="1" applyBorder="1" applyAlignment="1">
      <alignment horizontal="right"/>
    </xf>
    <xf numFmtId="3" fontId="3" fillId="0" borderId="7" xfId="1" applyNumberFormat="1" applyFont="1" applyFill="1" applyBorder="1" applyAlignment="1">
      <alignment horizontal="right" indent="1"/>
    </xf>
    <xf numFmtId="3" fontId="3" fillId="0" borderId="7" xfId="1" applyNumberFormat="1" applyFont="1" applyBorder="1" applyAlignment="1">
      <alignment horizontal="right" indent="1"/>
    </xf>
    <xf numFmtId="3" fontId="3" fillId="0" borderId="8" xfId="1" applyNumberFormat="1" applyFont="1" applyBorder="1" applyAlignment="1">
      <alignment horizontal="right" indent="1"/>
    </xf>
    <xf numFmtId="9" fontId="3" fillId="0" borderId="7" xfId="1" applyNumberFormat="1" applyFont="1" applyBorder="1" applyAlignment="1">
      <alignment horizontal="right" indent="1"/>
    </xf>
    <xf numFmtId="0" fontId="3" fillId="0" borderId="8" xfId="1" applyFont="1" applyBorder="1" applyAlignment="1">
      <alignment horizontal="right" indent="1"/>
    </xf>
    <xf numFmtId="0" fontId="3" fillId="0" borderId="7" xfId="1" applyFont="1" applyBorder="1" applyAlignment="1">
      <alignment horizontal="right" indent="1"/>
    </xf>
    <xf numFmtId="3" fontId="5" fillId="0" borderId="0" xfId="1" applyNumberFormat="1" applyFont="1" applyFill="1" applyAlignment="1"/>
    <xf numFmtId="3" fontId="3" fillId="0" borderId="0" xfId="1" applyNumberFormat="1" applyFont="1" applyFill="1" applyBorder="1" applyAlignment="1">
      <alignment horizontal="right" indent="1"/>
    </xf>
    <xf numFmtId="3" fontId="3" fillId="0" borderId="9" xfId="1" applyNumberFormat="1" applyFont="1" applyFill="1" applyBorder="1" applyAlignment="1">
      <alignment horizontal="right" indent="1"/>
    </xf>
    <xf numFmtId="3" fontId="3" fillId="0" borderId="9" xfId="1" applyNumberFormat="1" applyFont="1" applyBorder="1" applyAlignment="1">
      <alignment horizontal="right" indent="1"/>
    </xf>
    <xf numFmtId="9" fontId="3" fillId="0" borderId="10" xfId="1" applyNumberFormat="1" applyFont="1" applyBorder="1" applyAlignment="1">
      <alignment horizontal="right" indent="1"/>
    </xf>
    <xf numFmtId="3" fontId="3" fillId="0" borderId="0" xfId="1" applyNumberFormat="1" applyFont="1" applyAlignment="1">
      <alignment horizontal="right" indent="1"/>
    </xf>
    <xf numFmtId="9" fontId="3" fillId="0" borderId="0" xfId="1" applyNumberFormat="1" applyFont="1" applyFill="1" applyBorder="1" applyAlignment="1">
      <alignment horizontal="right" indent="1"/>
    </xf>
    <xf numFmtId="0" fontId="5" fillId="0" borderId="6" xfId="1" applyFont="1" applyFill="1" applyBorder="1" applyAlignment="1">
      <alignment horizontal="right" indent="1"/>
    </xf>
    <xf numFmtId="0" fontId="5" fillId="0" borderId="3" xfId="1" applyFont="1" applyFill="1" applyBorder="1" applyAlignment="1">
      <alignment horizontal="right" indent="1"/>
    </xf>
    <xf numFmtId="0" fontId="5" fillId="0" borderId="6" xfId="1" applyFont="1" applyBorder="1" applyAlignment="1">
      <alignment horizontal="right" indent="1"/>
    </xf>
    <xf numFmtId="4" fontId="5" fillId="0" borderId="0" xfId="1" applyNumberFormat="1" applyFont="1" applyBorder="1" applyAlignment="1">
      <alignment horizontal="right"/>
    </xf>
    <xf numFmtId="0" fontId="5" fillId="0" borderId="7" xfId="1" applyFont="1" applyFill="1" applyBorder="1" applyAlignment="1">
      <alignment horizontal="right" indent="1"/>
    </xf>
    <xf numFmtId="9" fontId="5" fillId="0" borderId="7" xfId="1" applyNumberFormat="1" applyFont="1" applyBorder="1" applyAlignment="1">
      <alignment horizontal="right" indent="1"/>
    </xf>
    <xf numFmtId="0" fontId="5" fillId="0" borderId="8" xfId="1" applyFont="1" applyBorder="1" applyAlignment="1">
      <alignment horizontal="right" indent="1"/>
    </xf>
    <xf numFmtId="0" fontId="5" fillId="0" borderId="7" xfId="1" applyFont="1" applyBorder="1" applyAlignment="1">
      <alignment horizontal="right" indent="1"/>
    </xf>
    <xf numFmtId="4" fontId="5" fillId="0" borderId="0" xfId="1" applyNumberFormat="1" applyFont="1" applyFill="1" applyBorder="1" applyAlignment="1">
      <alignment horizontal="right"/>
    </xf>
    <xf numFmtId="0" fontId="5" fillId="0" borderId="5" xfId="1" applyFont="1" applyFill="1" applyBorder="1" applyAlignment="1">
      <alignment horizontal="right" indent="1"/>
    </xf>
    <xf numFmtId="9" fontId="5" fillId="0" borderId="5" xfId="1" applyNumberFormat="1" applyFont="1" applyBorder="1" applyAlignment="1">
      <alignment horizontal="right" indent="1"/>
    </xf>
    <xf numFmtId="0" fontId="5" fillId="0" borderId="5" xfId="1" applyFont="1" applyBorder="1" applyAlignment="1">
      <alignment horizontal="right" indent="1"/>
    </xf>
    <xf numFmtId="3" fontId="3" fillId="0" borderId="12" xfId="1" applyNumberFormat="1" applyFont="1" applyFill="1" applyBorder="1" applyAlignment="1">
      <alignment horizontal="right" indent="1"/>
    </xf>
    <xf numFmtId="3" fontId="3" fillId="0" borderId="11" xfId="1" applyNumberFormat="1" applyFont="1" applyFill="1" applyBorder="1" applyAlignment="1">
      <alignment horizontal="right" indent="1"/>
    </xf>
    <xf numFmtId="9" fontId="5" fillId="0" borderId="0" xfId="1" applyNumberFormat="1" applyFont="1" applyFill="1" applyBorder="1" applyAlignment="1">
      <alignment horizontal="right" indent="1"/>
    </xf>
    <xf numFmtId="0" fontId="5" fillId="0" borderId="0" xfId="1" applyFont="1" applyFill="1"/>
    <xf numFmtId="0" fontId="5" fillId="0" borderId="8" xfId="1" applyFont="1" applyFill="1" applyBorder="1" applyAlignment="1">
      <alignment horizontal="right" indent="1"/>
    </xf>
    <xf numFmtId="0" fontId="5" fillId="0" borderId="0" xfId="1" applyFont="1" applyFill="1" applyBorder="1"/>
    <xf numFmtId="9" fontId="5" fillId="0" borderId="10" xfId="1" applyNumberFormat="1" applyFont="1" applyBorder="1" applyAlignment="1">
      <alignment horizontal="right" indent="1"/>
    </xf>
    <xf numFmtId="4" fontId="5" fillId="0" borderId="0" xfId="1" applyNumberFormat="1" applyFont="1" applyFill="1" applyBorder="1"/>
    <xf numFmtId="9" fontId="5" fillId="0" borderId="15" xfId="1" applyNumberFormat="1" applyFont="1" applyBorder="1" applyAlignment="1">
      <alignment horizontal="right" indent="1"/>
    </xf>
    <xf numFmtId="3" fontId="5" fillId="0" borderId="5" xfId="1" applyNumberFormat="1" applyFont="1" applyFill="1" applyBorder="1" applyAlignment="1">
      <alignment horizontal="right" indent="1"/>
    </xf>
    <xf numFmtId="3" fontId="5" fillId="0" borderId="0" xfId="1" applyNumberFormat="1" applyFont="1" applyBorder="1" applyAlignment="1">
      <alignment horizontal="right" indent="1"/>
    </xf>
    <xf numFmtId="3" fontId="5" fillId="0" borderId="3" xfId="1" applyNumberFormat="1" applyFont="1" applyFill="1" applyBorder="1" applyAlignment="1">
      <alignment horizontal="right" indent="1"/>
    </xf>
    <xf numFmtId="3" fontId="0" fillId="0" borderId="3" xfId="1" applyNumberFormat="1" applyFont="1" applyBorder="1" applyAlignment="1">
      <alignment horizontal="right" indent="1"/>
    </xf>
    <xf numFmtId="3" fontId="5" fillId="0" borderId="0" xfId="1" applyNumberFormat="1" applyFont="1" applyFill="1" applyBorder="1" applyAlignment="1">
      <alignment horizontal="right" indent="1"/>
    </xf>
    <xf numFmtId="3" fontId="5" fillId="0" borderId="7" xfId="1" applyNumberFormat="1" applyFont="1" applyFill="1" applyBorder="1" applyAlignment="1">
      <alignment horizontal="right" indent="1"/>
    </xf>
    <xf numFmtId="3" fontId="5" fillId="0" borderId="11" xfId="1" applyNumberFormat="1" applyFont="1" applyFill="1" applyBorder="1" applyAlignment="1">
      <alignment horizontal="right" indent="1"/>
    </xf>
    <xf numFmtId="3" fontId="5" fillId="0" borderId="12" xfId="1" applyNumberFormat="1" applyFont="1" applyFill="1" applyBorder="1" applyAlignment="1">
      <alignment horizontal="right" indent="1"/>
    </xf>
    <xf numFmtId="3" fontId="5" fillId="0" borderId="6" xfId="1" applyNumberFormat="1" applyFont="1" applyFill="1" applyBorder="1" applyAlignment="1">
      <alignment horizontal="right" indent="1"/>
    </xf>
    <xf numFmtId="3" fontId="5" fillId="0" borderId="3" xfId="1" applyNumberFormat="1" applyFont="1" applyBorder="1" applyAlignment="1">
      <alignment horizontal="right" indent="1"/>
    </xf>
    <xf numFmtId="3" fontId="5" fillId="0" borderId="10" xfId="1" applyNumberFormat="1" applyFont="1" applyFill="1" applyBorder="1" applyAlignment="1">
      <alignment horizontal="right" indent="1"/>
    </xf>
    <xf numFmtId="0" fontId="5" fillId="0" borderId="0" xfId="1" applyFont="1" applyFill="1" applyBorder="1" applyAlignment="1"/>
    <xf numFmtId="4" fontId="2" fillId="0" borderId="2" xfId="1" applyNumberFormat="1" applyFont="1" applyFill="1" applyBorder="1" applyAlignment="1">
      <alignment horizontal="center" wrapText="1"/>
    </xf>
    <xf numFmtId="9" fontId="5" fillId="0" borderId="0" xfId="1" quotePrefix="1" applyNumberFormat="1" applyFont="1" applyFill="1" applyBorder="1" applyAlignment="1">
      <alignment horizontal="center"/>
    </xf>
    <xf numFmtId="3" fontId="5" fillId="0" borderId="0" xfId="1" applyNumberFormat="1" applyFont="1" applyFill="1" applyAlignment="1">
      <alignment horizontal="right" indent="1"/>
    </xf>
    <xf numFmtId="3" fontId="5" fillId="0" borderId="9" xfId="1" applyNumberFormat="1" applyFont="1" applyFill="1" applyBorder="1" applyAlignment="1">
      <alignment horizontal="right" indent="1"/>
    </xf>
    <xf numFmtId="3" fontId="5" fillId="0" borderId="0" xfId="1" applyNumberFormat="1" applyFont="1" applyAlignment="1">
      <alignment horizontal="right" indent="1"/>
    </xf>
    <xf numFmtId="3" fontId="5" fillId="0" borderId="6" xfId="1" applyNumberFormat="1" applyFont="1" applyBorder="1" applyAlignment="1">
      <alignment horizontal="right" indent="1"/>
    </xf>
    <xf numFmtId="3" fontId="5" fillId="0" borderId="13" xfId="1" applyNumberFormat="1" applyFont="1" applyFill="1" applyBorder="1" applyAlignment="1">
      <alignment horizontal="right" indent="1"/>
    </xf>
    <xf numFmtId="3" fontId="5" fillId="0" borderId="14" xfId="1" applyNumberFormat="1" applyFont="1" applyFill="1" applyBorder="1" applyAlignment="1">
      <alignment horizontal="right" indent="1"/>
    </xf>
    <xf numFmtId="0" fontId="5" fillId="0" borderId="17" xfId="1" applyFont="1" applyBorder="1" applyAlignment="1">
      <alignment horizontal="right" indent="1"/>
    </xf>
    <xf numFmtId="3" fontId="5" fillId="0" borderId="17" xfId="1" applyNumberFormat="1" applyFont="1" applyFill="1" applyBorder="1" applyAlignment="1">
      <alignment horizontal="right" indent="1"/>
    </xf>
    <xf numFmtId="3" fontId="3" fillId="0" borderId="4" xfId="1" applyNumberFormat="1" applyFont="1" applyFill="1" applyBorder="1" applyAlignment="1">
      <alignment horizontal="right" indent="1"/>
    </xf>
    <xf numFmtId="4" fontId="5" fillId="0" borderId="0" xfId="1" applyNumberFormat="1" applyFont="1" applyBorder="1" applyAlignment="1">
      <alignment horizontal="left"/>
    </xf>
    <xf numFmtId="0" fontId="1" fillId="0" borderId="0" xfId="1" applyFont="1"/>
    <xf numFmtId="4" fontId="1" fillId="0" borderId="0" xfId="1" applyNumberFormat="1" applyFont="1" applyFill="1" applyBorder="1"/>
    <xf numFmtId="4" fontId="1" fillId="0" borderId="0" xfId="1" applyNumberFormat="1" applyFont="1" applyFill="1"/>
    <xf numFmtId="4" fontId="1" fillId="0" borderId="0" xfId="1" applyNumberFormat="1" applyFont="1"/>
    <xf numFmtId="3" fontId="3" fillId="0" borderId="15" xfId="1" applyNumberFormat="1" applyFont="1" applyFill="1" applyBorder="1" applyAlignment="1">
      <alignment horizontal="right" indent="1"/>
    </xf>
    <xf numFmtId="9" fontId="5" fillId="0" borderId="5" xfId="1" applyNumberFormat="1" applyFont="1" applyFill="1" applyBorder="1" applyAlignment="1">
      <alignment horizontal="right" indent="1"/>
    </xf>
    <xf numFmtId="9" fontId="5" fillId="0" borderId="7" xfId="1" applyNumberFormat="1" applyFont="1" applyFill="1" applyBorder="1" applyAlignment="1">
      <alignment horizontal="right" indent="1"/>
    </xf>
    <xf numFmtId="9" fontId="5" fillId="0" borderId="15" xfId="1" applyNumberFormat="1" applyFont="1" applyFill="1" applyBorder="1" applyAlignment="1">
      <alignment horizontal="right" indent="1"/>
    </xf>
    <xf numFmtId="9" fontId="3" fillId="0" borderId="5" xfId="1" applyNumberFormat="1" applyFont="1" applyFill="1" applyBorder="1" applyAlignment="1">
      <alignment horizontal="right" indent="1"/>
    </xf>
    <xf numFmtId="0" fontId="3" fillId="0" borderId="6" xfId="1" applyFont="1" applyFill="1" applyBorder="1" applyAlignment="1">
      <alignment horizontal="right" indent="1"/>
    </xf>
    <xf numFmtId="0" fontId="3" fillId="0" borderId="3" xfId="1" applyFont="1" applyFill="1" applyBorder="1" applyAlignment="1">
      <alignment horizontal="right" indent="1"/>
    </xf>
    <xf numFmtId="0" fontId="3" fillId="0" borderId="0" xfId="1" applyFont="1" applyFill="1" applyAlignment="1">
      <alignment horizontal="right" indent="1"/>
    </xf>
    <xf numFmtId="9" fontId="5" fillId="0" borderId="10" xfId="1" applyNumberFormat="1" applyFont="1" applyFill="1" applyBorder="1" applyAlignment="1">
      <alignment horizontal="right" indent="1"/>
    </xf>
    <xf numFmtId="0" fontId="5" fillId="0" borderId="17" xfId="1" applyFont="1" applyFill="1" applyBorder="1" applyAlignment="1">
      <alignment horizontal="right" indent="1"/>
    </xf>
    <xf numFmtId="4" fontId="1" fillId="0" borderId="0" xfId="1" applyNumberFormat="1" applyFont="1" applyFill="1" applyBorder="1" applyAlignment="1">
      <alignment horizontal="left"/>
    </xf>
    <xf numFmtId="4" fontId="1" fillId="0" borderId="0" xfId="1" applyNumberFormat="1" applyFont="1" applyFill="1" applyBorder="1" applyAlignment="1">
      <alignment horizontal="right"/>
    </xf>
    <xf numFmtId="4" fontId="1" fillId="0" borderId="0" xfId="1" applyNumberFormat="1" applyFont="1" applyAlignment="1">
      <alignment horizontal="right"/>
    </xf>
    <xf numFmtId="3" fontId="5" fillId="0" borderId="18" xfId="1" applyNumberFormat="1" applyFont="1" applyFill="1" applyBorder="1" applyAlignment="1">
      <alignment horizontal="right" indent="1"/>
    </xf>
    <xf numFmtId="0" fontId="5" fillId="0" borderId="18" xfId="1" applyFont="1" applyBorder="1" applyAlignment="1">
      <alignment horizontal="right" indent="1"/>
    </xf>
    <xf numFmtId="3" fontId="5" fillId="0" borderId="7" xfId="1" applyNumberFormat="1" applyFont="1" applyBorder="1" applyAlignment="1">
      <alignment horizontal="right" indent="1"/>
    </xf>
    <xf numFmtId="3" fontId="0" fillId="0" borderId="0" xfId="1" applyNumberFormat="1" applyFont="1" applyBorder="1" applyAlignment="1">
      <alignment horizontal="right" indent="1"/>
    </xf>
    <xf numFmtId="0" fontId="5" fillId="0" borderId="19" xfId="1" applyFont="1" applyBorder="1" applyAlignment="1">
      <alignment horizontal="right" indent="1"/>
    </xf>
    <xf numFmtId="9" fontId="5" fillId="0" borderId="20" xfId="1" applyNumberFormat="1" applyFont="1" applyBorder="1" applyAlignment="1">
      <alignment horizontal="right" indent="1"/>
    </xf>
    <xf numFmtId="3" fontId="5" fillId="0" borderId="21" xfId="1" applyNumberFormat="1" applyFont="1" applyFill="1" applyBorder="1" applyAlignment="1">
      <alignment horizontal="right" indent="1"/>
    </xf>
    <xf numFmtId="9" fontId="5" fillId="0" borderId="18" xfId="1" applyNumberFormat="1" applyFont="1" applyBorder="1" applyAlignment="1">
      <alignment horizontal="right" indent="1"/>
    </xf>
    <xf numFmtId="0" fontId="5" fillId="0" borderId="22" xfId="1" applyFont="1" applyBorder="1" applyAlignment="1">
      <alignment horizontal="right" indent="1"/>
    </xf>
    <xf numFmtId="3" fontId="5" fillId="0" borderId="23" xfId="1" applyNumberFormat="1" applyFont="1" applyFill="1" applyBorder="1" applyAlignment="1">
      <alignment horizontal="right" indent="1"/>
    </xf>
    <xf numFmtId="3" fontId="5" fillId="0" borderId="24" xfId="1" applyNumberFormat="1" applyFont="1" applyFill="1" applyBorder="1" applyAlignment="1">
      <alignment horizontal="right" indent="1"/>
    </xf>
    <xf numFmtId="9" fontId="5" fillId="0" borderId="23" xfId="1" applyNumberFormat="1" applyFont="1" applyBorder="1" applyAlignment="1">
      <alignment horizontal="right" indent="1"/>
    </xf>
    <xf numFmtId="0" fontId="5" fillId="0" borderId="25" xfId="1" applyFont="1" applyBorder="1" applyAlignment="1">
      <alignment horizontal="right" indent="1"/>
    </xf>
    <xf numFmtId="0" fontId="5" fillId="0" borderId="23" xfId="1" applyFont="1" applyBorder="1" applyAlignment="1">
      <alignment horizontal="right" indent="1"/>
    </xf>
    <xf numFmtId="3" fontId="5" fillId="0" borderId="26" xfId="1" applyNumberFormat="1" applyFont="1" applyFill="1" applyBorder="1" applyAlignment="1">
      <alignment horizontal="right" indent="1"/>
    </xf>
    <xf numFmtId="0" fontId="5" fillId="0" borderId="27" xfId="1" applyFont="1" applyBorder="1" applyAlignment="1">
      <alignment horizontal="right" indent="1"/>
    </xf>
    <xf numFmtId="3" fontId="5" fillId="0" borderId="15" xfId="1" applyNumberFormat="1" applyFont="1" applyFill="1" applyBorder="1" applyAlignment="1">
      <alignment horizontal="right" indent="1"/>
    </xf>
    <xf numFmtId="3" fontId="5" fillId="0" borderId="16" xfId="1" applyNumberFormat="1" applyFont="1" applyFill="1" applyBorder="1" applyAlignment="1">
      <alignment horizontal="right" indent="1"/>
    </xf>
    <xf numFmtId="9" fontId="5" fillId="0" borderId="18" xfId="1" applyNumberFormat="1" applyFont="1" applyFill="1" applyBorder="1" applyAlignment="1">
      <alignment horizontal="right" indent="1"/>
    </xf>
    <xf numFmtId="0" fontId="5" fillId="0" borderId="27" xfId="1" applyFont="1" applyFill="1" applyBorder="1" applyAlignment="1">
      <alignment horizontal="right" indent="1"/>
    </xf>
    <xf numFmtId="0" fontId="5" fillId="0" borderId="18" xfId="1" applyFont="1" applyFill="1" applyBorder="1" applyAlignment="1">
      <alignment horizontal="right" indent="1"/>
    </xf>
    <xf numFmtId="3" fontId="5" fillId="0" borderId="28" xfId="1" applyNumberFormat="1" applyFont="1" applyFill="1" applyBorder="1" applyAlignment="1">
      <alignment horizontal="right" indent="1"/>
    </xf>
    <xf numFmtId="9" fontId="1" fillId="0" borderId="0" xfId="1" quotePrefix="1" applyNumberFormat="1" applyFont="1" applyFill="1" applyBorder="1" applyAlignment="1">
      <alignment horizontal="center"/>
    </xf>
    <xf numFmtId="0" fontId="1" fillId="0" borderId="0" xfId="1" applyFont="1" applyAlignment="1">
      <alignment horizontal="right" indent="1"/>
    </xf>
    <xf numFmtId="0" fontId="1" fillId="0" borderId="3" xfId="1" applyFont="1" applyBorder="1" applyAlignment="1">
      <alignment horizontal="right" indent="1"/>
    </xf>
    <xf numFmtId="3" fontId="1" fillId="0" borderId="9" xfId="1" applyNumberFormat="1" applyFont="1" applyFill="1" applyBorder="1" applyAlignment="1">
      <alignment horizontal="right" indent="1"/>
    </xf>
    <xf numFmtId="3" fontId="5" fillId="0" borderId="22" xfId="1" applyNumberFormat="1" applyFont="1" applyFill="1" applyBorder="1" applyAlignment="1">
      <alignment horizontal="right" indent="1"/>
    </xf>
    <xf numFmtId="9" fontId="5" fillId="0" borderId="16" xfId="1" quotePrefix="1" applyNumberFormat="1" applyFont="1" applyFill="1" applyBorder="1" applyAlignment="1">
      <alignment horizontal="center"/>
    </xf>
    <xf numFmtId="9" fontId="5" fillId="0" borderId="18" xfId="1" quotePrefix="1" applyNumberFormat="1" applyFont="1" applyFill="1" applyBorder="1" applyAlignment="1">
      <alignment horizontal="center"/>
    </xf>
    <xf numFmtId="4" fontId="5" fillId="2" borderId="0" xfId="1" applyNumberFormat="1" applyFont="1" applyFill="1"/>
    <xf numFmtId="9" fontId="5" fillId="0" borderId="28" xfId="1" applyNumberFormat="1" applyFont="1" applyBorder="1" applyAlignment="1">
      <alignment horizontal="right" indent="1"/>
    </xf>
    <xf numFmtId="3" fontId="5" fillId="0" borderId="29" xfId="1" applyNumberFormat="1" applyFont="1" applyFill="1" applyBorder="1" applyAlignment="1">
      <alignment horizontal="right" indent="1"/>
    </xf>
    <xf numFmtId="3" fontId="5" fillId="0" borderId="30" xfId="1" applyNumberFormat="1" applyFont="1" applyFill="1" applyBorder="1" applyAlignment="1">
      <alignment horizontal="right" indent="1"/>
    </xf>
    <xf numFmtId="9" fontId="5" fillId="0" borderId="29" xfId="1" applyNumberFormat="1" applyFont="1" applyBorder="1" applyAlignment="1">
      <alignment horizontal="right" indent="1"/>
    </xf>
    <xf numFmtId="0" fontId="5" fillId="0" borderId="30" xfId="1" applyFont="1" applyBorder="1" applyAlignment="1">
      <alignment horizontal="right" indent="1"/>
    </xf>
    <xf numFmtId="0" fontId="5" fillId="0" borderId="29" xfId="1" applyFont="1" applyBorder="1" applyAlignment="1">
      <alignment horizontal="right" indent="1"/>
    </xf>
    <xf numFmtId="4" fontId="1" fillId="0" borderId="0" xfId="1" applyNumberFormat="1" applyFont="1" applyBorder="1" applyAlignment="1">
      <alignment horizontal="right"/>
    </xf>
    <xf numFmtId="4" fontId="1" fillId="0" borderId="0" xfId="1" applyNumberFormat="1" applyFont="1" applyBorder="1"/>
    <xf numFmtId="9" fontId="3" fillId="0" borderId="15" xfId="1" applyNumberFormat="1" applyFont="1" applyBorder="1" applyAlignment="1">
      <alignment horizontal="right" indent="1"/>
    </xf>
    <xf numFmtId="3" fontId="5" fillId="0" borderId="31" xfId="1" applyNumberFormat="1" applyFont="1" applyFill="1" applyBorder="1" applyAlignment="1">
      <alignment horizontal="right" indent="1"/>
    </xf>
    <xf numFmtId="3" fontId="5" fillId="0" borderId="17" xfId="1" applyNumberFormat="1" applyFont="1" applyBorder="1" applyAlignment="1">
      <alignment horizontal="right" indent="1"/>
    </xf>
    <xf numFmtId="0" fontId="3" fillId="0" borderId="17" xfId="1" applyFont="1" applyBorder="1" applyAlignment="1">
      <alignment horizontal="right" indent="1"/>
    </xf>
    <xf numFmtId="9" fontId="5" fillId="0" borderId="16" xfId="1" applyNumberFormat="1" applyFont="1" applyFill="1" applyBorder="1" applyAlignment="1">
      <alignment horizontal="right" indent="1"/>
    </xf>
    <xf numFmtId="3" fontId="3" fillId="0" borderId="32" xfId="1" applyNumberFormat="1" applyFont="1" applyFill="1" applyBorder="1" applyAlignment="1">
      <alignment horizontal="right" indent="1"/>
    </xf>
    <xf numFmtId="3" fontId="3" fillId="0" borderId="29" xfId="1" applyNumberFormat="1" applyFont="1" applyFill="1" applyBorder="1" applyAlignment="1">
      <alignment horizontal="right" indent="1"/>
    </xf>
    <xf numFmtId="3" fontId="3" fillId="0" borderId="30" xfId="1" applyNumberFormat="1" applyFont="1" applyFill="1" applyBorder="1" applyAlignment="1">
      <alignment horizontal="right" indent="1"/>
    </xf>
    <xf numFmtId="9" fontId="5" fillId="0" borderId="32" xfId="1" applyNumberFormat="1" applyFont="1" applyBorder="1" applyAlignment="1">
      <alignment horizontal="right" indent="1"/>
    </xf>
    <xf numFmtId="3" fontId="0" fillId="0" borderId="5" xfId="1" applyNumberFormat="1" applyFont="1" applyBorder="1" applyAlignment="1">
      <alignment horizontal="right" indent="1"/>
    </xf>
    <xf numFmtId="3" fontId="0" fillId="0" borderId="0" xfId="1" applyNumberFormat="1" applyFont="1" applyFill="1" applyBorder="1" applyAlignment="1">
      <alignment horizontal="right" indent="1"/>
    </xf>
    <xf numFmtId="3" fontId="0" fillId="0" borderId="5" xfId="1" applyNumberFormat="1" applyFont="1" applyFill="1" applyBorder="1" applyAlignment="1">
      <alignment horizontal="right" indent="1"/>
    </xf>
    <xf numFmtId="3" fontId="0" fillId="0" borderId="23" xfId="1" applyNumberFormat="1" applyFont="1" applyFill="1" applyBorder="1" applyAlignment="1">
      <alignment horizontal="right" indent="1"/>
    </xf>
    <xf numFmtId="3" fontId="3" fillId="0" borderId="31" xfId="1" applyNumberFormat="1" applyFont="1" applyFill="1" applyBorder="1" applyAlignment="1">
      <alignment horizontal="right" indent="1"/>
    </xf>
    <xf numFmtId="3" fontId="5" fillId="0" borderId="27" xfId="1" applyNumberFormat="1" applyFont="1" applyFill="1" applyBorder="1" applyAlignment="1">
      <alignment horizontal="right" indent="1"/>
    </xf>
    <xf numFmtId="3" fontId="0" fillId="0" borderId="18" xfId="1" applyNumberFormat="1" applyFont="1" applyFill="1" applyBorder="1" applyAlignment="1">
      <alignment horizontal="right" indent="1"/>
    </xf>
    <xf numFmtId="3" fontId="3" fillId="0" borderId="6" xfId="1" applyNumberFormat="1" applyFont="1" applyFill="1" applyBorder="1" applyAlignment="1">
      <alignment horizontal="right" indent="1"/>
    </xf>
    <xf numFmtId="3" fontId="5" fillId="0" borderId="2" xfId="1" applyNumberFormat="1" applyFont="1" applyFill="1" applyBorder="1" applyAlignment="1">
      <alignment horizontal="right" indent="1"/>
    </xf>
    <xf numFmtId="3" fontId="1" fillId="0" borderId="3" xfId="1" applyNumberFormat="1" applyFont="1" applyFill="1" applyBorder="1" applyAlignment="1">
      <alignment horizontal="right" indent="1"/>
    </xf>
    <xf numFmtId="9" fontId="5" fillId="0" borderId="10" xfId="1" quotePrefix="1" applyNumberFormat="1" applyFont="1" applyFill="1" applyBorder="1" applyAlignment="1">
      <alignment horizontal="center"/>
    </xf>
    <xf numFmtId="9" fontId="5" fillId="0" borderId="15" xfId="1" quotePrefix="1" applyNumberFormat="1" applyFont="1" applyFill="1" applyBorder="1" applyAlignment="1">
      <alignment horizontal="center"/>
    </xf>
    <xf numFmtId="3" fontId="5" fillId="0" borderId="19" xfId="1" applyNumberFormat="1" applyFont="1" applyFill="1" applyBorder="1" applyAlignment="1">
      <alignment horizontal="right" indent="1"/>
    </xf>
    <xf numFmtId="3" fontId="5" fillId="0" borderId="10" xfId="1" applyNumberFormat="1" applyFont="1" applyBorder="1" applyAlignment="1">
      <alignment horizontal="right" indent="1"/>
    </xf>
    <xf numFmtId="0" fontId="8" fillId="0" borderId="0" xfId="1" applyFont="1" applyBorder="1" applyAlignment="1">
      <alignment horizontal="center"/>
    </xf>
    <xf numFmtId="0" fontId="7" fillId="0" borderId="0" xfId="1" applyFont="1" applyBorder="1" applyAlignment="1"/>
    <xf numFmtId="0" fontId="2" fillId="0" borderId="0" xfId="1" applyFont="1" applyBorder="1" applyAlignment="1">
      <alignment horizontal="center"/>
    </xf>
    <xf numFmtId="0" fontId="5" fillId="0" borderId="0" xfId="1" applyFont="1" applyBorder="1" applyAlignment="1"/>
    <xf numFmtId="9" fontId="5" fillId="0" borderId="29" xfId="1" quotePrefix="1" applyNumberFormat="1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1"/>
  <sheetViews>
    <sheetView tabSelected="1" zoomScaleNormal="100" workbookViewId="0">
      <selection sqref="A1:K1"/>
    </sheetView>
  </sheetViews>
  <sheetFormatPr defaultColWidth="9.109375" defaultRowHeight="13.2" x14ac:dyDescent="0.25"/>
  <cols>
    <col min="1" max="1" width="34.109375" style="16" customWidth="1"/>
    <col min="2" max="2" width="9.6640625" style="26" customWidth="1"/>
    <col min="3" max="3" width="9.6640625" style="17" customWidth="1"/>
    <col min="4" max="4" width="9.6640625" style="26" customWidth="1"/>
    <col min="5" max="7" width="9.6640625" style="17" customWidth="1"/>
    <col min="8" max="8" width="11.33203125" style="16" customWidth="1"/>
    <col min="9" max="9" width="9.6640625" style="16" customWidth="1"/>
    <col min="10" max="10" width="11.5546875" style="16" customWidth="1"/>
    <col min="11" max="11" width="9.6640625" style="16" customWidth="1"/>
    <col min="12" max="16384" width="9.109375" style="16"/>
  </cols>
  <sheetData>
    <row r="1" spans="1:12" ht="15.6" x14ac:dyDescent="0.3">
      <c r="A1" s="181" t="s">
        <v>249</v>
      </c>
      <c r="B1" s="181"/>
      <c r="C1" s="181"/>
      <c r="D1" s="181"/>
      <c r="E1" s="181"/>
      <c r="F1" s="181"/>
      <c r="G1" s="181"/>
      <c r="H1" s="182"/>
      <c r="I1" s="182"/>
      <c r="J1" s="182"/>
      <c r="K1" s="182"/>
    </row>
    <row r="2" spans="1:12" ht="15.6" x14ac:dyDescent="0.3">
      <c r="A2" s="181" t="s">
        <v>93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</row>
    <row r="3" spans="1:12" x14ac:dyDescent="0.25">
      <c r="D3" s="90"/>
      <c r="E3" s="17" t="s">
        <v>92</v>
      </c>
      <c r="G3" s="18"/>
      <c r="I3" s="19"/>
    </row>
    <row r="4" spans="1:12" ht="21" x14ac:dyDescent="0.25">
      <c r="A4" s="1" t="s">
        <v>134</v>
      </c>
      <c r="B4" s="15" t="s">
        <v>229</v>
      </c>
      <c r="C4" s="15" t="s">
        <v>236</v>
      </c>
      <c r="D4" s="91" t="s">
        <v>250</v>
      </c>
      <c r="E4" s="15" t="s">
        <v>228</v>
      </c>
      <c r="F4" s="15" t="s">
        <v>237</v>
      </c>
      <c r="G4" s="31" t="s">
        <v>251</v>
      </c>
      <c r="H4" s="5" t="s">
        <v>252</v>
      </c>
      <c r="I4" s="8" t="s">
        <v>253</v>
      </c>
      <c r="J4" s="5" t="s">
        <v>254</v>
      </c>
      <c r="K4" s="5" t="s">
        <v>255</v>
      </c>
    </row>
    <row r="5" spans="1:12" x14ac:dyDescent="0.25">
      <c r="A5" s="25" t="s">
        <v>67</v>
      </c>
      <c r="B5" s="151">
        <v>39</v>
      </c>
      <c r="C5" s="151">
        <v>38</v>
      </c>
      <c r="D5" s="81">
        <v>50</v>
      </c>
      <c r="E5" s="80">
        <v>117</v>
      </c>
      <c r="F5" s="167">
        <v>183</v>
      </c>
      <c r="G5" s="81">
        <v>246</v>
      </c>
      <c r="H5" s="22">
        <f>(D5-C5)/C5</f>
        <v>0.31578947368421051</v>
      </c>
      <c r="I5" s="23">
        <f>D5-C5</f>
        <v>12</v>
      </c>
      <c r="J5" s="22">
        <f>(G5-F5)/F5</f>
        <v>0.34426229508196721</v>
      </c>
      <c r="K5" s="24">
        <f>G5-F5</f>
        <v>63</v>
      </c>
    </row>
    <row r="6" spans="1:12" ht="7.5" customHeight="1" x14ac:dyDescent="0.25">
      <c r="A6" s="25"/>
      <c r="B6" s="83"/>
      <c r="C6" s="83"/>
      <c r="D6" s="81"/>
      <c r="E6" s="80"/>
      <c r="F6" s="123"/>
      <c r="G6" s="81"/>
      <c r="H6" s="22"/>
      <c r="I6" s="23"/>
      <c r="J6" s="22"/>
      <c r="K6" s="24"/>
    </row>
    <row r="7" spans="1:12" x14ac:dyDescent="0.25">
      <c r="A7" s="25" t="s">
        <v>4</v>
      </c>
      <c r="B7" s="83">
        <v>82</v>
      </c>
      <c r="C7" s="83">
        <v>70</v>
      </c>
      <c r="D7" s="81">
        <v>49</v>
      </c>
      <c r="E7" s="80">
        <v>625</v>
      </c>
      <c r="F7" s="123">
        <v>480</v>
      </c>
      <c r="G7" s="81">
        <v>367</v>
      </c>
      <c r="H7" s="22">
        <f>(D7-C7)/C7</f>
        <v>-0.3</v>
      </c>
      <c r="I7" s="23">
        <f>D7-C7</f>
        <v>-21</v>
      </c>
      <c r="J7" s="22">
        <f>(G7-F7)/F7</f>
        <v>-0.23541666666666666</v>
      </c>
      <c r="K7" s="24">
        <f>G7-F7</f>
        <v>-113</v>
      </c>
      <c r="L7" s="16" t="s">
        <v>92</v>
      </c>
    </row>
    <row r="8" spans="1:12" ht="7.5" customHeight="1" x14ac:dyDescent="0.25">
      <c r="A8" s="25"/>
      <c r="B8" s="83"/>
      <c r="C8" s="83"/>
      <c r="D8" s="81"/>
      <c r="E8" s="80"/>
      <c r="F8" s="123"/>
      <c r="G8" s="81"/>
      <c r="H8" s="22"/>
      <c r="I8" s="23"/>
      <c r="J8" s="22"/>
      <c r="K8" s="24"/>
    </row>
    <row r="9" spans="1:12" x14ac:dyDescent="0.25">
      <c r="A9" s="25" t="s">
        <v>64</v>
      </c>
      <c r="B9" s="83">
        <v>11</v>
      </c>
      <c r="C9" s="83">
        <v>13</v>
      </c>
      <c r="D9" s="81">
        <v>13</v>
      </c>
      <c r="E9" s="80">
        <v>118</v>
      </c>
      <c r="F9" s="123">
        <v>121</v>
      </c>
      <c r="G9" s="81">
        <v>123</v>
      </c>
      <c r="H9" s="22">
        <f>(D9-C9)/C9</f>
        <v>0</v>
      </c>
      <c r="I9" s="23">
        <f>D9-C9</f>
        <v>0</v>
      </c>
      <c r="J9" s="22">
        <f>(G9-F9)/F9</f>
        <v>1.6528925619834711E-2</v>
      </c>
      <c r="K9" s="24">
        <f>G9-F9</f>
        <v>2</v>
      </c>
    </row>
    <row r="10" spans="1:12" ht="7.5" customHeight="1" x14ac:dyDescent="0.25">
      <c r="A10" s="25"/>
      <c r="B10" s="83"/>
      <c r="C10" s="83"/>
      <c r="D10" s="81"/>
      <c r="E10" s="80"/>
      <c r="F10" s="123"/>
      <c r="G10" s="81"/>
      <c r="H10" s="22"/>
      <c r="I10" s="23"/>
      <c r="J10" s="22"/>
      <c r="K10" s="24"/>
    </row>
    <row r="11" spans="1:12" hidden="1" x14ac:dyDescent="0.25">
      <c r="A11" s="149" t="s">
        <v>20</v>
      </c>
      <c r="B11" s="83">
        <v>0</v>
      </c>
      <c r="C11" s="83">
        <v>0</v>
      </c>
      <c r="D11" s="81">
        <v>0</v>
      </c>
      <c r="E11" s="80">
        <v>0</v>
      </c>
      <c r="F11" s="123">
        <v>0</v>
      </c>
      <c r="G11" s="81">
        <v>0</v>
      </c>
      <c r="H11" s="92" t="s">
        <v>168</v>
      </c>
      <c r="I11" s="23">
        <f>D11-C11</f>
        <v>0</v>
      </c>
      <c r="J11" s="92" t="s">
        <v>168</v>
      </c>
      <c r="K11" s="24">
        <f>G11-F11</f>
        <v>0</v>
      </c>
      <c r="L11" s="16" t="s">
        <v>92</v>
      </c>
    </row>
    <row r="12" spans="1:12" x14ac:dyDescent="0.25">
      <c r="A12" s="105" t="s">
        <v>215</v>
      </c>
      <c r="B12" s="83">
        <v>45</v>
      </c>
      <c r="C12" s="83">
        <v>52</v>
      </c>
      <c r="D12" s="81">
        <v>40</v>
      </c>
      <c r="E12" s="80">
        <v>300</v>
      </c>
      <c r="F12" s="123">
        <v>344</v>
      </c>
      <c r="G12" s="81">
        <v>258</v>
      </c>
      <c r="H12" s="22">
        <f>(D12-C12)/C12</f>
        <v>-0.23076923076923078</v>
      </c>
      <c r="I12" s="23">
        <f>D12-C12</f>
        <v>-12</v>
      </c>
      <c r="J12" s="22">
        <f>(G12-F12)/F12</f>
        <v>-0.25</v>
      </c>
      <c r="K12" s="24">
        <f>G12-F12</f>
        <v>-86</v>
      </c>
    </row>
    <row r="13" spans="1:12" x14ac:dyDescent="0.25">
      <c r="A13" s="25" t="s">
        <v>17</v>
      </c>
      <c r="B13" s="83">
        <v>3</v>
      </c>
      <c r="C13" s="83">
        <v>0</v>
      </c>
      <c r="D13" s="81">
        <v>1</v>
      </c>
      <c r="E13" s="80">
        <v>12</v>
      </c>
      <c r="F13" s="123">
        <v>0</v>
      </c>
      <c r="G13" s="81">
        <v>8</v>
      </c>
      <c r="H13" s="92" t="s">
        <v>168</v>
      </c>
      <c r="I13" s="23">
        <f t="shared" ref="I13" si="0">D13-C13</f>
        <v>1</v>
      </c>
      <c r="J13" s="92" t="s">
        <v>168</v>
      </c>
      <c r="K13" s="24">
        <f t="shared" ref="K13" si="1">G13-F13</f>
        <v>8</v>
      </c>
    </row>
    <row r="14" spans="1:12" x14ac:dyDescent="0.25">
      <c r="A14" s="25" t="s">
        <v>18</v>
      </c>
      <c r="B14" s="83">
        <v>33</v>
      </c>
      <c r="C14" s="83">
        <v>23</v>
      </c>
      <c r="D14" s="81">
        <v>18</v>
      </c>
      <c r="E14" s="80">
        <v>156</v>
      </c>
      <c r="F14" s="123">
        <v>94</v>
      </c>
      <c r="G14" s="81">
        <v>116</v>
      </c>
      <c r="H14" s="22">
        <f>(D14-C14)/C14</f>
        <v>-0.21739130434782608</v>
      </c>
      <c r="I14" s="23">
        <f>D14-C14</f>
        <v>-5</v>
      </c>
      <c r="J14" s="22">
        <f>(G14-F14)/F14</f>
        <v>0.23404255319148937</v>
      </c>
      <c r="K14" s="24">
        <f>G14-F14</f>
        <v>22</v>
      </c>
    </row>
    <row r="15" spans="1:12" hidden="1" x14ac:dyDescent="0.25">
      <c r="A15" s="25" t="s">
        <v>19</v>
      </c>
      <c r="B15" s="83">
        <v>0</v>
      </c>
      <c r="C15" s="83">
        <v>0</v>
      </c>
      <c r="D15" s="81">
        <v>0</v>
      </c>
      <c r="E15" s="80">
        <v>0</v>
      </c>
      <c r="F15" s="123">
        <v>0</v>
      </c>
      <c r="G15" s="81">
        <v>0</v>
      </c>
      <c r="H15" s="142" t="s">
        <v>168</v>
      </c>
      <c r="I15" s="144">
        <f t="shared" ref="I15" si="2">D15-C15</f>
        <v>0</v>
      </c>
      <c r="J15" s="142" t="s">
        <v>168</v>
      </c>
      <c r="K15" s="143">
        <f t="shared" ref="K15" si="3">G15-F15</f>
        <v>0</v>
      </c>
    </row>
    <row r="16" spans="1:12" x14ac:dyDescent="0.25">
      <c r="A16" s="61" t="s">
        <v>110</v>
      </c>
      <c r="B16" s="84">
        <f t="shared" ref="B16:C16" si="4">SUM(B11:B15)</f>
        <v>81</v>
      </c>
      <c r="C16" s="84">
        <f t="shared" si="4"/>
        <v>75</v>
      </c>
      <c r="D16" s="85">
        <f t="shared" ref="D16" si="5">SUM(D11:D15)</f>
        <v>59</v>
      </c>
      <c r="E16" s="84">
        <f t="shared" ref="E16" si="6">SUM(E11:E15)</f>
        <v>468</v>
      </c>
      <c r="F16" s="84">
        <f t="shared" ref="F16:G16" si="7">SUM(F11:F15)</f>
        <v>438</v>
      </c>
      <c r="G16" s="85">
        <f t="shared" si="7"/>
        <v>382</v>
      </c>
      <c r="H16" s="63">
        <f t="shared" ref="H16:H164" si="8">(D16-C16)/C16</f>
        <v>-0.21333333333333335</v>
      </c>
      <c r="I16" s="64">
        <f t="shared" ref="I16:I164" si="9">D16-C16</f>
        <v>-16</v>
      </c>
      <c r="J16" s="63">
        <f>(G16-F16)/F16</f>
        <v>-0.12785388127853881</v>
      </c>
      <c r="K16" s="65">
        <f>G16-F16</f>
        <v>-56</v>
      </c>
      <c r="L16" s="19"/>
    </row>
    <row r="17" spans="1:12" ht="7.5" customHeight="1" x14ac:dyDescent="0.25">
      <c r="A17" s="25" t="s">
        <v>92</v>
      </c>
      <c r="B17" s="83"/>
      <c r="C17" s="83"/>
      <c r="D17" s="81"/>
      <c r="E17" s="80"/>
      <c r="F17" s="123"/>
      <c r="G17" s="81"/>
      <c r="H17" s="22"/>
      <c r="I17" s="23"/>
      <c r="J17" s="22"/>
      <c r="K17" s="24"/>
    </row>
    <row r="18" spans="1:12" x14ac:dyDescent="0.25">
      <c r="A18" s="25" t="s">
        <v>41</v>
      </c>
      <c r="B18" s="83">
        <v>3</v>
      </c>
      <c r="C18" s="83">
        <v>3</v>
      </c>
      <c r="D18" s="81">
        <v>1</v>
      </c>
      <c r="E18" s="80">
        <v>23</v>
      </c>
      <c r="F18" s="123">
        <v>9</v>
      </c>
      <c r="G18" s="81">
        <v>3</v>
      </c>
      <c r="H18" s="22">
        <f t="shared" si="8"/>
        <v>-0.66666666666666663</v>
      </c>
      <c r="I18" s="23">
        <f t="shared" si="9"/>
        <v>-2</v>
      </c>
      <c r="J18" s="22">
        <f t="shared" ref="J18:J164" si="10">(G18-F18)/F18</f>
        <v>-0.66666666666666663</v>
      </c>
      <c r="K18" s="24">
        <f t="shared" ref="K18:K164" si="11">G18-F18</f>
        <v>-6</v>
      </c>
    </row>
    <row r="19" spans="1:12" x14ac:dyDescent="0.25">
      <c r="A19" s="157" t="s">
        <v>212</v>
      </c>
      <c r="B19" s="83">
        <v>3</v>
      </c>
      <c r="C19" s="83">
        <v>4</v>
      </c>
      <c r="D19" s="100">
        <v>2</v>
      </c>
      <c r="E19" s="80">
        <v>12</v>
      </c>
      <c r="F19" s="123">
        <v>27</v>
      </c>
      <c r="G19" s="100">
        <v>9</v>
      </c>
      <c r="H19" s="22">
        <f>(D19-C19)/C19</f>
        <v>-0.5</v>
      </c>
      <c r="I19" s="23">
        <f>D19-C19</f>
        <v>-2</v>
      </c>
      <c r="J19" s="22">
        <f>(G19-F19)/F19</f>
        <v>-0.66666666666666663</v>
      </c>
      <c r="K19" s="24">
        <f>G19-F19</f>
        <v>-18</v>
      </c>
    </row>
    <row r="20" spans="1:12" x14ac:dyDescent="0.25">
      <c r="A20" s="106" t="s">
        <v>213</v>
      </c>
      <c r="B20" s="83">
        <v>4</v>
      </c>
      <c r="C20" s="83">
        <v>1</v>
      </c>
      <c r="D20" s="100">
        <v>1</v>
      </c>
      <c r="E20" s="80">
        <v>27</v>
      </c>
      <c r="F20" s="123">
        <v>12</v>
      </c>
      <c r="G20" s="100">
        <v>4</v>
      </c>
      <c r="H20" s="22">
        <f>(D20-C20)/C20</f>
        <v>0</v>
      </c>
      <c r="I20" s="23">
        <f>D20-C20</f>
        <v>0</v>
      </c>
      <c r="J20" s="22">
        <f>(G20-F20)/F20</f>
        <v>-0.66666666666666663</v>
      </c>
      <c r="K20" s="24">
        <f>G20-F20</f>
        <v>-8</v>
      </c>
    </row>
    <row r="21" spans="1:12" x14ac:dyDescent="0.25">
      <c r="A21" s="156" t="s">
        <v>116</v>
      </c>
      <c r="B21" s="84">
        <f t="shared" ref="B21" si="12">SUM(B18:B20)</f>
        <v>10</v>
      </c>
      <c r="C21" s="84">
        <f t="shared" ref="C21" si="13">SUM(C18:C20)</f>
        <v>8</v>
      </c>
      <c r="D21" s="85">
        <f t="shared" ref="D21" si="14">SUM(D18:D20)</f>
        <v>4</v>
      </c>
      <c r="E21" s="84">
        <f t="shared" ref="E21" si="15">SUM(E18:E20)</f>
        <v>62</v>
      </c>
      <c r="F21" s="84">
        <f t="shared" ref="F21:G21" si="16">SUM(F18:F20)</f>
        <v>48</v>
      </c>
      <c r="G21" s="85">
        <f t="shared" si="16"/>
        <v>16</v>
      </c>
      <c r="H21" s="109">
        <f t="shared" ref="H21" si="17">(D21-C21)/C21</f>
        <v>-0.5</v>
      </c>
      <c r="I21" s="74">
        <f t="shared" ref="I21" si="18">D21-C21</f>
        <v>-4</v>
      </c>
      <c r="J21" s="109">
        <f t="shared" ref="J21" si="19">(G21-F21)/F21</f>
        <v>-0.66666666666666663</v>
      </c>
      <c r="K21" s="62">
        <f t="shared" ref="K21" si="20">G21-F21</f>
        <v>-32</v>
      </c>
    </row>
    <row r="22" spans="1:12" ht="7.5" customHeight="1" x14ac:dyDescent="0.25">
      <c r="A22" s="25"/>
      <c r="B22" s="83"/>
      <c r="C22" s="83"/>
      <c r="D22" s="81"/>
      <c r="E22" s="80"/>
      <c r="F22" s="123"/>
      <c r="G22" s="81"/>
      <c r="H22" s="22"/>
      <c r="I22" s="23"/>
      <c r="J22" s="22"/>
      <c r="K22" s="24"/>
    </row>
    <row r="23" spans="1:12" hidden="1" x14ac:dyDescent="0.25">
      <c r="A23" s="25" t="s">
        <v>84</v>
      </c>
      <c r="B23" s="83">
        <v>0</v>
      </c>
      <c r="C23" s="83">
        <v>0</v>
      </c>
      <c r="D23" s="81">
        <v>0</v>
      </c>
      <c r="E23" s="80">
        <v>0</v>
      </c>
      <c r="F23" s="123">
        <v>0</v>
      </c>
      <c r="G23" s="81">
        <v>0</v>
      </c>
      <c r="H23" s="92" t="s">
        <v>168</v>
      </c>
      <c r="I23" s="23">
        <f t="shared" si="9"/>
        <v>0</v>
      </c>
      <c r="J23" s="92" t="s">
        <v>168</v>
      </c>
      <c r="K23" s="24">
        <f t="shared" si="11"/>
        <v>0</v>
      </c>
    </row>
    <row r="24" spans="1:12" hidden="1" x14ac:dyDescent="0.25">
      <c r="A24" s="25" t="s">
        <v>144</v>
      </c>
      <c r="B24" s="83">
        <v>0</v>
      </c>
      <c r="C24" s="83">
        <v>0</v>
      </c>
      <c r="D24" s="81">
        <v>0</v>
      </c>
      <c r="E24" s="80">
        <v>0</v>
      </c>
      <c r="F24" s="123">
        <v>0</v>
      </c>
      <c r="G24" s="81">
        <v>0</v>
      </c>
      <c r="H24" s="92" t="s">
        <v>168</v>
      </c>
      <c r="I24" s="23">
        <f t="shared" ref="I24:I25" si="21">D24-C24</f>
        <v>0</v>
      </c>
      <c r="J24" s="92" t="s">
        <v>168</v>
      </c>
      <c r="K24" s="24">
        <f t="shared" ref="K24:K25" si="22">G24-F24</f>
        <v>0</v>
      </c>
    </row>
    <row r="25" spans="1:12" x14ac:dyDescent="0.25">
      <c r="A25" s="25" t="s">
        <v>145</v>
      </c>
      <c r="B25" s="83">
        <v>1</v>
      </c>
      <c r="C25" s="83">
        <v>0</v>
      </c>
      <c r="D25" s="81">
        <v>0</v>
      </c>
      <c r="E25" s="80">
        <v>12</v>
      </c>
      <c r="F25" s="123">
        <v>0</v>
      </c>
      <c r="G25" s="81">
        <v>0</v>
      </c>
      <c r="H25" s="92" t="s">
        <v>168</v>
      </c>
      <c r="I25" s="23">
        <f t="shared" si="21"/>
        <v>0</v>
      </c>
      <c r="J25" s="92" t="s">
        <v>168</v>
      </c>
      <c r="K25" s="24">
        <f t="shared" si="22"/>
        <v>0</v>
      </c>
    </row>
    <row r="26" spans="1:12" x14ac:dyDescent="0.25">
      <c r="A26" s="25" t="s">
        <v>141</v>
      </c>
      <c r="B26" s="83">
        <v>5</v>
      </c>
      <c r="C26" s="83">
        <v>2</v>
      </c>
      <c r="D26" s="81">
        <v>0</v>
      </c>
      <c r="E26" s="80">
        <v>52</v>
      </c>
      <c r="F26" s="123">
        <v>16</v>
      </c>
      <c r="G26" s="81">
        <v>0</v>
      </c>
      <c r="H26" s="92" t="s">
        <v>168</v>
      </c>
      <c r="I26" s="23">
        <f t="shared" ref="I26" si="23">D26-C26</f>
        <v>-2</v>
      </c>
      <c r="J26" s="92" t="s">
        <v>168</v>
      </c>
      <c r="K26" s="24">
        <f t="shared" ref="K26" si="24">G26-F26</f>
        <v>-16</v>
      </c>
    </row>
    <row r="27" spans="1:12" x14ac:dyDescent="0.25">
      <c r="A27" s="106" t="s">
        <v>177</v>
      </c>
      <c r="B27" s="83">
        <v>11</v>
      </c>
      <c r="C27" s="83">
        <v>4</v>
      </c>
      <c r="D27" s="81">
        <v>0</v>
      </c>
      <c r="E27" s="83">
        <v>64</v>
      </c>
      <c r="F27" s="168">
        <v>32</v>
      </c>
      <c r="G27" s="81">
        <v>0</v>
      </c>
      <c r="H27" s="92" t="s">
        <v>168</v>
      </c>
      <c r="I27" s="23">
        <f t="shared" si="9"/>
        <v>-4</v>
      </c>
      <c r="J27" s="92" t="s">
        <v>168</v>
      </c>
      <c r="K27" s="24">
        <f t="shared" si="11"/>
        <v>-32</v>
      </c>
    </row>
    <row r="28" spans="1:12" hidden="1" x14ac:dyDescent="0.25">
      <c r="A28" s="25" t="s">
        <v>140</v>
      </c>
      <c r="B28" s="83">
        <v>0</v>
      </c>
      <c r="C28" s="83">
        <v>0</v>
      </c>
      <c r="D28" s="81">
        <v>0</v>
      </c>
      <c r="E28" s="80">
        <v>0</v>
      </c>
      <c r="F28" s="123">
        <v>0</v>
      </c>
      <c r="G28" s="81">
        <v>0</v>
      </c>
      <c r="H28" s="92" t="s">
        <v>168</v>
      </c>
      <c r="I28" s="23">
        <f t="shared" si="9"/>
        <v>0</v>
      </c>
      <c r="J28" s="92" t="s">
        <v>168</v>
      </c>
      <c r="K28" s="24">
        <f t="shared" si="11"/>
        <v>0</v>
      </c>
      <c r="L28" s="16" t="s">
        <v>92</v>
      </c>
    </row>
    <row r="29" spans="1:12" x14ac:dyDescent="0.25">
      <c r="A29" s="25" t="s">
        <v>139</v>
      </c>
      <c r="B29" s="83">
        <v>12</v>
      </c>
      <c r="C29" s="83">
        <v>3</v>
      </c>
      <c r="D29" s="81">
        <v>1</v>
      </c>
      <c r="E29" s="80">
        <v>108</v>
      </c>
      <c r="F29" s="123">
        <v>24</v>
      </c>
      <c r="G29" s="81">
        <v>4</v>
      </c>
      <c r="H29" s="22">
        <f t="shared" si="8"/>
        <v>-0.66666666666666663</v>
      </c>
      <c r="I29" s="23">
        <f t="shared" si="9"/>
        <v>-2</v>
      </c>
      <c r="J29" s="22">
        <f t="shared" si="10"/>
        <v>-0.83333333333333337</v>
      </c>
      <c r="K29" s="24">
        <f t="shared" si="11"/>
        <v>-20</v>
      </c>
    </row>
    <row r="30" spans="1:12" hidden="1" x14ac:dyDescent="0.25">
      <c r="A30" s="25" t="s">
        <v>142</v>
      </c>
      <c r="B30" s="83">
        <v>0</v>
      </c>
      <c r="C30" s="83">
        <v>0</v>
      </c>
      <c r="D30" s="81">
        <v>0</v>
      </c>
      <c r="E30" s="80">
        <v>0</v>
      </c>
      <c r="F30" s="123">
        <v>0</v>
      </c>
      <c r="G30" s="81">
        <v>0</v>
      </c>
      <c r="H30" s="92" t="s">
        <v>168</v>
      </c>
      <c r="I30" s="23">
        <f t="shared" ref="I30" si="25">D30-C30</f>
        <v>0</v>
      </c>
      <c r="J30" s="92" t="s">
        <v>168</v>
      </c>
      <c r="K30" s="24">
        <f t="shared" ref="K30" si="26">G30-F30</f>
        <v>0</v>
      </c>
    </row>
    <row r="31" spans="1:12" x14ac:dyDescent="0.25">
      <c r="A31" s="34" t="s">
        <v>143</v>
      </c>
      <c r="B31" s="83">
        <v>8</v>
      </c>
      <c r="C31" s="83">
        <v>3</v>
      </c>
      <c r="D31" s="81">
        <v>1</v>
      </c>
      <c r="E31" s="83">
        <v>56</v>
      </c>
      <c r="F31" s="168">
        <v>16</v>
      </c>
      <c r="G31" s="81">
        <v>4</v>
      </c>
      <c r="H31" s="22">
        <f t="shared" si="8"/>
        <v>-0.66666666666666663</v>
      </c>
      <c r="I31" s="59">
        <f t="shared" si="9"/>
        <v>-2</v>
      </c>
      <c r="J31" s="22">
        <f t="shared" si="10"/>
        <v>-0.75</v>
      </c>
      <c r="K31" s="12">
        <f t="shared" si="11"/>
        <v>-12</v>
      </c>
      <c r="L31" s="16" t="s">
        <v>92</v>
      </c>
    </row>
    <row r="32" spans="1:12" x14ac:dyDescent="0.25">
      <c r="A32" s="105" t="s">
        <v>244</v>
      </c>
      <c r="B32" s="83">
        <v>0</v>
      </c>
      <c r="C32" s="83">
        <v>8</v>
      </c>
      <c r="D32" s="81">
        <v>11</v>
      </c>
      <c r="E32" s="83">
        <v>0</v>
      </c>
      <c r="F32" s="168">
        <v>85</v>
      </c>
      <c r="G32" s="81">
        <v>102</v>
      </c>
      <c r="H32" s="22">
        <f t="shared" ref="H32:H35" si="27">(D32-C32)/C32</f>
        <v>0.375</v>
      </c>
      <c r="I32" s="59">
        <f t="shared" ref="I32:I35" si="28">D32-C32</f>
        <v>3</v>
      </c>
      <c r="J32" s="22">
        <f t="shared" ref="J32:J35" si="29">(G32-F32)/F32</f>
        <v>0.2</v>
      </c>
      <c r="K32" s="12">
        <f t="shared" ref="K32:K35" si="30">G32-F32</f>
        <v>17</v>
      </c>
    </row>
    <row r="33" spans="1:12" x14ac:dyDescent="0.25">
      <c r="A33" s="105" t="s">
        <v>245</v>
      </c>
      <c r="B33" s="83">
        <v>0</v>
      </c>
      <c r="C33" s="83">
        <v>10</v>
      </c>
      <c r="D33" s="81">
        <v>17</v>
      </c>
      <c r="E33" s="83">
        <v>0</v>
      </c>
      <c r="F33" s="168">
        <v>72</v>
      </c>
      <c r="G33" s="81">
        <v>140</v>
      </c>
      <c r="H33" s="22">
        <f t="shared" si="27"/>
        <v>0.7</v>
      </c>
      <c r="I33" s="59">
        <f t="shared" si="28"/>
        <v>7</v>
      </c>
      <c r="J33" s="22">
        <f t="shared" si="29"/>
        <v>0.94444444444444442</v>
      </c>
      <c r="K33" s="12">
        <f t="shared" si="30"/>
        <v>68</v>
      </c>
    </row>
    <row r="34" spans="1:12" x14ac:dyDescent="0.25">
      <c r="A34" s="105" t="s">
        <v>246</v>
      </c>
      <c r="B34" s="83">
        <v>0</v>
      </c>
      <c r="C34" s="83">
        <v>9</v>
      </c>
      <c r="D34" s="81">
        <v>7</v>
      </c>
      <c r="E34" s="83">
        <v>0</v>
      </c>
      <c r="F34" s="168">
        <v>76</v>
      </c>
      <c r="G34" s="81">
        <v>62</v>
      </c>
      <c r="H34" s="22">
        <f t="shared" si="27"/>
        <v>-0.22222222222222221</v>
      </c>
      <c r="I34" s="59">
        <f t="shared" si="28"/>
        <v>-2</v>
      </c>
      <c r="J34" s="22">
        <f t="shared" si="29"/>
        <v>-0.18421052631578946</v>
      </c>
      <c r="K34" s="12">
        <f t="shared" si="30"/>
        <v>-14</v>
      </c>
    </row>
    <row r="35" spans="1:12" x14ac:dyDescent="0.25">
      <c r="A35" s="105" t="s">
        <v>247</v>
      </c>
      <c r="B35" s="83">
        <v>0</v>
      </c>
      <c r="C35" s="83">
        <v>6</v>
      </c>
      <c r="D35" s="81">
        <v>14</v>
      </c>
      <c r="E35" s="83">
        <v>0</v>
      </c>
      <c r="F35" s="168">
        <v>40</v>
      </c>
      <c r="G35" s="81">
        <v>108</v>
      </c>
      <c r="H35" s="22">
        <f t="shared" si="27"/>
        <v>1.3333333333333333</v>
      </c>
      <c r="I35" s="59">
        <f t="shared" si="28"/>
        <v>8</v>
      </c>
      <c r="J35" s="22">
        <f t="shared" si="29"/>
        <v>1.7</v>
      </c>
      <c r="K35" s="12">
        <f t="shared" si="30"/>
        <v>68</v>
      </c>
    </row>
    <row r="36" spans="1:12" x14ac:dyDescent="0.25">
      <c r="A36" s="34" t="s">
        <v>80</v>
      </c>
      <c r="B36" s="83">
        <v>4</v>
      </c>
      <c r="C36" s="83">
        <v>2</v>
      </c>
      <c r="D36" s="81">
        <v>6</v>
      </c>
      <c r="E36" s="83">
        <v>33</v>
      </c>
      <c r="F36" s="168">
        <v>20</v>
      </c>
      <c r="G36" s="81">
        <v>66</v>
      </c>
      <c r="H36" s="72">
        <f t="shared" ref="H36:H37" si="31">(D36-C36)/C36</f>
        <v>2</v>
      </c>
      <c r="I36" s="59">
        <f t="shared" ref="I36:I37" si="32">D36-C36</f>
        <v>4</v>
      </c>
      <c r="J36" s="72">
        <f t="shared" ref="J36:J37" si="33">(G36-F36)/F36</f>
        <v>2.2999999999999998</v>
      </c>
      <c r="K36" s="30">
        <f t="shared" ref="K36:K37" si="34">G36-F36</f>
        <v>46</v>
      </c>
    </row>
    <row r="37" spans="1:12" x14ac:dyDescent="0.25">
      <c r="A37" s="105" t="s">
        <v>178</v>
      </c>
      <c r="B37" s="83">
        <v>6</v>
      </c>
      <c r="C37" s="83">
        <v>4</v>
      </c>
      <c r="D37" s="81">
        <v>3</v>
      </c>
      <c r="E37" s="83">
        <v>45</v>
      </c>
      <c r="F37" s="168">
        <v>28</v>
      </c>
      <c r="G37" s="81">
        <v>24</v>
      </c>
      <c r="H37" s="72">
        <f t="shared" si="31"/>
        <v>-0.25</v>
      </c>
      <c r="I37" s="59">
        <f t="shared" si="32"/>
        <v>-1</v>
      </c>
      <c r="J37" s="72">
        <f t="shared" si="33"/>
        <v>-0.14285714285714285</v>
      </c>
      <c r="K37" s="93">
        <f t="shared" si="34"/>
        <v>-4</v>
      </c>
    </row>
    <row r="38" spans="1:12" x14ac:dyDescent="0.25">
      <c r="A38" s="66" t="s">
        <v>122</v>
      </c>
      <c r="B38" s="84">
        <f t="shared" ref="B38" si="35">SUM(B23:B37)</f>
        <v>47</v>
      </c>
      <c r="C38" s="84">
        <f t="shared" ref="C38" si="36">SUM(C23:C37)</f>
        <v>51</v>
      </c>
      <c r="D38" s="85">
        <f t="shared" ref="D38:F38" si="37">SUM(D23:D37)</f>
        <v>60</v>
      </c>
      <c r="E38" s="84">
        <f t="shared" si="37"/>
        <v>370</v>
      </c>
      <c r="F38" s="84">
        <f t="shared" si="37"/>
        <v>409</v>
      </c>
      <c r="G38" s="85">
        <f t="shared" ref="G38" si="38">SUM(G23:G37)</f>
        <v>510</v>
      </c>
      <c r="H38" s="63">
        <f t="shared" si="8"/>
        <v>0.17647058823529413</v>
      </c>
      <c r="I38" s="74">
        <f t="shared" si="9"/>
        <v>9</v>
      </c>
      <c r="J38" s="63">
        <f t="shared" si="10"/>
        <v>0.24694376528117359</v>
      </c>
      <c r="K38" s="62">
        <f t="shared" si="11"/>
        <v>101</v>
      </c>
      <c r="L38" s="19"/>
    </row>
    <row r="39" spans="1:12" ht="7.5" customHeight="1" x14ac:dyDescent="0.25">
      <c r="A39" s="34"/>
      <c r="B39" s="83"/>
      <c r="C39" s="83"/>
      <c r="D39" s="81"/>
      <c r="E39" s="83"/>
      <c r="F39" s="168"/>
      <c r="G39" s="81"/>
      <c r="H39" s="72"/>
      <c r="I39" s="59"/>
      <c r="J39" s="72"/>
      <c r="K39" s="30"/>
    </row>
    <row r="40" spans="1:12" x14ac:dyDescent="0.25">
      <c r="A40" s="25" t="s">
        <v>49</v>
      </c>
      <c r="B40" s="83">
        <v>2</v>
      </c>
      <c r="C40" s="83">
        <v>2</v>
      </c>
      <c r="D40" s="81">
        <v>2</v>
      </c>
      <c r="E40" s="80">
        <v>16</v>
      </c>
      <c r="F40" s="123">
        <v>20</v>
      </c>
      <c r="G40" s="81">
        <v>12</v>
      </c>
      <c r="H40" s="22">
        <f t="shared" si="8"/>
        <v>0</v>
      </c>
      <c r="I40" s="23">
        <f t="shared" si="9"/>
        <v>0</v>
      </c>
      <c r="J40" s="22">
        <f t="shared" si="10"/>
        <v>-0.4</v>
      </c>
      <c r="K40" s="24">
        <f t="shared" si="11"/>
        <v>-8</v>
      </c>
    </row>
    <row r="41" spans="1:12" x14ac:dyDescent="0.25">
      <c r="A41" s="106" t="s">
        <v>137</v>
      </c>
      <c r="B41" s="83">
        <v>16</v>
      </c>
      <c r="C41" s="83">
        <v>11</v>
      </c>
      <c r="D41" s="81">
        <v>13</v>
      </c>
      <c r="E41" s="80">
        <v>124</v>
      </c>
      <c r="F41" s="123">
        <v>79</v>
      </c>
      <c r="G41" s="81">
        <v>108</v>
      </c>
      <c r="H41" s="22">
        <f t="shared" ref="H41" si="39">(D41-C41)/C41</f>
        <v>0.18181818181818182</v>
      </c>
      <c r="I41" s="23">
        <f t="shared" ref="I41" si="40">D41-C41</f>
        <v>2</v>
      </c>
      <c r="J41" s="22">
        <f t="shared" ref="J41" si="41">(G41-F41)/F41</f>
        <v>0.36708860759493672</v>
      </c>
      <c r="K41" s="24">
        <f t="shared" ref="K41" si="42">G41-F41</f>
        <v>29</v>
      </c>
    </row>
    <row r="42" spans="1:12" x14ac:dyDescent="0.25">
      <c r="A42" s="105" t="s">
        <v>256</v>
      </c>
      <c r="B42" s="83">
        <v>3</v>
      </c>
      <c r="C42" s="83">
        <v>1</v>
      </c>
      <c r="D42" s="81">
        <v>2</v>
      </c>
      <c r="E42" s="83">
        <v>17</v>
      </c>
      <c r="F42" s="168">
        <v>12</v>
      </c>
      <c r="G42" s="81">
        <v>5</v>
      </c>
      <c r="H42" s="72">
        <f t="shared" ref="H42" si="43">(D42-C42)/C42</f>
        <v>1</v>
      </c>
      <c r="I42" s="59">
        <f t="shared" ref="I42" si="44">D42-C42</f>
        <v>1</v>
      </c>
      <c r="J42" s="72">
        <f t="shared" ref="J42" si="45">(G42-F42)/F42</f>
        <v>-0.58333333333333337</v>
      </c>
      <c r="K42" s="30">
        <f t="shared" ref="K42" si="46">G42-F42</f>
        <v>-7</v>
      </c>
    </row>
    <row r="43" spans="1:12" x14ac:dyDescent="0.25">
      <c r="A43" s="105" t="s">
        <v>257</v>
      </c>
      <c r="B43" s="83">
        <v>2</v>
      </c>
      <c r="C43" s="83">
        <v>4</v>
      </c>
      <c r="D43" s="81">
        <v>3</v>
      </c>
      <c r="E43" s="83">
        <v>12</v>
      </c>
      <c r="F43" s="168">
        <v>32</v>
      </c>
      <c r="G43" s="81">
        <v>21</v>
      </c>
      <c r="H43" s="22">
        <f t="shared" si="8"/>
        <v>-0.25</v>
      </c>
      <c r="I43" s="59">
        <f t="shared" si="9"/>
        <v>-1</v>
      </c>
      <c r="J43" s="22">
        <f t="shared" si="10"/>
        <v>-0.34375</v>
      </c>
      <c r="K43" s="12">
        <f t="shared" si="11"/>
        <v>-11</v>
      </c>
    </row>
    <row r="44" spans="1:12" x14ac:dyDescent="0.25">
      <c r="A44" s="66" t="s">
        <v>117</v>
      </c>
      <c r="B44" s="79">
        <f t="shared" ref="B44" si="47">SUM(B40:B43)</f>
        <v>23</v>
      </c>
      <c r="C44" s="79">
        <f t="shared" ref="C44" si="48">SUM(C40:C43)</f>
        <v>18</v>
      </c>
      <c r="D44" s="86">
        <f t="shared" ref="D44:F44" si="49">SUM(D40:D43)</f>
        <v>20</v>
      </c>
      <c r="E44" s="79">
        <f t="shared" si="49"/>
        <v>169</v>
      </c>
      <c r="F44" s="79">
        <f t="shared" si="49"/>
        <v>143</v>
      </c>
      <c r="G44" s="86">
        <f t="shared" ref="G44" si="50">SUM(G40:G43)</f>
        <v>146</v>
      </c>
      <c r="H44" s="108">
        <f t="shared" si="8"/>
        <v>0.1111111111111111</v>
      </c>
      <c r="I44" s="58">
        <f t="shared" si="9"/>
        <v>2</v>
      </c>
      <c r="J44" s="108">
        <f t="shared" si="10"/>
        <v>2.097902097902098E-2</v>
      </c>
      <c r="K44" s="67">
        <f t="shared" si="11"/>
        <v>3</v>
      </c>
      <c r="L44" s="19"/>
    </row>
    <row r="45" spans="1:12" ht="7.5" customHeight="1" x14ac:dyDescent="0.25">
      <c r="A45" s="34"/>
      <c r="B45" s="83"/>
      <c r="C45" s="83"/>
      <c r="D45" s="81"/>
      <c r="E45" s="83"/>
      <c r="F45" s="168"/>
      <c r="G45" s="81"/>
      <c r="H45" s="72"/>
      <c r="I45" s="59"/>
      <c r="J45" s="72"/>
      <c r="K45" s="30"/>
    </row>
    <row r="46" spans="1:12" x14ac:dyDescent="0.25">
      <c r="A46" s="34" t="s">
        <v>16</v>
      </c>
      <c r="B46" s="83">
        <v>23</v>
      </c>
      <c r="C46" s="83">
        <v>5</v>
      </c>
      <c r="D46" s="81">
        <v>1</v>
      </c>
      <c r="E46" s="83">
        <v>140</v>
      </c>
      <c r="F46" s="168">
        <v>25</v>
      </c>
      <c r="G46" s="81">
        <v>1</v>
      </c>
      <c r="H46" s="72">
        <f t="shared" si="8"/>
        <v>-0.8</v>
      </c>
      <c r="I46" s="59">
        <f t="shared" si="9"/>
        <v>-4</v>
      </c>
      <c r="J46" s="72">
        <f t="shared" si="10"/>
        <v>-0.96</v>
      </c>
      <c r="K46" s="30">
        <f t="shared" si="11"/>
        <v>-24</v>
      </c>
    </row>
    <row r="47" spans="1:12" x14ac:dyDescent="0.25">
      <c r="A47" s="106" t="s">
        <v>225</v>
      </c>
      <c r="B47" s="83">
        <v>12</v>
      </c>
      <c r="C47" s="83">
        <v>17</v>
      </c>
      <c r="D47" s="100">
        <v>18</v>
      </c>
      <c r="E47" s="83">
        <v>114</v>
      </c>
      <c r="F47" s="168">
        <v>159</v>
      </c>
      <c r="G47" s="100">
        <v>165</v>
      </c>
      <c r="H47" s="72">
        <f t="shared" ref="H47:H48" si="51">(D47-C47)/C47</f>
        <v>5.8823529411764705E-2</v>
      </c>
      <c r="I47" s="59">
        <f t="shared" ref="I47:I48" si="52">D47-C47</f>
        <v>1</v>
      </c>
      <c r="J47" s="72">
        <f t="shared" ref="J47:J48" si="53">(G47-F47)/F47</f>
        <v>3.7735849056603772E-2</v>
      </c>
      <c r="K47" s="30">
        <f t="shared" ref="K47:K48" si="54">G47-F47</f>
        <v>6</v>
      </c>
    </row>
    <row r="48" spans="1:12" x14ac:dyDescent="0.25">
      <c r="A48" s="106" t="s">
        <v>226</v>
      </c>
      <c r="B48" s="83">
        <v>9</v>
      </c>
      <c r="C48" s="83">
        <v>14</v>
      </c>
      <c r="D48" s="100">
        <v>14</v>
      </c>
      <c r="E48" s="83">
        <v>81</v>
      </c>
      <c r="F48" s="168">
        <v>101</v>
      </c>
      <c r="G48" s="100">
        <v>99</v>
      </c>
      <c r="H48" s="72">
        <f t="shared" si="51"/>
        <v>0</v>
      </c>
      <c r="I48" s="59">
        <f t="shared" si="52"/>
        <v>0</v>
      </c>
      <c r="J48" s="72">
        <f t="shared" si="53"/>
        <v>-1.9801980198019802E-2</v>
      </c>
      <c r="K48" s="30">
        <f t="shared" si="54"/>
        <v>-2</v>
      </c>
    </row>
    <row r="49" spans="1:12" x14ac:dyDescent="0.25">
      <c r="A49" s="105" t="s">
        <v>214</v>
      </c>
      <c r="B49" s="83">
        <v>34</v>
      </c>
      <c r="C49" s="83">
        <v>44</v>
      </c>
      <c r="D49" s="81">
        <v>44</v>
      </c>
      <c r="E49" s="83">
        <v>301</v>
      </c>
      <c r="F49" s="168">
        <v>366</v>
      </c>
      <c r="G49" s="81">
        <v>376</v>
      </c>
      <c r="H49" s="22">
        <f t="shared" ref="H49" si="55">(D49-C49)/C49</f>
        <v>0</v>
      </c>
      <c r="I49" s="59">
        <f t="shared" ref="I49" si="56">D49-C49</f>
        <v>0</v>
      </c>
      <c r="J49" s="22">
        <f t="shared" ref="J49" si="57">(G49-F49)/F49</f>
        <v>2.7322404371584699E-2</v>
      </c>
      <c r="K49" s="12">
        <f t="shared" ref="K49" si="58">G49-F49</f>
        <v>10</v>
      </c>
    </row>
    <row r="50" spans="1:12" x14ac:dyDescent="0.25">
      <c r="A50" s="66" t="s">
        <v>111</v>
      </c>
      <c r="B50" s="84">
        <f t="shared" ref="B50" si="59">SUM(B46:B49)</f>
        <v>78</v>
      </c>
      <c r="C50" s="84">
        <f t="shared" ref="C50" si="60">SUM(C46:C49)</f>
        <v>80</v>
      </c>
      <c r="D50" s="85">
        <f t="shared" ref="D50" si="61">SUM(D46:D49)</f>
        <v>77</v>
      </c>
      <c r="E50" s="84">
        <f t="shared" ref="E50" si="62">SUM(E46:E49)</f>
        <v>636</v>
      </c>
      <c r="F50" s="84">
        <f t="shared" ref="F50:G50" si="63">SUM(F46:F49)</f>
        <v>651</v>
      </c>
      <c r="G50" s="85">
        <f t="shared" si="63"/>
        <v>641</v>
      </c>
      <c r="H50" s="109">
        <f t="shared" si="8"/>
        <v>-3.7499999999999999E-2</v>
      </c>
      <c r="I50" s="74">
        <f t="shared" si="9"/>
        <v>-3</v>
      </c>
      <c r="J50" s="109">
        <f t="shared" si="10"/>
        <v>-1.5360983102918587E-2</v>
      </c>
      <c r="K50" s="62">
        <f t="shared" si="11"/>
        <v>-10</v>
      </c>
      <c r="L50" s="19"/>
    </row>
    <row r="51" spans="1:12" ht="7.5" customHeight="1" x14ac:dyDescent="0.25">
      <c r="A51" s="34"/>
      <c r="B51" s="83"/>
      <c r="C51" s="83"/>
      <c r="D51" s="81"/>
      <c r="E51" s="83"/>
      <c r="F51" s="168"/>
      <c r="G51" s="81"/>
      <c r="H51" s="72"/>
      <c r="I51" s="59"/>
      <c r="J51" s="72"/>
      <c r="K51" s="30"/>
    </row>
    <row r="52" spans="1:12" x14ac:dyDescent="0.25">
      <c r="A52" s="34" t="s">
        <v>25</v>
      </c>
      <c r="B52" s="83">
        <v>1</v>
      </c>
      <c r="C52" s="83">
        <v>0</v>
      </c>
      <c r="D52" s="81">
        <v>0</v>
      </c>
      <c r="E52" s="83">
        <v>8</v>
      </c>
      <c r="F52" s="168">
        <v>0</v>
      </c>
      <c r="G52" s="81">
        <v>0</v>
      </c>
      <c r="H52" s="92" t="s">
        <v>168</v>
      </c>
      <c r="I52" s="23">
        <f t="shared" ref="I52:I53" si="64">D52-C52</f>
        <v>0</v>
      </c>
      <c r="J52" s="92" t="s">
        <v>168</v>
      </c>
      <c r="K52" s="24">
        <f t="shared" ref="K52:K53" si="65">G52-F52</f>
        <v>0</v>
      </c>
    </row>
    <row r="53" spans="1:12" x14ac:dyDescent="0.25">
      <c r="A53" s="34" t="s">
        <v>23</v>
      </c>
      <c r="B53" s="83">
        <v>0</v>
      </c>
      <c r="C53" s="83">
        <v>1</v>
      </c>
      <c r="D53" s="81">
        <v>1</v>
      </c>
      <c r="E53" s="83">
        <v>0</v>
      </c>
      <c r="F53" s="168">
        <v>8</v>
      </c>
      <c r="G53" s="81">
        <v>8</v>
      </c>
      <c r="H53" s="72">
        <f t="shared" ref="H53" si="66">(D53-C53)/C53</f>
        <v>0</v>
      </c>
      <c r="I53" s="59">
        <f t="shared" si="64"/>
        <v>0</v>
      </c>
      <c r="J53" s="72">
        <f t="shared" ref="J53" si="67">(G53-F53)/F53</f>
        <v>0</v>
      </c>
      <c r="K53" s="30">
        <f t="shared" si="65"/>
        <v>0</v>
      </c>
    </row>
    <row r="54" spans="1:12" x14ac:dyDescent="0.25">
      <c r="A54" s="34" t="s">
        <v>21</v>
      </c>
      <c r="B54" s="83">
        <v>12</v>
      </c>
      <c r="C54" s="83">
        <v>7</v>
      </c>
      <c r="D54" s="81">
        <v>2</v>
      </c>
      <c r="E54" s="83">
        <v>88</v>
      </c>
      <c r="F54" s="168">
        <v>60</v>
      </c>
      <c r="G54" s="81">
        <v>16</v>
      </c>
      <c r="H54" s="72">
        <f t="shared" si="8"/>
        <v>-0.7142857142857143</v>
      </c>
      <c r="I54" s="59">
        <f t="shared" si="9"/>
        <v>-5</v>
      </c>
      <c r="J54" s="72">
        <f t="shared" si="10"/>
        <v>-0.73333333333333328</v>
      </c>
      <c r="K54" s="30">
        <f t="shared" si="11"/>
        <v>-44</v>
      </c>
    </row>
    <row r="55" spans="1:12" x14ac:dyDescent="0.25">
      <c r="A55" s="34" t="s">
        <v>22</v>
      </c>
      <c r="B55" s="83">
        <v>24</v>
      </c>
      <c r="C55" s="83">
        <v>20</v>
      </c>
      <c r="D55" s="81">
        <v>17</v>
      </c>
      <c r="E55" s="83">
        <v>201</v>
      </c>
      <c r="F55" s="168">
        <v>180</v>
      </c>
      <c r="G55" s="81">
        <v>156</v>
      </c>
      <c r="H55" s="72">
        <f t="shared" si="8"/>
        <v>-0.15</v>
      </c>
      <c r="I55" s="59">
        <f t="shared" si="9"/>
        <v>-3</v>
      </c>
      <c r="J55" s="72">
        <f t="shared" si="10"/>
        <v>-0.13333333333333333</v>
      </c>
      <c r="K55" s="30">
        <f t="shared" si="11"/>
        <v>-24</v>
      </c>
    </row>
    <row r="56" spans="1:12" x14ac:dyDescent="0.25">
      <c r="A56" s="34" t="s">
        <v>156</v>
      </c>
      <c r="B56" s="83">
        <v>8</v>
      </c>
      <c r="C56" s="83">
        <v>5</v>
      </c>
      <c r="D56" s="81">
        <v>6</v>
      </c>
      <c r="E56" s="83">
        <v>72</v>
      </c>
      <c r="F56" s="168">
        <v>48</v>
      </c>
      <c r="G56" s="81">
        <v>48</v>
      </c>
      <c r="H56" s="72">
        <f t="shared" si="8"/>
        <v>0.2</v>
      </c>
      <c r="I56" s="59">
        <f t="shared" si="9"/>
        <v>1</v>
      </c>
      <c r="J56" s="72">
        <f t="shared" si="10"/>
        <v>0</v>
      </c>
      <c r="K56" s="30">
        <f t="shared" si="11"/>
        <v>0</v>
      </c>
    </row>
    <row r="57" spans="1:12" x14ac:dyDescent="0.25">
      <c r="A57" s="34" t="s">
        <v>24</v>
      </c>
      <c r="B57" s="83">
        <v>21</v>
      </c>
      <c r="C57" s="83">
        <v>19</v>
      </c>
      <c r="D57" s="81">
        <v>20</v>
      </c>
      <c r="E57" s="83">
        <v>152</v>
      </c>
      <c r="F57" s="168">
        <v>135</v>
      </c>
      <c r="G57" s="81">
        <v>176</v>
      </c>
      <c r="H57" s="72">
        <f t="shared" si="8"/>
        <v>5.2631578947368418E-2</v>
      </c>
      <c r="I57" s="59">
        <f t="shared" si="9"/>
        <v>1</v>
      </c>
      <c r="J57" s="72">
        <f t="shared" si="10"/>
        <v>0.3037037037037037</v>
      </c>
      <c r="K57" s="12">
        <f t="shared" si="11"/>
        <v>41</v>
      </c>
    </row>
    <row r="58" spans="1:12" x14ac:dyDescent="0.25">
      <c r="A58" s="66" t="s">
        <v>112</v>
      </c>
      <c r="B58" s="84">
        <f t="shared" ref="B58:C58" si="68">SUM(B52:B57)</f>
        <v>66</v>
      </c>
      <c r="C58" s="84">
        <f t="shared" si="68"/>
        <v>52</v>
      </c>
      <c r="D58" s="85">
        <f t="shared" ref="D58" si="69">SUM(D52:D57)</f>
        <v>46</v>
      </c>
      <c r="E58" s="84">
        <f t="shared" ref="E58" si="70">SUM(E52:E57)</f>
        <v>521</v>
      </c>
      <c r="F58" s="84">
        <f t="shared" ref="F58:G58" si="71">SUM(F52:F57)</f>
        <v>431</v>
      </c>
      <c r="G58" s="85">
        <f t="shared" si="71"/>
        <v>404</v>
      </c>
      <c r="H58" s="109">
        <f t="shared" si="8"/>
        <v>-0.11538461538461539</v>
      </c>
      <c r="I58" s="74">
        <f t="shared" si="9"/>
        <v>-6</v>
      </c>
      <c r="J58" s="109">
        <f t="shared" si="10"/>
        <v>-6.2645011600928072E-2</v>
      </c>
      <c r="K58" s="62">
        <f t="shared" si="11"/>
        <v>-27</v>
      </c>
      <c r="L58" s="19"/>
    </row>
    <row r="59" spans="1:12" ht="7.5" customHeight="1" x14ac:dyDescent="0.25">
      <c r="A59" s="34"/>
      <c r="B59" s="83"/>
      <c r="C59" s="83"/>
      <c r="D59" s="81"/>
      <c r="E59" s="83"/>
      <c r="F59" s="168"/>
      <c r="G59" s="81"/>
      <c r="H59" s="72"/>
      <c r="I59" s="59"/>
      <c r="J59" s="72"/>
      <c r="K59" s="30"/>
    </row>
    <row r="60" spans="1:12" x14ac:dyDescent="0.25">
      <c r="A60" s="34" t="s">
        <v>151</v>
      </c>
      <c r="B60" s="83">
        <v>6</v>
      </c>
      <c r="C60" s="83">
        <v>4</v>
      </c>
      <c r="D60" s="81">
        <v>3</v>
      </c>
      <c r="E60" s="83">
        <v>36</v>
      </c>
      <c r="F60" s="168">
        <v>19</v>
      </c>
      <c r="G60" s="81">
        <v>14</v>
      </c>
      <c r="H60" s="72">
        <f t="shared" si="8"/>
        <v>-0.25</v>
      </c>
      <c r="I60" s="59">
        <f t="shared" si="9"/>
        <v>-1</v>
      </c>
      <c r="J60" s="72">
        <f t="shared" si="10"/>
        <v>-0.26315789473684209</v>
      </c>
      <c r="K60" s="30">
        <f t="shared" si="11"/>
        <v>-5</v>
      </c>
    </row>
    <row r="61" spans="1:12" x14ac:dyDescent="0.25">
      <c r="A61" s="77" t="s">
        <v>146</v>
      </c>
      <c r="B61" s="83">
        <v>13</v>
      </c>
      <c r="C61" s="83">
        <v>6</v>
      </c>
      <c r="D61" s="81">
        <v>5</v>
      </c>
      <c r="E61" s="83">
        <v>84</v>
      </c>
      <c r="F61" s="168">
        <v>33</v>
      </c>
      <c r="G61" s="81">
        <v>30</v>
      </c>
      <c r="H61" s="72">
        <f t="shared" ref="H61" si="72">(D61-C61)/C61</f>
        <v>-0.16666666666666666</v>
      </c>
      <c r="I61" s="59">
        <f t="shared" ref="I61" si="73">D61-C61</f>
        <v>-1</v>
      </c>
      <c r="J61" s="72">
        <f t="shared" ref="J61" si="74">(G61-F61)/F61</f>
        <v>-9.0909090909090912E-2</v>
      </c>
      <c r="K61" s="30">
        <f t="shared" ref="K61" si="75">G61-F61</f>
        <v>-3</v>
      </c>
    </row>
    <row r="62" spans="1:12" x14ac:dyDescent="0.25">
      <c r="A62" s="66" t="s">
        <v>147</v>
      </c>
      <c r="B62" s="79">
        <f t="shared" ref="B62:C62" si="76">SUM(B60:B61)</f>
        <v>19</v>
      </c>
      <c r="C62" s="79">
        <f t="shared" si="76"/>
        <v>10</v>
      </c>
      <c r="D62" s="87">
        <f t="shared" ref="D62" si="77">SUM(D60:D61)</f>
        <v>8</v>
      </c>
      <c r="E62" s="79">
        <f t="shared" ref="E62" si="78">SUM(E60:E61)</f>
        <v>120</v>
      </c>
      <c r="F62" s="169">
        <f t="shared" ref="F62:G62" si="79">SUM(F60:F61)</f>
        <v>52</v>
      </c>
      <c r="G62" s="87">
        <f t="shared" si="79"/>
        <v>44</v>
      </c>
      <c r="H62" s="110">
        <f t="shared" si="8"/>
        <v>-0.2</v>
      </c>
      <c r="I62" s="58">
        <f t="shared" si="9"/>
        <v>-2</v>
      </c>
      <c r="J62" s="108">
        <f t="shared" si="10"/>
        <v>-0.15384615384615385</v>
      </c>
      <c r="K62" s="67">
        <f t="shared" si="11"/>
        <v>-8</v>
      </c>
      <c r="L62" s="19"/>
    </row>
    <row r="63" spans="1:12" ht="7.5" customHeight="1" x14ac:dyDescent="0.25">
      <c r="A63" s="34"/>
      <c r="B63" s="83"/>
      <c r="C63" s="83"/>
      <c r="D63" s="81"/>
      <c r="E63" s="83"/>
      <c r="F63" s="168"/>
      <c r="G63" s="81"/>
      <c r="H63" s="72"/>
      <c r="I63" s="59"/>
      <c r="J63" s="72"/>
      <c r="K63" s="30"/>
    </row>
    <row r="64" spans="1:12" x14ac:dyDescent="0.25">
      <c r="A64" s="34" t="s">
        <v>74</v>
      </c>
      <c r="B64" s="83">
        <v>3</v>
      </c>
      <c r="C64" s="83">
        <v>4</v>
      </c>
      <c r="D64" s="81">
        <v>4</v>
      </c>
      <c r="E64" s="83">
        <v>24</v>
      </c>
      <c r="F64" s="168">
        <v>28</v>
      </c>
      <c r="G64" s="81">
        <v>37</v>
      </c>
      <c r="H64" s="72">
        <f t="shared" si="8"/>
        <v>0</v>
      </c>
      <c r="I64" s="59">
        <f t="shared" si="9"/>
        <v>0</v>
      </c>
      <c r="J64" s="72">
        <f t="shared" si="10"/>
        <v>0.32142857142857145</v>
      </c>
      <c r="K64" s="30">
        <f t="shared" si="11"/>
        <v>9</v>
      </c>
    </row>
    <row r="65" spans="1:12" x14ac:dyDescent="0.25">
      <c r="A65" s="34" t="s">
        <v>75</v>
      </c>
      <c r="B65" s="83">
        <v>46</v>
      </c>
      <c r="C65" s="83">
        <v>44</v>
      </c>
      <c r="D65" s="81">
        <v>53</v>
      </c>
      <c r="E65" s="83">
        <v>289</v>
      </c>
      <c r="F65" s="168">
        <v>265</v>
      </c>
      <c r="G65" s="81">
        <v>346</v>
      </c>
      <c r="H65" s="72">
        <f t="shared" si="8"/>
        <v>0.20454545454545456</v>
      </c>
      <c r="I65" s="59">
        <f t="shared" si="9"/>
        <v>9</v>
      </c>
      <c r="J65" s="72">
        <f t="shared" si="10"/>
        <v>0.30566037735849055</v>
      </c>
      <c r="K65" s="12">
        <f t="shared" si="11"/>
        <v>81</v>
      </c>
    </row>
    <row r="66" spans="1:12" x14ac:dyDescent="0.25">
      <c r="A66" s="66" t="s">
        <v>123</v>
      </c>
      <c r="B66" s="84">
        <f t="shared" ref="B66:C66" si="80">SUM(B64:B65)</f>
        <v>49</v>
      </c>
      <c r="C66" s="84">
        <f t="shared" si="80"/>
        <v>48</v>
      </c>
      <c r="D66" s="85">
        <f t="shared" ref="D66" si="81">SUM(D64:D65)</f>
        <v>57</v>
      </c>
      <c r="E66" s="84">
        <f t="shared" ref="E66" si="82">SUM(E64:E65)</f>
        <v>313</v>
      </c>
      <c r="F66" s="84">
        <f t="shared" ref="F66:G66" si="83">SUM(F64:F65)</f>
        <v>293</v>
      </c>
      <c r="G66" s="85">
        <f t="shared" si="83"/>
        <v>383</v>
      </c>
      <c r="H66" s="109">
        <f t="shared" si="8"/>
        <v>0.1875</v>
      </c>
      <c r="I66" s="74">
        <f t="shared" si="9"/>
        <v>9</v>
      </c>
      <c r="J66" s="109">
        <f t="shared" si="10"/>
        <v>0.30716723549488056</v>
      </c>
      <c r="K66" s="62">
        <f t="shared" si="11"/>
        <v>90</v>
      </c>
      <c r="L66" s="19"/>
    </row>
    <row r="67" spans="1:12" ht="7.5" customHeight="1" x14ac:dyDescent="0.25">
      <c r="A67" s="34"/>
      <c r="B67" s="83"/>
      <c r="C67" s="83"/>
      <c r="D67" s="81"/>
      <c r="E67" s="83"/>
      <c r="F67" s="168"/>
      <c r="G67" s="81"/>
      <c r="H67" s="72"/>
      <c r="I67" s="59"/>
      <c r="J67" s="72"/>
      <c r="K67" s="30"/>
    </row>
    <row r="68" spans="1:12" x14ac:dyDescent="0.25">
      <c r="A68" s="34" t="s">
        <v>148</v>
      </c>
      <c r="B68" s="83">
        <v>15</v>
      </c>
      <c r="C68" s="83">
        <v>24</v>
      </c>
      <c r="D68" s="81">
        <v>17</v>
      </c>
      <c r="E68" s="83">
        <v>129</v>
      </c>
      <c r="F68" s="168">
        <v>177</v>
      </c>
      <c r="G68" s="81">
        <v>145</v>
      </c>
      <c r="H68" s="72">
        <f t="shared" si="8"/>
        <v>-0.29166666666666669</v>
      </c>
      <c r="I68" s="59">
        <f t="shared" si="9"/>
        <v>-7</v>
      </c>
      <c r="J68" s="72">
        <f t="shared" si="10"/>
        <v>-0.1807909604519774</v>
      </c>
      <c r="K68" s="30">
        <f t="shared" si="11"/>
        <v>-32</v>
      </c>
    </row>
    <row r="69" spans="1:12" x14ac:dyDescent="0.25">
      <c r="A69" s="105" t="s">
        <v>188</v>
      </c>
      <c r="B69" s="83">
        <v>73</v>
      </c>
      <c r="C69" s="83">
        <v>74</v>
      </c>
      <c r="D69" s="81">
        <v>89</v>
      </c>
      <c r="E69" s="83">
        <v>484</v>
      </c>
      <c r="F69" s="168">
        <v>505</v>
      </c>
      <c r="G69" s="81">
        <v>638</v>
      </c>
      <c r="H69" s="72">
        <f t="shared" ref="H69" si="84">(D69-C69)/C69</f>
        <v>0.20270270270270271</v>
      </c>
      <c r="I69" s="59">
        <f t="shared" ref="I69" si="85">D69-C69</f>
        <v>15</v>
      </c>
      <c r="J69" s="72">
        <f t="shared" ref="J69" si="86">(G69-F69)/F69</f>
        <v>0.26336633663366338</v>
      </c>
      <c r="K69" s="30">
        <f t="shared" ref="K69" si="87">G69-F69</f>
        <v>133</v>
      </c>
    </row>
    <row r="70" spans="1:12" x14ac:dyDescent="0.25">
      <c r="A70" s="77" t="s">
        <v>152</v>
      </c>
      <c r="B70" s="83">
        <v>0</v>
      </c>
      <c r="C70" s="83">
        <v>0</v>
      </c>
      <c r="D70" s="81">
        <v>0</v>
      </c>
      <c r="E70" s="83">
        <v>0</v>
      </c>
      <c r="F70" s="168">
        <v>0</v>
      </c>
      <c r="G70" s="81">
        <v>0</v>
      </c>
      <c r="H70" s="92" t="s">
        <v>168</v>
      </c>
      <c r="I70" s="23">
        <f t="shared" ref="I70" si="88">D70-C70</f>
        <v>0</v>
      </c>
      <c r="J70" s="92" t="s">
        <v>168</v>
      </c>
      <c r="K70" s="24">
        <f t="shared" ref="K70" si="89">G70-F70</f>
        <v>0</v>
      </c>
    </row>
    <row r="71" spans="1:12" x14ac:dyDescent="0.25">
      <c r="A71" s="77" t="s">
        <v>149</v>
      </c>
      <c r="B71" s="83">
        <v>0</v>
      </c>
      <c r="C71" s="83">
        <v>0</v>
      </c>
      <c r="D71" s="81">
        <v>0</v>
      </c>
      <c r="E71" s="83">
        <v>0</v>
      </c>
      <c r="F71" s="168">
        <v>0</v>
      </c>
      <c r="G71" s="81">
        <v>0</v>
      </c>
      <c r="H71" s="92" t="s">
        <v>168</v>
      </c>
      <c r="I71" s="23">
        <f t="shared" ref="I71" si="90">D71-C71</f>
        <v>0</v>
      </c>
      <c r="J71" s="92" t="s">
        <v>168</v>
      </c>
      <c r="K71" s="24">
        <f t="shared" ref="K71" si="91">G71-F71</f>
        <v>0</v>
      </c>
    </row>
    <row r="72" spans="1:12" x14ac:dyDescent="0.25">
      <c r="A72" s="66" t="s">
        <v>150</v>
      </c>
      <c r="B72" s="79">
        <f t="shared" ref="B72:C72" si="92">SUM(B68:B71)</f>
        <v>88</v>
      </c>
      <c r="C72" s="79">
        <f t="shared" si="92"/>
        <v>98</v>
      </c>
      <c r="D72" s="87">
        <f t="shared" ref="D72" si="93">SUM(D68:D71)</f>
        <v>106</v>
      </c>
      <c r="E72" s="79">
        <f t="shared" ref="E72" si="94">SUM(E68:E71)</f>
        <v>613</v>
      </c>
      <c r="F72" s="169">
        <f t="shared" ref="F72:G72" si="95">SUM(F68:F71)</f>
        <v>682</v>
      </c>
      <c r="G72" s="87">
        <f t="shared" si="95"/>
        <v>783</v>
      </c>
      <c r="H72" s="108">
        <f t="shared" si="8"/>
        <v>8.1632653061224483E-2</v>
      </c>
      <c r="I72" s="58">
        <f t="shared" si="9"/>
        <v>8</v>
      </c>
      <c r="J72" s="108">
        <f t="shared" si="10"/>
        <v>0.14809384164222875</v>
      </c>
      <c r="K72" s="67">
        <f t="shared" si="11"/>
        <v>101</v>
      </c>
      <c r="L72" s="19"/>
    </row>
    <row r="73" spans="1:12" ht="7.5" customHeight="1" x14ac:dyDescent="0.25">
      <c r="A73" s="34"/>
      <c r="B73" s="83"/>
      <c r="C73" s="83"/>
      <c r="D73" s="81"/>
      <c r="E73" s="83"/>
      <c r="F73" s="168"/>
      <c r="G73" s="81"/>
      <c r="H73" s="72"/>
      <c r="I73" s="59"/>
      <c r="J73" s="72"/>
      <c r="K73" s="30"/>
    </row>
    <row r="74" spans="1:12" x14ac:dyDescent="0.25">
      <c r="A74" s="34" t="s">
        <v>76</v>
      </c>
      <c r="B74" s="83">
        <v>7</v>
      </c>
      <c r="C74" s="83">
        <v>6</v>
      </c>
      <c r="D74" s="81">
        <v>11</v>
      </c>
      <c r="E74" s="83">
        <v>126</v>
      </c>
      <c r="F74" s="168">
        <v>108</v>
      </c>
      <c r="G74" s="81">
        <v>198</v>
      </c>
      <c r="H74" s="72">
        <f t="shared" si="8"/>
        <v>0.83333333333333337</v>
      </c>
      <c r="I74" s="59">
        <f t="shared" si="9"/>
        <v>5</v>
      </c>
      <c r="J74" s="72">
        <f t="shared" si="10"/>
        <v>0.83333333333333337</v>
      </c>
      <c r="K74" s="30">
        <f t="shared" si="11"/>
        <v>90</v>
      </c>
    </row>
    <row r="75" spans="1:12" ht="7.5" customHeight="1" x14ac:dyDescent="0.25">
      <c r="A75" s="34"/>
      <c r="B75" s="83"/>
      <c r="C75" s="83"/>
      <c r="D75" s="100"/>
      <c r="E75" s="83"/>
      <c r="F75" s="168"/>
      <c r="G75" s="100"/>
      <c r="H75" s="72"/>
      <c r="I75" s="116"/>
      <c r="J75" s="72"/>
      <c r="K75" s="30"/>
    </row>
    <row r="76" spans="1:12" x14ac:dyDescent="0.25">
      <c r="A76" s="106" t="s">
        <v>242</v>
      </c>
      <c r="B76" s="83">
        <v>0</v>
      </c>
      <c r="C76" s="83">
        <v>3</v>
      </c>
      <c r="D76" s="81">
        <v>5</v>
      </c>
      <c r="E76" s="83">
        <v>0</v>
      </c>
      <c r="F76" s="168">
        <v>36</v>
      </c>
      <c r="G76" s="81">
        <v>49</v>
      </c>
      <c r="H76" s="72">
        <f t="shared" ref="H76" si="96">(D76-C76)/C76</f>
        <v>0.66666666666666663</v>
      </c>
      <c r="I76" s="59">
        <f t="shared" ref="I76" si="97">D76-C76</f>
        <v>2</v>
      </c>
      <c r="J76" s="72">
        <f t="shared" ref="J76" si="98">(G76-F76)/F76</f>
        <v>0.3611111111111111</v>
      </c>
      <c r="K76" s="30">
        <f t="shared" ref="K76" si="99">G76-F76</f>
        <v>13</v>
      </c>
    </row>
    <row r="77" spans="1:12" ht="7.5" customHeight="1" x14ac:dyDescent="0.25">
      <c r="A77" s="34"/>
      <c r="B77" s="83"/>
      <c r="C77" s="83"/>
      <c r="D77" s="81"/>
      <c r="E77" s="83"/>
      <c r="F77" s="168"/>
      <c r="G77" s="81"/>
      <c r="H77" s="72"/>
      <c r="I77" s="59"/>
      <c r="J77" s="72"/>
      <c r="K77" s="30"/>
    </row>
    <row r="78" spans="1:12" x14ac:dyDescent="0.25">
      <c r="A78" s="105" t="s">
        <v>10</v>
      </c>
      <c r="B78" s="83">
        <v>71</v>
      </c>
      <c r="C78" s="83">
        <v>81</v>
      </c>
      <c r="D78" s="81">
        <v>112</v>
      </c>
      <c r="E78" s="83">
        <v>501</v>
      </c>
      <c r="F78" s="168">
        <v>602</v>
      </c>
      <c r="G78" s="81">
        <v>899</v>
      </c>
      <c r="H78" s="72">
        <f t="shared" si="8"/>
        <v>0.38271604938271603</v>
      </c>
      <c r="I78" s="59">
        <f t="shared" si="9"/>
        <v>31</v>
      </c>
      <c r="J78" s="72">
        <f t="shared" si="10"/>
        <v>0.49335548172757476</v>
      </c>
      <c r="K78" s="30">
        <f t="shared" si="11"/>
        <v>297</v>
      </c>
    </row>
    <row r="79" spans="1:12" x14ac:dyDescent="0.25">
      <c r="A79" s="34" t="s">
        <v>11</v>
      </c>
      <c r="B79" s="83">
        <v>10</v>
      </c>
      <c r="C79" s="83">
        <v>0</v>
      </c>
      <c r="D79" s="81">
        <v>0</v>
      </c>
      <c r="E79" s="83">
        <v>75</v>
      </c>
      <c r="F79" s="168">
        <v>0</v>
      </c>
      <c r="G79" s="81">
        <v>0</v>
      </c>
      <c r="H79" s="92" t="s">
        <v>168</v>
      </c>
      <c r="I79" s="23">
        <f t="shared" si="9"/>
        <v>0</v>
      </c>
      <c r="J79" s="92" t="s">
        <v>168</v>
      </c>
      <c r="K79" s="24">
        <f t="shared" si="11"/>
        <v>0</v>
      </c>
    </row>
    <row r="80" spans="1:12" x14ac:dyDescent="0.25">
      <c r="A80" s="66" t="s">
        <v>105</v>
      </c>
      <c r="B80" s="84">
        <f t="shared" ref="B80:C80" si="100">SUM(B78:B79)</f>
        <v>81</v>
      </c>
      <c r="C80" s="84">
        <f t="shared" si="100"/>
        <v>81</v>
      </c>
      <c r="D80" s="85">
        <f t="shared" ref="D80" si="101">SUM(D78:D79)</f>
        <v>112</v>
      </c>
      <c r="E80" s="84">
        <f t="shared" ref="E80" si="102">SUM(E78:E79)</f>
        <v>576</v>
      </c>
      <c r="F80" s="84">
        <f t="shared" ref="F80:G80" si="103">SUM(F78:F79)</f>
        <v>602</v>
      </c>
      <c r="G80" s="85">
        <f t="shared" si="103"/>
        <v>899</v>
      </c>
      <c r="H80" s="109">
        <f t="shared" si="8"/>
        <v>0.38271604938271603</v>
      </c>
      <c r="I80" s="74">
        <f t="shared" si="9"/>
        <v>31</v>
      </c>
      <c r="J80" s="109">
        <f t="shared" si="10"/>
        <v>0.49335548172757476</v>
      </c>
      <c r="K80" s="62">
        <f t="shared" si="11"/>
        <v>297</v>
      </c>
      <c r="L80" s="19"/>
    </row>
    <row r="81" spans="1:12" ht="7.5" customHeight="1" x14ac:dyDescent="0.25">
      <c r="A81" s="34"/>
      <c r="B81" s="83"/>
      <c r="C81" s="83"/>
      <c r="D81" s="81"/>
      <c r="E81" s="83"/>
      <c r="F81" s="168"/>
      <c r="G81" s="81"/>
      <c r="H81" s="72"/>
      <c r="I81" s="59"/>
      <c r="J81" s="72"/>
      <c r="K81" s="30"/>
    </row>
    <row r="82" spans="1:12" x14ac:dyDescent="0.25">
      <c r="A82" s="34" t="s">
        <v>70</v>
      </c>
      <c r="B82" s="83">
        <v>65</v>
      </c>
      <c r="C82" s="83">
        <v>56</v>
      </c>
      <c r="D82" s="81">
        <v>51</v>
      </c>
      <c r="E82" s="83">
        <v>511</v>
      </c>
      <c r="F82" s="168">
        <v>407</v>
      </c>
      <c r="G82" s="81">
        <v>394</v>
      </c>
      <c r="H82" s="72">
        <f t="shared" si="8"/>
        <v>-8.9285714285714288E-2</v>
      </c>
      <c r="I82" s="59">
        <f t="shared" si="9"/>
        <v>-5</v>
      </c>
      <c r="J82" s="72">
        <f t="shared" si="10"/>
        <v>-3.1941031941031942E-2</v>
      </c>
      <c r="K82" s="30">
        <f t="shared" si="11"/>
        <v>-13</v>
      </c>
    </row>
    <row r="83" spans="1:12" x14ac:dyDescent="0.25">
      <c r="A83" s="34" t="s">
        <v>71</v>
      </c>
      <c r="B83" s="83">
        <v>122</v>
      </c>
      <c r="C83" s="83">
        <v>112</v>
      </c>
      <c r="D83" s="81">
        <v>123</v>
      </c>
      <c r="E83" s="83">
        <v>675</v>
      </c>
      <c r="F83" s="168">
        <v>603</v>
      </c>
      <c r="G83" s="81">
        <v>715</v>
      </c>
      <c r="H83" s="72">
        <f t="shared" si="8"/>
        <v>9.8214285714285712E-2</v>
      </c>
      <c r="I83" s="59">
        <f t="shared" si="9"/>
        <v>11</v>
      </c>
      <c r="J83" s="72">
        <f t="shared" si="10"/>
        <v>0.18573797678275289</v>
      </c>
      <c r="K83" s="30">
        <f t="shared" si="11"/>
        <v>112</v>
      </c>
    </row>
    <row r="84" spans="1:12" hidden="1" x14ac:dyDescent="0.25">
      <c r="A84" s="34" t="s">
        <v>68</v>
      </c>
      <c r="B84" s="83">
        <v>0</v>
      </c>
      <c r="C84" s="83">
        <v>0</v>
      </c>
      <c r="D84" s="81">
        <v>0</v>
      </c>
      <c r="E84" s="83">
        <v>0</v>
      </c>
      <c r="F84" s="168">
        <v>0</v>
      </c>
      <c r="G84" s="81">
        <v>0</v>
      </c>
      <c r="H84" s="92" t="s">
        <v>168</v>
      </c>
      <c r="I84" s="59">
        <f t="shared" si="9"/>
        <v>0</v>
      </c>
      <c r="J84" s="92" t="s">
        <v>168</v>
      </c>
      <c r="K84" s="30">
        <f t="shared" si="11"/>
        <v>0</v>
      </c>
    </row>
    <row r="85" spans="1:12" hidden="1" x14ac:dyDescent="0.25">
      <c r="A85" s="34" t="s">
        <v>69</v>
      </c>
      <c r="B85" s="83">
        <v>0</v>
      </c>
      <c r="C85" s="83">
        <v>0</v>
      </c>
      <c r="D85" s="81">
        <v>0</v>
      </c>
      <c r="E85" s="83">
        <v>0</v>
      </c>
      <c r="F85" s="168">
        <v>0</v>
      </c>
      <c r="G85" s="81">
        <v>0</v>
      </c>
      <c r="H85" s="92" t="s">
        <v>168</v>
      </c>
      <c r="I85" s="59">
        <f t="shared" si="9"/>
        <v>0</v>
      </c>
      <c r="J85" s="92" t="s">
        <v>168</v>
      </c>
      <c r="K85" s="12">
        <f t="shared" si="11"/>
        <v>0</v>
      </c>
    </row>
    <row r="86" spans="1:12" x14ac:dyDescent="0.25">
      <c r="A86" s="66" t="s">
        <v>124</v>
      </c>
      <c r="B86" s="84">
        <f t="shared" ref="B86:C86" si="104">SUM(B82:B85)</f>
        <v>187</v>
      </c>
      <c r="C86" s="84">
        <f t="shared" si="104"/>
        <v>168</v>
      </c>
      <c r="D86" s="85">
        <f t="shared" ref="D86" si="105">SUM(D82:D85)</f>
        <v>174</v>
      </c>
      <c r="E86" s="84">
        <f t="shared" ref="E86" si="106">SUM(E82:E85)</f>
        <v>1186</v>
      </c>
      <c r="F86" s="84">
        <f t="shared" ref="F86:G86" si="107">SUM(F82:F85)</f>
        <v>1010</v>
      </c>
      <c r="G86" s="85">
        <f t="shared" si="107"/>
        <v>1109</v>
      </c>
      <c r="H86" s="109">
        <f t="shared" si="8"/>
        <v>3.5714285714285712E-2</v>
      </c>
      <c r="I86" s="74">
        <f t="shared" si="9"/>
        <v>6</v>
      </c>
      <c r="J86" s="109">
        <f t="shared" si="10"/>
        <v>9.8019801980198024E-2</v>
      </c>
      <c r="K86" s="62">
        <f t="shared" si="11"/>
        <v>99</v>
      </c>
      <c r="L86" s="19"/>
    </row>
    <row r="87" spans="1:12" ht="7.5" customHeight="1" x14ac:dyDescent="0.25">
      <c r="A87" s="34"/>
      <c r="B87" s="83"/>
      <c r="C87" s="83"/>
      <c r="D87" s="81"/>
      <c r="E87" s="83"/>
      <c r="F87" s="168"/>
      <c r="G87" s="81"/>
      <c r="H87" s="72"/>
      <c r="I87" s="59"/>
      <c r="J87" s="72"/>
      <c r="K87" s="30"/>
    </row>
    <row r="88" spans="1:12" x14ac:dyDescent="0.25">
      <c r="A88" s="34" t="s">
        <v>77</v>
      </c>
      <c r="B88" s="83">
        <v>20</v>
      </c>
      <c r="C88" s="83">
        <v>15</v>
      </c>
      <c r="D88" s="81">
        <v>13</v>
      </c>
      <c r="E88" s="83">
        <v>191</v>
      </c>
      <c r="F88" s="168">
        <v>164</v>
      </c>
      <c r="G88" s="81">
        <v>142</v>
      </c>
      <c r="H88" s="72">
        <f t="shared" si="8"/>
        <v>-0.13333333333333333</v>
      </c>
      <c r="I88" s="59">
        <f t="shared" si="9"/>
        <v>-2</v>
      </c>
      <c r="J88" s="72">
        <f t="shared" si="10"/>
        <v>-0.13414634146341464</v>
      </c>
      <c r="K88" s="30">
        <f t="shared" si="11"/>
        <v>-22</v>
      </c>
    </row>
    <row r="89" spans="1:12" x14ac:dyDescent="0.25">
      <c r="A89" s="34" t="s">
        <v>78</v>
      </c>
      <c r="B89" s="83">
        <v>16</v>
      </c>
      <c r="C89" s="83">
        <v>4</v>
      </c>
      <c r="D89" s="81">
        <v>4</v>
      </c>
      <c r="E89" s="83">
        <v>171</v>
      </c>
      <c r="F89" s="168">
        <v>44</v>
      </c>
      <c r="G89" s="81">
        <v>48</v>
      </c>
      <c r="H89" s="72">
        <f t="shared" si="8"/>
        <v>0</v>
      </c>
      <c r="I89" s="59">
        <f t="shared" si="9"/>
        <v>0</v>
      </c>
      <c r="J89" s="72">
        <f t="shared" si="10"/>
        <v>9.0909090909090912E-2</v>
      </c>
      <c r="K89" s="30">
        <f t="shared" si="11"/>
        <v>4</v>
      </c>
    </row>
    <row r="90" spans="1:12" x14ac:dyDescent="0.25">
      <c r="A90" s="106" t="s">
        <v>243</v>
      </c>
      <c r="B90" s="83">
        <v>0</v>
      </c>
      <c r="C90" s="83">
        <v>12</v>
      </c>
      <c r="D90" s="81">
        <v>15</v>
      </c>
      <c r="E90" s="83">
        <v>0</v>
      </c>
      <c r="F90" s="168">
        <v>99</v>
      </c>
      <c r="G90" s="81">
        <v>143</v>
      </c>
      <c r="H90" s="72">
        <f t="shared" si="8"/>
        <v>0.25</v>
      </c>
      <c r="I90" s="59">
        <f t="shared" si="9"/>
        <v>3</v>
      </c>
      <c r="J90" s="72">
        <f t="shared" si="10"/>
        <v>0.44444444444444442</v>
      </c>
      <c r="K90" s="30">
        <f t="shared" si="11"/>
        <v>44</v>
      </c>
    </row>
    <row r="91" spans="1:12" x14ac:dyDescent="0.25">
      <c r="A91" s="105" t="s">
        <v>260</v>
      </c>
      <c r="B91" s="83">
        <v>0</v>
      </c>
      <c r="C91" s="83">
        <v>0</v>
      </c>
      <c r="D91" s="81">
        <v>1</v>
      </c>
      <c r="E91" s="83">
        <v>0</v>
      </c>
      <c r="F91" s="168">
        <v>0</v>
      </c>
      <c r="G91" s="81">
        <v>4</v>
      </c>
      <c r="H91" s="142" t="s">
        <v>168</v>
      </c>
      <c r="I91" s="144">
        <f t="shared" si="9"/>
        <v>1</v>
      </c>
      <c r="J91" s="142" t="s">
        <v>168</v>
      </c>
      <c r="K91" s="143">
        <f t="shared" si="11"/>
        <v>4</v>
      </c>
    </row>
    <row r="92" spans="1:12" x14ac:dyDescent="0.25">
      <c r="A92" s="34" t="s">
        <v>159</v>
      </c>
      <c r="B92" s="83">
        <v>26</v>
      </c>
      <c r="C92" s="83">
        <v>23</v>
      </c>
      <c r="D92" s="81">
        <v>20</v>
      </c>
      <c r="E92" s="83">
        <v>199</v>
      </c>
      <c r="F92" s="168">
        <v>158</v>
      </c>
      <c r="G92" s="81">
        <v>164</v>
      </c>
      <c r="H92" s="72">
        <f t="shared" ref="H92" si="108">(D92-C92)/C92</f>
        <v>-0.13043478260869565</v>
      </c>
      <c r="I92" s="59">
        <f t="shared" ref="I92" si="109">D92-C92</f>
        <v>-3</v>
      </c>
      <c r="J92" s="72">
        <f t="shared" ref="J92" si="110">(G92-F92)/F92</f>
        <v>3.7974683544303799E-2</v>
      </c>
      <c r="K92" s="30">
        <f t="shared" ref="K92" si="111">G92-F92</f>
        <v>6</v>
      </c>
    </row>
    <row r="93" spans="1:12" x14ac:dyDescent="0.25">
      <c r="A93" s="34" t="s">
        <v>79</v>
      </c>
      <c r="B93" s="83">
        <v>9</v>
      </c>
      <c r="C93" s="83">
        <v>6</v>
      </c>
      <c r="D93" s="81">
        <v>2</v>
      </c>
      <c r="E93" s="83">
        <v>62</v>
      </c>
      <c r="F93" s="168">
        <v>44</v>
      </c>
      <c r="G93" s="81">
        <v>13</v>
      </c>
      <c r="H93" s="72">
        <f t="shared" si="8"/>
        <v>-0.66666666666666663</v>
      </c>
      <c r="I93" s="59">
        <f t="shared" si="9"/>
        <v>-4</v>
      </c>
      <c r="J93" s="72">
        <f t="shared" si="10"/>
        <v>-0.70454545454545459</v>
      </c>
      <c r="K93" s="12">
        <f t="shared" si="11"/>
        <v>-31</v>
      </c>
    </row>
    <row r="94" spans="1:12" x14ac:dyDescent="0.25">
      <c r="A94" s="66" t="s">
        <v>125</v>
      </c>
      <c r="B94" s="79">
        <f t="shared" ref="B94:C94" si="112">SUM(B88:B93)</f>
        <v>71</v>
      </c>
      <c r="C94" s="79">
        <f t="shared" si="112"/>
        <v>60</v>
      </c>
      <c r="D94" s="86">
        <f t="shared" ref="D94" si="113">SUM(D88:D93)</f>
        <v>55</v>
      </c>
      <c r="E94" s="79">
        <f t="shared" ref="E94" si="114">SUM(E88:E93)</f>
        <v>623</v>
      </c>
      <c r="F94" s="79">
        <f t="shared" ref="F94:G94" si="115">SUM(F88:F93)</f>
        <v>509</v>
      </c>
      <c r="G94" s="86">
        <f t="shared" si="115"/>
        <v>514</v>
      </c>
      <c r="H94" s="108">
        <f t="shared" si="8"/>
        <v>-8.3333333333333329E-2</v>
      </c>
      <c r="I94" s="58">
        <f t="shared" si="9"/>
        <v>-5</v>
      </c>
      <c r="J94" s="108">
        <f t="shared" si="10"/>
        <v>9.823182711198428E-3</v>
      </c>
      <c r="K94" s="67">
        <f t="shared" si="11"/>
        <v>5</v>
      </c>
      <c r="L94" s="19"/>
    </row>
    <row r="95" spans="1:12" ht="7.5" customHeight="1" x14ac:dyDescent="0.25">
      <c r="A95" s="34"/>
      <c r="B95" s="83"/>
      <c r="C95" s="83"/>
      <c r="D95" s="81"/>
      <c r="E95" s="83"/>
      <c r="F95" s="168"/>
      <c r="G95" s="81"/>
      <c r="H95" s="72"/>
      <c r="I95" s="59"/>
      <c r="J95" s="72"/>
      <c r="K95" s="30"/>
    </row>
    <row r="96" spans="1:12" x14ac:dyDescent="0.25">
      <c r="A96" s="34" t="s">
        <v>43</v>
      </c>
      <c r="B96" s="83">
        <v>1</v>
      </c>
      <c r="C96" s="83">
        <v>0</v>
      </c>
      <c r="D96" s="81">
        <v>0</v>
      </c>
      <c r="E96" s="83">
        <v>4</v>
      </c>
      <c r="F96" s="168">
        <v>0</v>
      </c>
      <c r="G96" s="81">
        <v>0</v>
      </c>
      <c r="H96" s="92" t="s">
        <v>168</v>
      </c>
      <c r="I96" s="23">
        <f t="shared" ref="I96" si="116">D96-C96</f>
        <v>0</v>
      </c>
      <c r="J96" s="92" t="s">
        <v>168</v>
      </c>
      <c r="K96" s="24">
        <f t="shared" ref="K96" si="117">G96-F96</f>
        <v>0</v>
      </c>
    </row>
    <row r="97" spans="1:12" ht="7.5" customHeight="1" x14ac:dyDescent="0.25">
      <c r="A97" s="34"/>
      <c r="B97" s="83"/>
      <c r="C97" s="83"/>
      <c r="D97" s="81"/>
      <c r="E97" s="83"/>
      <c r="F97" s="168"/>
      <c r="G97" s="81"/>
      <c r="H97" s="72"/>
      <c r="I97" s="59"/>
      <c r="J97" s="72"/>
      <c r="K97" s="30"/>
    </row>
    <row r="98" spans="1:12" x14ac:dyDescent="0.25">
      <c r="A98" s="34" t="s">
        <v>37</v>
      </c>
      <c r="B98" s="83">
        <v>126</v>
      </c>
      <c r="C98" s="83">
        <v>116</v>
      </c>
      <c r="D98" s="81">
        <v>71</v>
      </c>
      <c r="E98" s="83">
        <v>1302</v>
      </c>
      <c r="F98" s="168">
        <v>1085</v>
      </c>
      <c r="G98" s="81">
        <v>601</v>
      </c>
      <c r="H98" s="72">
        <f t="shared" si="8"/>
        <v>-0.38793103448275862</v>
      </c>
      <c r="I98" s="59">
        <f t="shared" si="9"/>
        <v>-45</v>
      </c>
      <c r="J98" s="72">
        <f t="shared" si="10"/>
        <v>-0.44608294930875575</v>
      </c>
      <c r="K98" s="93">
        <f t="shared" si="11"/>
        <v>-484</v>
      </c>
    </row>
    <row r="99" spans="1:12" x14ac:dyDescent="0.25">
      <c r="A99" s="34" t="s">
        <v>38</v>
      </c>
      <c r="B99" s="83">
        <v>222</v>
      </c>
      <c r="C99" s="83">
        <v>190</v>
      </c>
      <c r="D99" s="81">
        <v>183</v>
      </c>
      <c r="E99" s="83">
        <v>1617</v>
      </c>
      <c r="F99" s="168">
        <v>1414</v>
      </c>
      <c r="G99" s="81">
        <v>1374</v>
      </c>
      <c r="H99" s="72">
        <f t="shared" si="8"/>
        <v>-3.6842105263157891E-2</v>
      </c>
      <c r="I99" s="59">
        <f t="shared" si="9"/>
        <v>-7</v>
      </c>
      <c r="J99" s="72">
        <f t="shared" si="10"/>
        <v>-2.8288543140028287E-2</v>
      </c>
      <c r="K99" s="83">
        <f t="shared" si="11"/>
        <v>-40</v>
      </c>
    </row>
    <row r="100" spans="1:12" x14ac:dyDescent="0.25">
      <c r="A100" s="66" t="s">
        <v>115</v>
      </c>
      <c r="B100" s="84">
        <f t="shared" ref="B100:C100" si="118">SUM(B98:B99)</f>
        <v>348</v>
      </c>
      <c r="C100" s="84">
        <f t="shared" si="118"/>
        <v>306</v>
      </c>
      <c r="D100" s="85">
        <f t="shared" ref="D100" si="119">SUM(D98:D99)</f>
        <v>254</v>
      </c>
      <c r="E100" s="84">
        <f t="shared" ref="E100" si="120">SUM(E98:E99)</f>
        <v>2919</v>
      </c>
      <c r="F100" s="84">
        <f t="shared" ref="F100:G100" si="121">SUM(F98:F99)</f>
        <v>2499</v>
      </c>
      <c r="G100" s="85">
        <f t="shared" si="121"/>
        <v>1975</v>
      </c>
      <c r="H100" s="109">
        <f t="shared" si="8"/>
        <v>-0.16993464052287582</v>
      </c>
      <c r="I100" s="74">
        <f t="shared" si="9"/>
        <v>-52</v>
      </c>
      <c r="J100" s="109">
        <f t="shared" si="10"/>
        <v>-0.20968387354941978</v>
      </c>
      <c r="K100" s="84">
        <f t="shared" si="11"/>
        <v>-524</v>
      </c>
      <c r="L100" s="19"/>
    </row>
    <row r="101" spans="1:12" ht="7.5" customHeight="1" x14ac:dyDescent="0.25">
      <c r="A101" s="34"/>
      <c r="B101" s="83"/>
      <c r="C101" s="83"/>
      <c r="D101" s="81"/>
      <c r="E101" s="83"/>
      <c r="F101" s="168"/>
      <c r="G101" s="81"/>
      <c r="H101" s="72"/>
      <c r="I101" s="59"/>
      <c r="J101" s="72"/>
      <c r="K101" s="30"/>
    </row>
    <row r="102" spans="1:12" x14ac:dyDescent="0.25">
      <c r="A102" s="34" t="s">
        <v>12</v>
      </c>
      <c r="B102" s="83">
        <v>74</v>
      </c>
      <c r="C102" s="83">
        <v>44</v>
      </c>
      <c r="D102" s="81">
        <v>24</v>
      </c>
      <c r="E102" s="83">
        <v>602</v>
      </c>
      <c r="F102" s="168">
        <v>363</v>
      </c>
      <c r="G102" s="81">
        <v>201</v>
      </c>
      <c r="H102" s="72">
        <f t="shared" si="8"/>
        <v>-0.45454545454545453</v>
      </c>
      <c r="I102" s="59">
        <f t="shared" si="9"/>
        <v>-20</v>
      </c>
      <c r="J102" s="72">
        <f t="shared" si="10"/>
        <v>-0.4462809917355372</v>
      </c>
      <c r="K102" s="93">
        <f t="shared" si="11"/>
        <v>-162</v>
      </c>
    </row>
    <row r="103" spans="1:12" x14ac:dyDescent="0.25">
      <c r="A103" s="34" t="s">
        <v>13</v>
      </c>
      <c r="B103" s="83">
        <v>82</v>
      </c>
      <c r="C103" s="83">
        <v>74</v>
      </c>
      <c r="D103" s="81">
        <v>61</v>
      </c>
      <c r="E103" s="83">
        <v>432</v>
      </c>
      <c r="F103" s="168">
        <v>414</v>
      </c>
      <c r="G103" s="81">
        <v>377</v>
      </c>
      <c r="H103" s="72">
        <f t="shared" si="8"/>
        <v>-0.17567567567567569</v>
      </c>
      <c r="I103" s="59">
        <f t="shared" si="9"/>
        <v>-13</v>
      </c>
      <c r="J103" s="72">
        <f t="shared" si="10"/>
        <v>-8.9371980676328497E-2</v>
      </c>
      <c r="K103" s="83">
        <f t="shared" si="11"/>
        <v>-37</v>
      </c>
    </row>
    <row r="104" spans="1:12" x14ac:dyDescent="0.25">
      <c r="A104" s="66" t="s">
        <v>106</v>
      </c>
      <c r="B104" s="79">
        <f t="shared" ref="B104:C104" si="122">SUM(B102:B103)</f>
        <v>156</v>
      </c>
      <c r="C104" s="79">
        <f t="shared" si="122"/>
        <v>118</v>
      </c>
      <c r="D104" s="86">
        <f t="shared" ref="D104" si="123">SUM(D102:D103)</f>
        <v>85</v>
      </c>
      <c r="E104" s="79">
        <f t="shared" ref="E104" si="124">SUM(E102:E103)</f>
        <v>1034</v>
      </c>
      <c r="F104" s="79">
        <f t="shared" ref="F104:G104" si="125">SUM(F102:F103)</f>
        <v>777</v>
      </c>
      <c r="G104" s="86">
        <f t="shared" si="125"/>
        <v>578</v>
      </c>
      <c r="H104" s="108">
        <f t="shared" si="8"/>
        <v>-0.27966101694915252</v>
      </c>
      <c r="I104" s="58">
        <f t="shared" si="9"/>
        <v>-33</v>
      </c>
      <c r="J104" s="108">
        <f t="shared" si="10"/>
        <v>-0.25611325611325614</v>
      </c>
      <c r="K104" s="79">
        <f t="shared" si="11"/>
        <v>-199</v>
      </c>
      <c r="L104" s="19"/>
    </row>
    <row r="105" spans="1:12" ht="7.5" customHeight="1" x14ac:dyDescent="0.25">
      <c r="A105" s="66"/>
      <c r="B105" s="83"/>
      <c r="C105" s="83"/>
      <c r="D105" s="83"/>
      <c r="E105" s="83"/>
      <c r="F105" s="83"/>
      <c r="G105" s="83"/>
      <c r="H105" s="72"/>
      <c r="I105" s="116"/>
      <c r="J105" s="72"/>
      <c r="K105" s="12"/>
      <c r="L105" s="19"/>
    </row>
    <row r="106" spans="1:12" x14ac:dyDescent="0.25">
      <c r="A106" s="106" t="s">
        <v>217</v>
      </c>
      <c r="B106" s="83">
        <v>22</v>
      </c>
      <c r="C106" s="83">
        <v>14</v>
      </c>
      <c r="D106" s="81">
        <v>8</v>
      </c>
      <c r="E106" s="83">
        <v>211</v>
      </c>
      <c r="F106" s="168">
        <v>105</v>
      </c>
      <c r="G106" s="81">
        <v>63</v>
      </c>
      <c r="H106" s="72">
        <f t="shared" ref="H106:H108" si="126">(D106-C106)/C106</f>
        <v>-0.42857142857142855</v>
      </c>
      <c r="I106" s="59">
        <f t="shared" ref="I106:I108" si="127">D106-C106</f>
        <v>-6</v>
      </c>
      <c r="J106" s="72">
        <f t="shared" ref="J106:J108" si="128">(G106-F106)/F106</f>
        <v>-0.4</v>
      </c>
      <c r="K106" s="30">
        <f t="shared" ref="K106:K108" si="129">G106-F106</f>
        <v>-42</v>
      </c>
      <c r="L106" s="19"/>
    </row>
    <row r="107" spans="1:12" x14ac:dyDescent="0.25">
      <c r="A107" s="106" t="s">
        <v>218</v>
      </c>
      <c r="B107" s="83">
        <v>42</v>
      </c>
      <c r="C107" s="83">
        <v>41</v>
      </c>
      <c r="D107" s="81">
        <v>44</v>
      </c>
      <c r="E107" s="83">
        <v>273</v>
      </c>
      <c r="F107" s="168">
        <v>286</v>
      </c>
      <c r="G107" s="81">
        <v>351</v>
      </c>
      <c r="H107" s="72">
        <f t="shared" si="126"/>
        <v>7.3170731707317069E-2</v>
      </c>
      <c r="I107" s="59">
        <f t="shared" si="127"/>
        <v>3</v>
      </c>
      <c r="J107" s="72">
        <f t="shared" si="128"/>
        <v>0.22727272727272727</v>
      </c>
      <c r="K107" s="12">
        <f t="shared" si="129"/>
        <v>65</v>
      </c>
      <c r="L107" s="19"/>
    </row>
    <row r="108" spans="1:12" x14ac:dyDescent="0.25">
      <c r="A108" s="118" t="s">
        <v>119</v>
      </c>
      <c r="B108" s="79">
        <f t="shared" ref="B108" si="130">SUM(B106:B107)</f>
        <v>64</v>
      </c>
      <c r="C108" s="79">
        <f t="shared" ref="C108" si="131">SUM(C106:C107)</f>
        <v>55</v>
      </c>
      <c r="D108" s="86">
        <f t="shared" ref="D108" si="132">SUM(D106:D107)</f>
        <v>52</v>
      </c>
      <c r="E108" s="79">
        <f t="shared" ref="E108" si="133">SUM(E106:E107)</f>
        <v>484</v>
      </c>
      <c r="F108" s="79">
        <f t="shared" ref="F108:G108" si="134">SUM(F106:F107)</f>
        <v>391</v>
      </c>
      <c r="G108" s="86">
        <f t="shared" si="134"/>
        <v>414</v>
      </c>
      <c r="H108" s="108">
        <f t="shared" si="126"/>
        <v>-5.4545454545454543E-2</v>
      </c>
      <c r="I108" s="58">
        <f t="shared" si="127"/>
        <v>-3</v>
      </c>
      <c r="J108" s="108">
        <f t="shared" si="128"/>
        <v>5.8823529411764705E-2</v>
      </c>
      <c r="K108" s="67">
        <f t="shared" si="129"/>
        <v>23</v>
      </c>
      <c r="L108" s="19"/>
    </row>
    <row r="109" spans="1:12" ht="7.5" customHeight="1" x14ac:dyDescent="0.25">
      <c r="A109" s="34"/>
      <c r="B109" s="83"/>
      <c r="C109" s="83"/>
      <c r="D109" s="81"/>
      <c r="E109" s="83"/>
      <c r="F109" s="168"/>
      <c r="G109" s="81"/>
      <c r="H109" s="72"/>
      <c r="I109" s="59"/>
      <c r="J109" s="72"/>
      <c r="K109" s="30"/>
    </row>
    <row r="110" spans="1:12" x14ac:dyDescent="0.25">
      <c r="A110" s="34" t="s">
        <v>26</v>
      </c>
      <c r="B110" s="83">
        <v>1</v>
      </c>
      <c r="C110" s="83">
        <v>5</v>
      </c>
      <c r="D110" s="81">
        <v>7</v>
      </c>
      <c r="E110" s="83">
        <v>4</v>
      </c>
      <c r="F110" s="168">
        <v>21</v>
      </c>
      <c r="G110" s="81">
        <v>46</v>
      </c>
      <c r="H110" s="72">
        <f t="shared" si="8"/>
        <v>0.4</v>
      </c>
      <c r="I110" s="59">
        <f t="shared" si="9"/>
        <v>2</v>
      </c>
      <c r="J110" s="72">
        <f t="shared" si="10"/>
        <v>1.1904761904761905</v>
      </c>
      <c r="K110" s="30">
        <f t="shared" si="11"/>
        <v>25</v>
      </c>
    </row>
    <row r="111" spans="1:12" hidden="1" x14ac:dyDescent="0.25">
      <c r="A111" s="105" t="s">
        <v>175</v>
      </c>
      <c r="B111" s="83">
        <v>0</v>
      </c>
      <c r="C111" s="83">
        <v>0</v>
      </c>
      <c r="D111" s="81">
        <v>0</v>
      </c>
      <c r="E111" s="83">
        <v>0</v>
      </c>
      <c r="F111" s="168">
        <v>0</v>
      </c>
      <c r="G111" s="81">
        <v>0</v>
      </c>
      <c r="H111" s="92" t="s">
        <v>168</v>
      </c>
      <c r="I111" s="23">
        <f t="shared" ref="I111" si="135">D111-C111</f>
        <v>0</v>
      </c>
      <c r="J111" s="92" t="s">
        <v>168</v>
      </c>
      <c r="K111" s="24">
        <f t="shared" ref="K111" si="136">G111-F111</f>
        <v>0</v>
      </c>
    </row>
    <row r="112" spans="1:12" x14ac:dyDescent="0.25">
      <c r="A112" s="34" t="s">
        <v>27</v>
      </c>
      <c r="B112" s="83">
        <v>13</v>
      </c>
      <c r="C112" s="83">
        <v>9</v>
      </c>
      <c r="D112" s="81">
        <v>19</v>
      </c>
      <c r="E112" s="83">
        <v>48</v>
      </c>
      <c r="F112" s="168">
        <v>40</v>
      </c>
      <c r="G112" s="81">
        <v>65</v>
      </c>
      <c r="H112" s="72">
        <f t="shared" si="8"/>
        <v>1.1111111111111112</v>
      </c>
      <c r="I112" s="59">
        <f t="shared" si="9"/>
        <v>10</v>
      </c>
      <c r="J112" s="72">
        <f t="shared" si="10"/>
        <v>0.625</v>
      </c>
      <c r="K112" s="12">
        <f t="shared" si="11"/>
        <v>25</v>
      </c>
    </row>
    <row r="113" spans="1:12" x14ac:dyDescent="0.25">
      <c r="A113" s="66" t="s">
        <v>113</v>
      </c>
      <c r="B113" s="79">
        <f t="shared" ref="B113:C113" si="137">SUM(B110:B112)</f>
        <v>14</v>
      </c>
      <c r="C113" s="79">
        <f t="shared" si="137"/>
        <v>14</v>
      </c>
      <c r="D113" s="86">
        <f t="shared" ref="D113" si="138">SUM(D110:D112)</f>
        <v>26</v>
      </c>
      <c r="E113" s="79">
        <f t="shared" ref="E113" si="139">SUM(E110:E112)</f>
        <v>52</v>
      </c>
      <c r="F113" s="79">
        <f t="shared" ref="F113:G113" si="140">SUM(F110:F112)</f>
        <v>61</v>
      </c>
      <c r="G113" s="86">
        <f t="shared" si="140"/>
        <v>111</v>
      </c>
      <c r="H113" s="108">
        <f t="shared" si="8"/>
        <v>0.8571428571428571</v>
      </c>
      <c r="I113" s="58">
        <f t="shared" si="9"/>
        <v>12</v>
      </c>
      <c r="J113" s="108">
        <f t="shared" si="10"/>
        <v>0.81967213114754101</v>
      </c>
      <c r="K113" s="67">
        <f t="shared" si="11"/>
        <v>50</v>
      </c>
      <c r="L113" s="19"/>
    </row>
    <row r="114" spans="1:12" ht="7.5" customHeight="1" x14ac:dyDescent="0.25">
      <c r="A114" s="34"/>
      <c r="B114" s="83"/>
      <c r="C114" s="83"/>
      <c r="D114" s="81"/>
      <c r="E114" s="83"/>
      <c r="F114" s="168"/>
      <c r="G114" s="81"/>
      <c r="H114" s="72"/>
      <c r="I114" s="59"/>
      <c r="J114" s="72"/>
      <c r="K114" s="30"/>
    </row>
    <row r="115" spans="1:12" x14ac:dyDescent="0.25">
      <c r="A115" s="34" t="s">
        <v>29</v>
      </c>
      <c r="B115" s="83">
        <v>0</v>
      </c>
      <c r="C115" s="83">
        <v>1</v>
      </c>
      <c r="D115" s="81">
        <v>1</v>
      </c>
      <c r="E115" s="83">
        <v>0</v>
      </c>
      <c r="F115" s="168">
        <v>8</v>
      </c>
      <c r="G115" s="81">
        <v>4</v>
      </c>
      <c r="H115" s="72">
        <f t="shared" ref="H115" si="141">(D115-C115)/C115</f>
        <v>0</v>
      </c>
      <c r="I115" s="59">
        <f t="shared" ref="I115" si="142">D115-C115</f>
        <v>0</v>
      </c>
      <c r="J115" s="72">
        <f t="shared" ref="J115" si="143">(G115-F115)/F115</f>
        <v>-0.5</v>
      </c>
      <c r="K115" s="30">
        <f t="shared" ref="K115" si="144">G115-F115</f>
        <v>-4</v>
      </c>
    </row>
    <row r="116" spans="1:12" x14ac:dyDescent="0.25">
      <c r="A116" s="34" t="s">
        <v>132</v>
      </c>
      <c r="B116" s="83">
        <v>0</v>
      </c>
      <c r="C116" s="83">
        <v>0</v>
      </c>
      <c r="D116" s="81">
        <v>0</v>
      </c>
      <c r="E116" s="83">
        <v>0</v>
      </c>
      <c r="F116" s="168">
        <v>0</v>
      </c>
      <c r="G116" s="81">
        <v>0</v>
      </c>
      <c r="H116" s="142" t="s">
        <v>168</v>
      </c>
      <c r="I116" s="144">
        <f t="shared" ref="I116" si="145">D116-C116</f>
        <v>0</v>
      </c>
      <c r="J116" s="142" t="s">
        <v>168</v>
      </c>
      <c r="K116" s="143">
        <f t="shared" ref="K116" si="146">G116-F116</f>
        <v>0</v>
      </c>
    </row>
    <row r="117" spans="1:12" x14ac:dyDescent="0.25">
      <c r="A117" s="105" t="s">
        <v>176</v>
      </c>
      <c r="B117" s="83">
        <v>0</v>
      </c>
      <c r="C117" s="83">
        <v>0</v>
      </c>
      <c r="D117" s="81">
        <v>0</v>
      </c>
      <c r="E117" s="83">
        <v>0</v>
      </c>
      <c r="F117" s="168">
        <v>0</v>
      </c>
      <c r="G117" s="81">
        <v>0</v>
      </c>
      <c r="H117" s="142" t="s">
        <v>168</v>
      </c>
      <c r="I117" s="144">
        <f t="shared" ref="I117" si="147">D117-C117</f>
        <v>0</v>
      </c>
      <c r="J117" s="142" t="s">
        <v>168</v>
      </c>
      <c r="K117" s="143">
        <f t="shared" ref="K117" si="148">G117-F117</f>
        <v>0</v>
      </c>
    </row>
    <row r="118" spans="1:12" x14ac:dyDescent="0.25">
      <c r="A118" s="105" t="s">
        <v>187</v>
      </c>
      <c r="B118" s="83">
        <v>1</v>
      </c>
      <c r="C118" s="83">
        <v>1</v>
      </c>
      <c r="D118" s="81">
        <v>0</v>
      </c>
      <c r="E118" s="83">
        <v>3</v>
      </c>
      <c r="F118" s="168">
        <v>4</v>
      </c>
      <c r="G118" s="81">
        <v>0</v>
      </c>
      <c r="H118" s="142" t="s">
        <v>168</v>
      </c>
      <c r="I118" s="144">
        <f t="shared" ref="I118" si="149">D118-C118</f>
        <v>-1</v>
      </c>
      <c r="J118" s="142" t="s">
        <v>168</v>
      </c>
      <c r="K118" s="143">
        <f t="shared" ref="K118" si="150">G118-F118</f>
        <v>-4</v>
      </c>
    </row>
    <row r="119" spans="1:12" x14ac:dyDescent="0.25">
      <c r="A119" s="34" t="s">
        <v>87</v>
      </c>
      <c r="B119" s="83">
        <v>0</v>
      </c>
      <c r="C119" s="83">
        <v>0</v>
      </c>
      <c r="D119" s="81">
        <v>0</v>
      </c>
      <c r="E119" s="83">
        <v>0</v>
      </c>
      <c r="F119" s="168">
        <v>0</v>
      </c>
      <c r="G119" s="81">
        <v>0</v>
      </c>
      <c r="H119" s="92" t="s">
        <v>168</v>
      </c>
      <c r="I119" s="23">
        <f t="shared" ref="I119" si="151">D119-C119</f>
        <v>0</v>
      </c>
      <c r="J119" s="92" t="s">
        <v>168</v>
      </c>
      <c r="K119" s="24">
        <f t="shared" ref="K119" si="152">G119-F119</f>
        <v>0</v>
      </c>
    </row>
    <row r="120" spans="1:12" x14ac:dyDescent="0.25">
      <c r="A120" s="34" t="s">
        <v>85</v>
      </c>
      <c r="B120" s="83">
        <v>0</v>
      </c>
      <c r="C120" s="83">
        <v>0</v>
      </c>
      <c r="D120" s="81">
        <v>0</v>
      </c>
      <c r="E120" s="83">
        <v>0</v>
      </c>
      <c r="F120" s="168">
        <v>0</v>
      </c>
      <c r="G120" s="81">
        <v>0</v>
      </c>
      <c r="H120" s="92" t="s">
        <v>168</v>
      </c>
      <c r="I120" s="23">
        <f t="shared" ref="I120" si="153">D120-C120</f>
        <v>0</v>
      </c>
      <c r="J120" s="92" t="s">
        <v>168</v>
      </c>
      <c r="K120" s="24">
        <f t="shared" ref="K120" si="154">G120-F120</f>
        <v>0</v>
      </c>
    </row>
    <row r="121" spans="1:12" x14ac:dyDescent="0.25">
      <c r="A121" s="105" t="s">
        <v>169</v>
      </c>
      <c r="B121" s="83">
        <v>3</v>
      </c>
      <c r="C121" s="83">
        <v>2</v>
      </c>
      <c r="D121" s="81">
        <v>5</v>
      </c>
      <c r="E121" s="83">
        <v>16</v>
      </c>
      <c r="F121" s="168">
        <v>12</v>
      </c>
      <c r="G121" s="81">
        <v>27</v>
      </c>
      <c r="H121" s="72">
        <f t="shared" si="8"/>
        <v>1.5</v>
      </c>
      <c r="I121" s="59">
        <f t="shared" si="9"/>
        <v>3</v>
      </c>
      <c r="J121" s="72">
        <f t="shared" si="10"/>
        <v>1.25</v>
      </c>
      <c r="K121" s="30">
        <f t="shared" si="11"/>
        <v>15</v>
      </c>
    </row>
    <row r="122" spans="1:12" x14ac:dyDescent="0.25">
      <c r="A122" s="105" t="s">
        <v>241</v>
      </c>
      <c r="B122" s="83">
        <v>0</v>
      </c>
      <c r="C122" s="83">
        <v>1</v>
      </c>
      <c r="D122" s="81">
        <v>0</v>
      </c>
      <c r="E122" s="83">
        <v>0</v>
      </c>
      <c r="F122" s="168">
        <v>6</v>
      </c>
      <c r="G122" s="176">
        <v>0</v>
      </c>
      <c r="H122" s="92" t="s">
        <v>168</v>
      </c>
      <c r="I122" s="23">
        <f t="shared" si="9"/>
        <v>-1</v>
      </c>
      <c r="J122" s="92" t="s">
        <v>168</v>
      </c>
      <c r="K122" s="24">
        <f t="shared" si="11"/>
        <v>-6</v>
      </c>
    </row>
    <row r="123" spans="1:12" x14ac:dyDescent="0.25">
      <c r="A123" s="105" t="s">
        <v>160</v>
      </c>
      <c r="B123" s="83">
        <v>0</v>
      </c>
      <c r="C123" s="83">
        <v>1</v>
      </c>
      <c r="D123" s="81">
        <v>0</v>
      </c>
      <c r="E123" s="83">
        <v>0</v>
      </c>
      <c r="F123" s="168">
        <v>4</v>
      </c>
      <c r="G123" s="81">
        <v>0</v>
      </c>
      <c r="H123" s="92" t="s">
        <v>168</v>
      </c>
      <c r="I123" s="23">
        <f t="shared" si="9"/>
        <v>-1</v>
      </c>
      <c r="J123" s="92" t="s">
        <v>168</v>
      </c>
      <c r="K123" s="24">
        <f t="shared" si="11"/>
        <v>-4</v>
      </c>
    </row>
    <row r="124" spans="1:12" x14ac:dyDescent="0.25">
      <c r="A124" s="105" t="s">
        <v>186</v>
      </c>
      <c r="B124" s="83">
        <v>4</v>
      </c>
      <c r="C124" s="83">
        <v>3</v>
      </c>
      <c r="D124" s="81">
        <v>3</v>
      </c>
      <c r="E124" s="83">
        <v>24</v>
      </c>
      <c r="F124" s="168">
        <v>20</v>
      </c>
      <c r="G124" s="81">
        <v>20</v>
      </c>
      <c r="H124" s="72">
        <f t="shared" ref="H124" si="155">(D124-C124)/C124</f>
        <v>0</v>
      </c>
      <c r="I124" s="59">
        <f t="shared" ref="I124:I129" si="156">D124-C124</f>
        <v>0</v>
      </c>
      <c r="J124" s="72">
        <f t="shared" ref="J124" si="157">(G124-F124)/F124</f>
        <v>0</v>
      </c>
      <c r="K124" s="30">
        <f t="shared" ref="K124:K129" si="158">G124-F124</f>
        <v>0</v>
      </c>
    </row>
    <row r="125" spans="1:12" x14ac:dyDescent="0.25">
      <c r="A125" s="105" t="s">
        <v>198</v>
      </c>
      <c r="B125" s="83">
        <v>1</v>
      </c>
      <c r="C125" s="83">
        <v>5</v>
      </c>
      <c r="D125" s="81">
        <v>1</v>
      </c>
      <c r="E125" s="83">
        <v>4</v>
      </c>
      <c r="F125" s="168">
        <v>17</v>
      </c>
      <c r="G125" s="81">
        <v>4</v>
      </c>
      <c r="H125" s="72">
        <f t="shared" ref="H125" si="159">(D125-C125)/C125</f>
        <v>-0.8</v>
      </c>
      <c r="I125" s="59">
        <f t="shared" ref="I125:I127" si="160">D125-C125</f>
        <v>-4</v>
      </c>
      <c r="J125" s="72">
        <f t="shared" ref="J125" si="161">(G125-F125)/F125</f>
        <v>-0.76470588235294112</v>
      </c>
      <c r="K125" s="30">
        <f t="shared" ref="K125:K127" si="162">G125-F125</f>
        <v>-13</v>
      </c>
    </row>
    <row r="126" spans="1:12" x14ac:dyDescent="0.25">
      <c r="A126" s="34" t="s">
        <v>161</v>
      </c>
      <c r="B126" s="83">
        <v>1</v>
      </c>
      <c r="C126" s="83">
        <v>1</v>
      </c>
      <c r="D126" s="81">
        <v>0</v>
      </c>
      <c r="E126" s="83">
        <v>4</v>
      </c>
      <c r="F126" s="168">
        <v>4</v>
      </c>
      <c r="G126" s="81">
        <v>0</v>
      </c>
      <c r="H126" s="92" t="s">
        <v>168</v>
      </c>
      <c r="I126" s="23">
        <f t="shared" si="160"/>
        <v>-1</v>
      </c>
      <c r="J126" s="92" t="s">
        <v>168</v>
      </c>
      <c r="K126" s="24">
        <f t="shared" si="162"/>
        <v>-4</v>
      </c>
    </row>
    <row r="127" spans="1:12" x14ac:dyDescent="0.25">
      <c r="A127" s="105" t="s">
        <v>170</v>
      </c>
      <c r="B127" s="83">
        <v>1</v>
      </c>
      <c r="C127" s="83">
        <v>1</v>
      </c>
      <c r="D127" s="81">
        <v>0</v>
      </c>
      <c r="E127" s="83">
        <v>4</v>
      </c>
      <c r="F127" s="168">
        <v>4</v>
      </c>
      <c r="G127" s="81">
        <v>0</v>
      </c>
      <c r="H127" s="92" t="s">
        <v>168</v>
      </c>
      <c r="I127" s="23">
        <f t="shared" si="160"/>
        <v>-1</v>
      </c>
      <c r="J127" s="92" t="s">
        <v>168</v>
      </c>
      <c r="K127" s="24">
        <f t="shared" si="162"/>
        <v>-4</v>
      </c>
    </row>
    <row r="128" spans="1:12" x14ac:dyDescent="0.25">
      <c r="A128" s="105" t="s">
        <v>238</v>
      </c>
      <c r="B128" s="83">
        <v>1</v>
      </c>
      <c r="C128" s="83">
        <v>1</v>
      </c>
      <c r="D128" s="81">
        <v>2</v>
      </c>
      <c r="E128" s="83">
        <v>8</v>
      </c>
      <c r="F128" s="168">
        <v>4</v>
      </c>
      <c r="G128" s="81">
        <v>11</v>
      </c>
      <c r="H128" s="72">
        <f t="shared" ref="H128" si="163">(D128-C128)/C128</f>
        <v>1</v>
      </c>
      <c r="I128" s="59">
        <f t="shared" ref="I128" si="164">D128-C128</f>
        <v>1</v>
      </c>
      <c r="J128" s="72">
        <f t="shared" ref="J128" si="165">(G128-F128)/F128</f>
        <v>1.75</v>
      </c>
      <c r="K128" s="30">
        <f t="shared" ref="K128" si="166">G128-F128</f>
        <v>7</v>
      </c>
    </row>
    <row r="129" spans="1:12" x14ac:dyDescent="0.25">
      <c r="A129" s="34" t="s">
        <v>31</v>
      </c>
      <c r="B129" s="83">
        <v>1</v>
      </c>
      <c r="C129" s="83">
        <v>2</v>
      </c>
      <c r="D129" s="81">
        <v>1</v>
      </c>
      <c r="E129" s="83">
        <v>2</v>
      </c>
      <c r="F129" s="168">
        <v>4</v>
      </c>
      <c r="G129" s="81">
        <v>4</v>
      </c>
      <c r="H129" s="22">
        <f t="shared" ref="H129" si="167">(D129-C129)/C129</f>
        <v>-0.5</v>
      </c>
      <c r="I129" s="23">
        <f t="shared" si="156"/>
        <v>-1</v>
      </c>
      <c r="J129" s="22">
        <f t="shared" ref="J129" si="168">(G129-F129)/F129</f>
        <v>0</v>
      </c>
      <c r="K129" s="10">
        <f t="shared" si="158"/>
        <v>0</v>
      </c>
    </row>
    <row r="130" spans="1:12" x14ac:dyDescent="0.25">
      <c r="A130" s="66" t="s">
        <v>114</v>
      </c>
      <c r="B130" s="84">
        <f t="shared" ref="B130" si="169">SUM(B115:B129)</f>
        <v>13</v>
      </c>
      <c r="C130" s="84">
        <f t="shared" ref="C130" si="170">SUM(C115:C129)</f>
        <v>19</v>
      </c>
      <c r="D130" s="85">
        <f t="shared" ref="D130" si="171">SUM(D115:D129)</f>
        <v>13</v>
      </c>
      <c r="E130" s="84">
        <f t="shared" ref="E130" si="172">SUM(E115:E129)</f>
        <v>65</v>
      </c>
      <c r="F130" s="84">
        <f t="shared" ref="F130:G130" si="173">SUM(F115:F129)</f>
        <v>87</v>
      </c>
      <c r="G130" s="85">
        <f t="shared" si="173"/>
        <v>70</v>
      </c>
      <c r="H130" s="109">
        <f t="shared" si="8"/>
        <v>-0.31578947368421051</v>
      </c>
      <c r="I130" s="74">
        <f t="shared" si="9"/>
        <v>-6</v>
      </c>
      <c r="J130" s="109">
        <f t="shared" si="10"/>
        <v>-0.19540229885057472</v>
      </c>
      <c r="K130" s="62">
        <f t="shared" si="11"/>
        <v>-17</v>
      </c>
      <c r="L130" s="19"/>
    </row>
    <row r="131" spans="1:12" ht="7.5" customHeight="1" x14ac:dyDescent="0.25">
      <c r="A131" s="34"/>
      <c r="B131" s="83"/>
      <c r="C131" s="83"/>
      <c r="D131" s="81"/>
      <c r="E131" s="83"/>
      <c r="F131" s="168"/>
      <c r="G131" s="81"/>
      <c r="H131" s="72"/>
      <c r="I131" s="59"/>
      <c r="J131" s="72"/>
      <c r="K131" s="30"/>
    </row>
    <row r="132" spans="1:12" hidden="1" x14ac:dyDescent="0.25">
      <c r="A132" s="34" t="s">
        <v>14</v>
      </c>
      <c r="B132" s="83">
        <v>0</v>
      </c>
      <c r="C132" s="83">
        <v>0</v>
      </c>
      <c r="D132" s="81">
        <v>0</v>
      </c>
      <c r="E132" s="83">
        <v>0</v>
      </c>
      <c r="F132" s="168">
        <v>0</v>
      </c>
      <c r="G132" s="81">
        <v>0</v>
      </c>
      <c r="H132" s="92" t="s">
        <v>168</v>
      </c>
      <c r="I132" s="59">
        <f t="shared" si="9"/>
        <v>0</v>
      </c>
      <c r="J132" s="92" t="s">
        <v>168</v>
      </c>
      <c r="K132" s="30">
        <f t="shared" si="11"/>
        <v>0</v>
      </c>
    </row>
    <row r="133" spans="1:12" x14ac:dyDescent="0.25">
      <c r="A133" s="104" t="s">
        <v>189</v>
      </c>
      <c r="B133" s="83">
        <v>0</v>
      </c>
      <c r="C133" s="83">
        <v>0</v>
      </c>
      <c r="D133" s="81">
        <v>0</v>
      </c>
      <c r="E133" s="83">
        <v>0</v>
      </c>
      <c r="F133" s="168">
        <v>0</v>
      </c>
      <c r="G133" s="81">
        <v>0</v>
      </c>
      <c r="H133" s="92" t="s">
        <v>168</v>
      </c>
      <c r="I133" s="59">
        <f t="shared" si="9"/>
        <v>0</v>
      </c>
      <c r="J133" s="92" t="s">
        <v>168</v>
      </c>
      <c r="K133" s="30">
        <f t="shared" si="11"/>
        <v>0</v>
      </c>
    </row>
    <row r="134" spans="1:12" x14ac:dyDescent="0.25">
      <c r="A134" s="105" t="s">
        <v>190</v>
      </c>
      <c r="B134" s="83">
        <v>2</v>
      </c>
      <c r="C134" s="83">
        <v>3</v>
      </c>
      <c r="D134" s="81">
        <v>3</v>
      </c>
      <c r="E134" s="83">
        <v>6</v>
      </c>
      <c r="F134" s="168">
        <v>16</v>
      </c>
      <c r="G134" s="81">
        <v>9</v>
      </c>
      <c r="H134" s="72">
        <f t="shared" si="8"/>
        <v>0</v>
      </c>
      <c r="I134" s="59">
        <f t="shared" si="9"/>
        <v>0</v>
      </c>
      <c r="J134" s="72">
        <f t="shared" si="10"/>
        <v>-0.4375</v>
      </c>
      <c r="K134" s="30">
        <f t="shared" si="11"/>
        <v>-7</v>
      </c>
    </row>
    <row r="135" spans="1:12" x14ac:dyDescent="0.25">
      <c r="A135" s="105" t="s">
        <v>194</v>
      </c>
      <c r="B135" s="83">
        <v>0</v>
      </c>
      <c r="C135" s="83">
        <v>0</v>
      </c>
      <c r="D135" s="81">
        <v>0</v>
      </c>
      <c r="E135" s="83">
        <v>0</v>
      </c>
      <c r="F135" s="168">
        <v>0</v>
      </c>
      <c r="G135" s="81">
        <v>0</v>
      </c>
      <c r="H135" s="92" t="s">
        <v>168</v>
      </c>
      <c r="I135" s="23">
        <f t="shared" si="9"/>
        <v>0</v>
      </c>
      <c r="J135" s="92" t="s">
        <v>168</v>
      </c>
      <c r="K135" s="24">
        <f t="shared" si="11"/>
        <v>0</v>
      </c>
    </row>
    <row r="136" spans="1:12" x14ac:dyDescent="0.25">
      <c r="A136" s="105" t="s">
        <v>191</v>
      </c>
      <c r="B136" s="83">
        <v>0</v>
      </c>
      <c r="C136" s="83">
        <v>1</v>
      </c>
      <c r="D136" s="81">
        <v>0</v>
      </c>
      <c r="E136" s="83">
        <v>0</v>
      </c>
      <c r="F136" s="168">
        <v>3</v>
      </c>
      <c r="G136" s="81">
        <v>0</v>
      </c>
      <c r="H136" s="92" t="s">
        <v>168</v>
      </c>
      <c r="I136" s="23">
        <f t="shared" ref="I136" si="174">D136-C136</f>
        <v>-1</v>
      </c>
      <c r="J136" s="92" t="s">
        <v>168</v>
      </c>
      <c r="K136" s="24">
        <f t="shared" ref="K136" si="175">G136-F136</f>
        <v>-3</v>
      </c>
    </row>
    <row r="137" spans="1:12" x14ac:dyDescent="0.25">
      <c r="A137" s="104" t="s">
        <v>192</v>
      </c>
      <c r="B137" s="83">
        <v>0</v>
      </c>
      <c r="C137" s="83">
        <v>0</v>
      </c>
      <c r="D137" s="81">
        <v>0</v>
      </c>
      <c r="E137" s="83">
        <v>0</v>
      </c>
      <c r="F137" s="168">
        <v>0</v>
      </c>
      <c r="G137" s="81">
        <v>0</v>
      </c>
      <c r="H137" s="92" t="s">
        <v>168</v>
      </c>
      <c r="I137" s="59">
        <f t="shared" si="9"/>
        <v>0</v>
      </c>
      <c r="J137" s="92" t="s">
        <v>168</v>
      </c>
      <c r="K137" s="30">
        <f t="shared" si="11"/>
        <v>0</v>
      </c>
    </row>
    <row r="138" spans="1:12" x14ac:dyDescent="0.25">
      <c r="A138" s="105" t="s">
        <v>193</v>
      </c>
      <c r="B138" s="83">
        <v>4</v>
      </c>
      <c r="C138" s="83">
        <v>1</v>
      </c>
      <c r="D138" s="81">
        <v>1</v>
      </c>
      <c r="E138" s="83">
        <v>15</v>
      </c>
      <c r="F138" s="168">
        <v>3</v>
      </c>
      <c r="G138" s="81">
        <v>3</v>
      </c>
      <c r="H138" s="72">
        <f t="shared" ref="H138:H139" si="176">(D138-C138)/C138</f>
        <v>0</v>
      </c>
      <c r="I138" s="59">
        <f t="shared" si="9"/>
        <v>0</v>
      </c>
      <c r="J138" s="72">
        <f t="shared" ref="J138:J139" si="177">(G138-F138)/F138</f>
        <v>0</v>
      </c>
      <c r="K138" s="30">
        <f t="shared" si="11"/>
        <v>0</v>
      </c>
    </row>
    <row r="139" spans="1:12" x14ac:dyDescent="0.25">
      <c r="A139" s="105" t="s">
        <v>234</v>
      </c>
      <c r="B139" s="83">
        <v>1</v>
      </c>
      <c r="C139" s="83">
        <v>4</v>
      </c>
      <c r="D139" s="81">
        <v>5</v>
      </c>
      <c r="E139" s="83">
        <v>6</v>
      </c>
      <c r="F139" s="168">
        <v>15</v>
      </c>
      <c r="G139" s="81">
        <v>39</v>
      </c>
      <c r="H139" s="72">
        <f t="shared" si="176"/>
        <v>0.25</v>
      </c>
      <c r="I139" s="59">
        <f t="shared" si="9"/>
        <v>1</v>
      </c>
      <c r="J139" s="72">
        <f t="shared" si="177"/>
        <v>1.6</v>
      </c>
      <c r="K139" s="30">
        <f t="shared" si="11"/>
        <v>24</v>
      </c>
    </row>
    <row r="140" spans="1:12" x14ac:dyDescent="0.25">
      <c r="A140" s="105" t="s">
        <v>235</v>
      </c>
      <c r="B140" s="83">
        <v>1</v>
      </c>
      <c r="C140" s="83">
        <v>1</v>
      </c>
      <c r="D140" s="81">
        <v>1</v>
      </c>
      <c r="E140" s="83">
        <v>4</v>
      </c>
      <c r="F140" s="168">
        <v>3</v>
      </c>
      <c r="G140" s="81">
        <v>9</v>
      </c>
      <c r="H140" s="72">
        <f t="shared" ref="H140" si="178">(D140-C140)/C140</f>
        <v>0</v>
      </c>
      <c r="I140" s="59">
        <f t="shared" ref="I140" si="179">D140-C140</f>
        <v>0</v>
      </c>
      <c r="J140" s="72">
        <f t="shared" ref="J140" si="180">(G140-F140)/F140</f>
        <v>2</v>
      </c>
      <c r="K140" s="30">
        <f t="shared" ref="K140" si="181">G140-F140</f>
        <v>6</v>
      </c>
    </row>
    <row r="141" spans="1:12" x14ac:dyDescent="0.25">
      <c r="A141" s="34" t="s">
        <v>88</v>
      </c>
      <c r="B141" s="83">
        <v>0</v>
      </c>
      <c r="C141" s="83">
        <v>0</v>
      </c>
      <c r="D141" s="81">
        <v>0</v>
      </c>
      <c r="E141" s="83">
        <v>0</v>
      </c>
      <c r="F141" s="168">
        <v>0</v>
      </c>
      <c r="G141" s="81">
        <v>0</v>
      </c>
      <c r="H141" s="92" t="s">
        <v>168</v>
      </c>
      <c r="I141" s="59">
        <f t="shared" si="9"/>
        <v>0</v>
      </c>
      <c r="J141" s="92" t="s">
        <v>168</v>
      </c>
      <c r="K141" s="30">
        <f t="shared" si="11"/>
        <v>0</v>
      </c>
    </row>
    <row r="142" spans="1:12" x14ac:dyDescent="0.25">
      <c r="A142" s="34" t="s">
        <v>163</v>
      </c>
      <c r="B142" s="83">
        <v>0</v>
      </c>
      <c r="C142" s="83">
        <v>0</v>
      </c>
      <c r="D142" s="81">
        <v>0</v>
      </c>
      <c r="E142" s="83">
        <v>0</v>
      </c>
      <c r="F142" s="168">
        <v>0</v>
      </c>
      <c r="G142" s="81">
        <v>0</v>
      </c>
      <c r="H142" s="92" t="s">
        <v>168</v>
      </c>
      <c r="I142" s="23">
        <f t="shared" ref="I142:I143" si="182">D142-C142</f>
        <v>0</v>
      </c>
      <c r="J142" s="92" t="s">
        <v>168</v>
      </c>
      <c r="K142" s="24">
        <f t="shared" ref="K142:K143" si="183">G142-F142</f>
        <v>0</v>
      </c>
    </row>
    <row r="143" spans="1:12" x14ac:dyDescent="0.25">
      <c r="A143" s="105" t="s">
        <v>195</v>
      </c>
      <c r="B143" s="83">
        <v>0</v>
      </c>
      <c r="C143" s="83">
        <v>0</v>
      </c>
      <c r="D143" s="81">
        <v>0</v>
      </c>
      <c r="E143" s="83">
        <v>0</v>
      </c>
      <c r="F143" s="168">
        <v>0</v>
      </c>
      <c r="G143" s="81">
        <v>0</v>
      </c>
      <c r="H143" s="142" t="s">
        <v>168</v>
      </c>
      <c r="I143" s="144">
        <f t="shared" si="182"/>
        <v>0</v>
      </c>
      <c r="J143" s="142" t="s">
        <v>168</v>
      </c>
      <c r="K143" s="143">
        <f t="shared" si="183"/>
        <v>0</v>
      </c>
    </row>
    <row r="144" spans="1:12" x14ac:dyDescent="0.25">
      <c r="A144" s="34" t="s">
        <v>162</v>
      </c>
      <c r="B144" s="83">
        <v>0</v>
      </c>
      <c r="C144" s="83">
        <v>0</v>
      </c>
      <c r="D144" s="81">
        <v>1</v>
      </c>
      <c r="E144" s="83">
        <v>0</v>
      </c>
      <c r="F144" s="168">
        <v>0</v>
      </c>
      <c r="G144" s="81">
        <v>8</v>
      </c>
      <c r="H144" s="142" t="s">
        <v>168</v>
      </c>
      <c r="I144" s="144">
        <f t="shared" ref="I144" si="184">D144-C144</f>
        <v>1</v>
      </c>
      <c r="J144" s="142" t="s">
        <v>168</v>
      </c>
      <c r="K144" s="143">
        <f t="shared" ref="K144" si="185">G144-F144</f>
        <v>8</v>
      </c>
    </row>
    <row r="145" spans="1:11" x14ac:dyDescent="0.25">
      <c r="A145" s="105" t="s">
        <v>201</v>
      </c>
      <c r="B145" s="83">
        <v>6</v>
      </c>
      <c r="C145" s="83">
        <v>9</v>
      </c>
      <c r="D145" s="81">
        <v>8</v>
      </c>
      <c r="E145" s="83">
        <v>28</v>
      </c>
      <c r="F145" s="168">
        <v>28</v>
      </c>
      <c r="G145" s="81">
        <v>32</v>
      </c>
      <c r="H145" s="72">
        <f t="shared" si="8"/>
        <v>-0.1111111111111111</v>
      </c>
      <c r="I145" s="59">
        <f t="shared" si="9"/>
        <v>-1</v>
      </c>
      <c r="J145" s="72">
        <f t="shared" si="10"/>
        <v>0.14285714285714285</v>
      </c>
      <c r="K145" s="30">
        <f t="shared" si="11"/>
        <v>4</v>
      </c>
    </row>
    <row r="146" spans="1:11" x14ac:dyDescent="0.25">
      <c r="A146" s="105" t="s">
        <v>172</v>
      </c>
      <c r="B146" s="83">
        <v>0</v>
      </c>
      <c r="C146" s="83">
        <v>0</v>
      </c>
      <c r="D146" s="81">
        <v>1</v>
      </c>
      <c r="E146" s="83">
        <v>0</v>
      </c>
      <c r="F146" s="168">
        <v>0</v>
      </c>
      <c r="G146" s="81">
        <v>4</v>
      </c>
      <c r="H146" s="142" t="s">
        <v>168</v>
      </c>
      <c r="I146" s="144">
        <f t="shared" si="9"/>
        <v>1</v>
      </c>
      <c r="J146" s="142" t="s">
        <v>168</v>
      </c>
      <c r="K146" s="143">
        <f t="shared" si="11"/>
        <v>4</v>
      </c>
    </row>
    <row r="147" spans="1:11" x14ac:dyDescent="0.25">
      <c r="A147" s="105" t="s">
        <v>173</v>
      </c>
      <c r="B147" s="83">
        <v>3</v>
      </c>
      <c r="C147" s="83">
        <v>3</v>
      </c>
      <c r="D147" s="81">
        <v>3</v>
      </c>
      <c r="E147" s="83">
        <v>12</v>
      </c>
      <c r="F147" s="168">
        <v>12</v>
      </c>
      <c r="G147" s="81">
        <v>12</v>
      </c>
      <c r="H147" s="72">
        <f t="shared" si="8"/>
        <v>0</v>
      </c>
      <c r="I147" s="59">
        <f t="shared" si="9"/>
        <v>0</v>
      </c>
      <c r="J147" s="72">
        <f t="shared" si="10"/>
        <v>0</v>
      </c>
      <c r="K147" s="30">
        <f t="shared" si="11"/>
        <v>0</v>
      </c>
    </row>
    <row r="148" spans="1:11" x14ac:dyDescent="0.25">
      <c r="A148" s="34" t="s">
        <v>86</v>
      </c>
      <c r="B148" s="83">
        <v>0</v>
      </c>
      <c r="C148" s="83">
        <v>0</v>
      </c>
      <c r="D148" s="81">
        <v>0</v>
      </c>
      <c r="E148" s="83">
        <v>0</v>
      </c>
      <c r="F148" s="168">
        <v>0</v>
      </c>
      <c r="G148" s="81">
        <v>0</v>
      </c>
      <c r="H148" s="92" t="s">
        <v>168</v>
      </c>
      <c r="I148" s="23">
        <f t="shared" ref="I148:I149" si="186">D148-C148</f>
        <v>0</v>
      </c>
      <c r="J148" s="92" t="s">
        <v>168</v>
      </c>
      <c r="K148" s="24">
        <f t="shared" ref="K148:K149" si="187">G148-F148</f>
        <v>0</v>
      </c>
    </row>
    <row r="149" spans="1:11" x14ac:dyDescent="0.25">
      <c r="A149" s="34" t="s">
        <v>28</v>
      </c>
      <c r="B149" s="83">
        <v>0</v>
      </c>
      <c r="C149" s="83">
        <v>0</v>
      </c>
      <c r="D149" s="81">
        <v>0</v>
      </c>
      <c r="E149" s="83">
        <v>0</v>
      </c>
      <c r="F149" s="168">
        <v>0</v>
      </c>
      <c r="G149" s="81">
        <v>0</v>
      </c>
      <c r="H149" s="92" t="s">
        <v>168</v>
      </c>
      <c r="I149" s="23">
        <f t="shared" si="186"/>
        <v>0</v>
      </c>
      <c r="J149" s="92" t="s">
        <v>168</v>
      </c>
      <c r="K149" s="24">
        <f t="shared" si="187"/>
        <v>0</v>
      </c>
    </row>
    <row r="150" spans="1:11" x14ac:dyDescent="0.25">
      <c r="A150" s="105" t="s">
        <v>174</v>
      </c>
      <c r="B150" s="83">
        <v>7</v>
      </c>
      <c r="C150" s="83">
        <v>5</v>
      </c>
      <c r="D150" s="81">
        <v>5</v>
      </c>
      <c r="E150" s="83">
        <v>20</v>
      </c>
      <c r="F150" s="168">
        <v>18</v>
      </c>
      <c r="G150" s="81">
        <v>18</v>
      </c>
      <c r="H150" s="72">
        <f t="shared" si="8"/>
        <v>0</v>
      </c>
      <c r="I150" s="59">
        <f t="shared" si="9"/>
        <v>0</v>
      </c>
      <c r="J150" s="72">
        <f t="shared" si="10"/>
        <v>0</v>
      </c>
      <c r="K150" s="30">
        <f t="shared" si="11"/>
        <v>0</v>
      </c>
    </row>
    <row r="151" spans="1:11" x14ac:dyDescent="0.25">
      <c r="A151" s="34" t="s">
        <v>66</v>
      </c>
      <c r="B151" s="83">
        <v>1</v>
      </c>
      <c r="C151" s="83">
        <v>0</v>
      </c>
      <c r="D151" s="81">
        <v>0</v>
      </c>
      <c r="E151" s="83">
        <v>4</v>
      </c>
      <c r="F151" s="168">
        <v>0</v>
      </c>
      <c r="G151" s="81">
        <v>0</v>
      </c>
      <c r="H151" s="92" t="s">
        <v>168</v>
      </c>
      <c r="I151" s="59">
        <f t="shared" ref="I151" si="188">D151-C151</f>
        <v>0</v>
      </c>
      <c r="J151" s="92" t="s">
        <v>168</v>
      </c>
      <c r="K151" s="30">
        <f t="shared" ref="K151" si="189">G151-F151</f>
        <v>0</v>
      </c>
    </row>
    <row r="152" spans="1:11" x14ac:dyDescent="0.25">
      <c r="A152" s="34" t="s">
        <v>65</v>
      </c>
      <c r="B152" s="83">
        <v>0</v>
      </c>
      <c r="C152" s="83">
        <v>0</v>
      </c>
      <c r="D152" s="81">
        <v>0</v>
      </c>
      <c r="E152" s="83">
        <v>0</v>
      </c>
      <c r="F152" s="168">
        <v>0</v>
      </c>
      <c r="G152" s="81">
        <v>0</v>
      </c>
      <c r="H152" s="92" t="s">
        <v>168</v>
      </c>
      <c r="I152" s="59">
        <f t="shared" si="9"/>
        <v>0</v>
      </c>
      <c r="J152" s="92" t="s">
        <v>168</v>
      </c>
      <c r="K152" s="30">
        <f t="shared" si="11"/>
        <v>0</v>
      </c>
    </row>
    <row r="153" spans="1:11" x14ac:dyDescent="0.25">
      <c r="A153" s="105" t="s">
        <v>262</v>
      </c>
      <c r="B153" s="83">
        <v>0</v>
      </c>
      <c r="C153" s="83">
        <v>0</v>
      </c>
      <c r="D153" s="81">
        <v>1</v>
      </c>
      <c r="E153" s="83">
        <v>0</v>
      </c>
      <c r="F153" s="168">
        <v>0</v>
      </c>
      <c r="G153" s="81">
        <v>4</v>
      </c>
      <c r="H153" s="92" t="s">
        <v>168</v>
      </c>
      <c r="I153" s="59">
        <f t="shared" ref="I153:I154" si="190">D153-C153</f>
        <v>1</v>
      </c>
      <c r="J153" s="92" t="s">
        <v>168</v>
      </c>
      <c r="K153" s="30">
        <f t="shared" ref="K153:K154" si="191">G153-F153</f>
        <v>4</v>
      </c>
    </row>
    <row r="154" spans="1:11" x14ac:dyDescent="0.25">
      <c r="A154" s="105" t="s">
        <v>263</v>
      </c>
      <c r="B154" s="83">
        <v>0</v>
      </c>
      <c r="C154" s="83">
        <v>0</v>
      </c>
      <c r="D154" s="81">
        <v>1</v>
      </c>
      <c r="E154" s="83">
        <v>0</v>
      </c>
      <c r="F154" s="168">
        <v>0</v>
      </c>
      <c r="G154" s="81">
        <v>4</v>
      </c>
      <c r="H154" s="92" t="s">
        <v>168</v>
      </c>
      <c r="I154" s="59">
        <f t="shared" si="190"/>
        <v>1</v>
      </c>
      <c r="J154" s="92" t="s">
        <v>168</v>
      </c>
      <c r="K154" s="30">
        <f t="shared" si="191"/>
        <v>4</v>
      </c>
    </row>
    <row r="155" spans="1:11" x14ac:dyDescent="0.25">
      <c r="A155" s="34" t="s">
        <v>128</v>
      </c>
      <c r="B155" s="83">
        <v>1</v>
      </c>
      <c r="C155" s="83">
        <v>1</v>
      </c>
      <c r="D155" s="81">
        <v>0</v>
      </c>
      <c r="E155" s="83">
        <v>3</v>
      </c>
      <c r="F155" s="168">
        <v>6</v>
      </c>
      <c r="G155" s="81">
        <v>0</v>
      </c>
      <c r="H155" s="92" t="s">
        <v>168</v>
      </c>
      <c r="I155" s="59">
        <f t="shared" ref="I155" si="192">D155-C155</f>
        <v>-1</v>
      </c>
      <c r="J155" s="92" t="s">
        <v>168</v>
      </c>
      <c r="K155" s="30">
        <f t="shared" ref="K155" si="193">G155-F155</f>
        <v>-6</v>
      </c>
    </row>
    <row r="156" spans="1:11" x14ac:dyDescent="0.25">
      <c r="A156" s="34" t="s">
        <v>30</v>
      </c>
      <c r="B156" s="83">
        <v>0</v>
      </c>
      <c r="C156" s="83">
        <v>0</v>
      </c>
      <c r="D156" s="81">
        <v>0</v>
      </c>
      <c r="E156" s="83">
        <v>0</v>
      </c>
      <c r="F156" s="168">
        <v>0</v>
      </c>
      <c r="G156" s="81">
        <v>0</v>
      </c>
      <c r="H156" s="92" t="s">
        <v>168</v>
      </c>
      <c r="I156" s="59">
        <f t="shared" si="9"/>
        <v>0</v>
      </c>
      <c r="J156" s="92" t="s">
        <v>168</v>
      </c>
      <c r="K156" s="30">
        <f t="shared" si="11"/>
        <v>0</v>
      </c>
    </row>
    <row r="157" spans="1:11" x14ac:dyDescent="0.25">
      <c r="A157" s="34" t="s">
        <v>164</v>
      </c>
      <c r="B157" s="83">
        <v>0</v>
      </c>
      <c r="C157" s="83">
        <v>0</v>
      </c>
      <c r="D157" s="81">
        <v>0</v>
      </c>
      <c r="E157" s="83">
        <v>0</v>
      </c>
      <c r="F157" s="168">
        <v>0</v>
      </c>
      <c r="G157" s="81">
        <v>0</v>
      </c>
      <c r="H157" s="92" t="s">
        <v>168</v>
      </c>
      <c r="I157" s="23">
        <f t="shared" ref="I157:I159" si="194">D157-C157</f>
        <v>0</v>
      </c>
      <c r="J157" s="92" t="s">
        <v>168</v>
      </c>
      <c r="K157" s="24">
        <f t="shared" ref="K157:K159" si="195">G157-F157</f>
        <v>0</v>
      </c>
    </row>
    <row r="158" spans="1:11" x14ac:dyDescent="0.25">
      <c r="A158" s="105" t="s">
        <v>171</v>
      </c>
      <c r="B158" s="83">
        <v>0</v>
      </c>
      <c r="C158" s="83">
        <v>1</v>
      </c>
      <c r="D158" s="81">
        <v>2</v>
      </c>
      <c r="E158" s="83">
        <v>0</v>
      </c>
      <c r="F158" s="168">
        <v>4</v>
      </c>
      <c r="G158" s="81">
        <v>12</v>
      </c>
      <c r="H158" s="72">
        <f t="shared" ref="H158" si="196">(D158-C158)/C158</f>
        <v>1</v>
      </c>
      <c r="I158" s="59">
        <f t="shared" si="194"/>
        <v>1</v>
      </c>
      <c r="J158" s="72">
        <f t="shared" ref="J158" si="197">(G158-F158)/F158</f>
        <v>2</v>
      </c>
      <c r="K158" s="30">
        <f t="shared" si="195"/>
        <v>8</v>
      </c>
    </row>
    <row r="159" spans="1:11" x14ac:dyDescent="0.25">
      <c r="A159" s="105" t="s">
        <v>202</v>
      </c>
      <c r="B159" s="83">
        <v>0</v>
      </c>
      <c r="C159" s="83">
        <v>0</v>
      </c>
      <c r="D159" s="81">
        <v>0</v>
      </c>
      <c r="E159" s="83">
        <v>0</v>
      </c>
      <c r="F159" s="168">
        <v>0</v>
      </c>
      <c r="G159" s="81">
        <v>0</v>
      </c>
      <c r="H159" s="92" t="s">
        <v>168</v>
      </c>
      <c r="I159" s="23">
        <f t="shared" si="194"/>
        <v>0</v>
      </c>
      <c r="J159" s="92" t="s">
        <v>168</v>
      </c>
      <c r="K159" s="24">
        <f t="shared" si="195"/>
        <v>0</v>
      </c>
    </row>
    <row r="160" spans="1:11" x14ac:dyDescent="0.25">
      <c r="A160" s="105" t="s">
        <v>203</v>
      </c>
      <c r="B160" s="83">
        <v>7</v>
      </c>
      <c r="C160" s="83">
        <v>9</v>
      </c>
      <c r="D160" s="81">
        <v>3</v>
      </c>
      <c r="E160" s="83">
        <v>48</v>
      </c>
      <c r="F160" s="168">
        <v>64</v>
      </c>
      <c r="G160" s="81">
        <v>14</v>
      </c>
      <c r="H160" s="72">
        <f t="shared" ref="H160:H161" si="198">(D160-C160)/C160</f>
        <v>-0.66666666666666663</v>
      </c>
      <c r="I160" s="59">
        <f t="shared" ref="I160:I161" si="199">D160-C160</f>
        <v>-6</v>
      </c>
      <c r="J160" s="72">
        <f t="shared" ref="J160:J161" si="200">(G160-F160)/F160</f>
        <v>-0.78125</v>
      </c>
      <c r="K160" s="30">
        <f t="shared" ref="K160:K161" si="201">G160-F160</f>
        <v>-50</v>
      </c>
    </row>
    <row r="161" spans="1:12" x14ac:dyDescent="0.25">
      <c r="A161" s="105" t="s">
        <v>204</v>
      </c>
      <c r="B161" s="83">
        <v>4</v>
      </c>
      <c r="C161" s="83">
        <v>2</v>
      </c>
      <c r="D161" s="81">
        <v>1</v>
      </c>
      <c r="E161" s="83">
        <v>8</v>
      </c>
      <c r="F161" s="168">
        <v>8</v>
      </c>
      <c r="G161" s="81">
        <v>2</v>
      </c>
      <c r="H161" s="72">
        <f t="shared" si="198"/>
        <v>-0.5</v>
      </c>
      <c r="I161" s="59">
        <f t="shared" si="199"/>
        <v>-1</v>
      </c>
      <c r="J161" s="72">
        <f t="shared" si="200"/>
        <v>-0.75</v>
      </c>
      <c r="K161" s="30">
        <f t="shared" si="201"/>
        <v>-6</v>
      </c>
    </row>
    <row r="162" spans="1:12" x14ac:dyDescent="0.25">
      <c r="A162" s="105" t="s">
        <v>248</v>
      </c>
      <c r="B162" s="83">
        <v>0</v>
      </c>
      <c r="C162" s="83">
        <v>1</v>
      </c>
      <c r="D162" s="100">
        <v>1</v>
      </c>
      <c r="E162" s="83">
        <v>0</v>
      </c>
      <c r="F162" s="168">
        <v>6</v>
      </c>
      <c r="G162" s="100">
        <v>4</v>
      </c>
      <c r="H162" s="72">
        <f t="shared" ref="H162" si="202">(D162-C162)/C162</f>
        <v>0</v>
      </c>
      <c r="I162" s="59">
        <f t="shared" ref="I162" si="203">D162-C162</f>
        <v>0</v>
      </c>
      <c r="J162" s="72">
        <f t="shared" ref="J162" si="204">(G162-F162)/F162</f>
        <v>-0.33333333333333331</v>
      </c>
      <c r="K162" s="30">
        <f t="shared" ref="K162" si="205">G162-F162</f>
        <v>-2</v>
      </c>
    </row>
    <row r="163" spans="1:12" x14ac:dyDescent="0.25">
      <c r="A163" s="34" t="s">
        <v>90</v>
      </c>
      <c r="B163" s="83">
        <v>88</v>
      </c>
      <c r="C163" s="83">
        <v>101</v>
      </c>
      <c r="D163" s="81">
        <v>65</v>
      </c>
      <c r="E163" s="83">
        <v>342</v>
      </c>
      <c r="F163" s="168">
        <v>476</v>
      </c>
      <c r="G163" s="81">
        <v>326</v>
      </c>
      <c r="H163" s="72">
        <f t="shared" si="8"/>
        <v>-0.35643564356435642</v>
      </c>
      <c r="I163" s="59">
        <f t="shared" si="9"/>
        <v>-36</v>
      </c>
      <c r="J163" s="72">
        <f t="shared" si="10"/>
        <v>-0.31512605042016806</v>
      </c>
      <c r="K163" s="12">
        <f t="shared" si="11"/>
        <v>-150</v>
      </c>
    </row>
    <row r="164" spans="1:12" x14ac:dyDescent="0.25">
      <c r="A164" s="66" t="s">
        <v>107</v>
      </c>
      <c r="B164" s="84">
        <f t="shared" ref="B164:C164" si="206">SUM(B132:B163)</f>
        <v>125</v>
      </c>
      <c r="C164" s="84">
        <f t="shared" si="206"/>
        <v>142</v>
      </c>
      <c r="D164" s="85">
        <f t="shared" ref="D164" si="207">SUM(D132:D163)</f>
        <v>102</v>
      </c>
      <c r="E164" s="84">
        <f t="shared" ref="E164" si="208">SUM(E132:E163)</f>
        <v>496</v>
      </c>
      <c r="F164" s="84">
        <f t="shared" ref="F164:G164" si="209">SUM(F132:F163)</f>
        <v>662</v>
      </c>
      <c r="G164" s="85">
        <f t="shared" si="209"/>
        <v>500</v>
      </c>
      <c r="H164" s="109">
        <f t="shared" si="8"/>
        <v>-0.28169014084507044</v>
      </c>
      <c r="I164" s="74">
        <f t="shared" si="9"/>
        <v>-40</v>
      </c>
      <c r="J164" s="109">
        <f t="shared" si="10"/>
        <v>-0.24471299093655588</v>
      </c>
      <c r="K164" s="62">
        <f t="shared" si="11"/>
        <v>-162</v>
      </c>
      <c r="L164" s="19"/>
    </row>
    <row r="165" spans="1:12" ht="7.5" customHeight="1" x14ac:dyDescent="0.25">
      <c r="A165" s="34"/>
      <c r="B165" s="83"/>
      <c r="C165" s="83"/>
      <c r="D165" s="81"/>
      <c r="E165" s="83"/>
      <c r="F165" s="168"/>
      <c r="G165" s="81"/>
      <c r="H165" s="72"/>
      <c r="I165" s="59"/>
      <c r="J165" s="72"/>
      <c r="K165" s="30"/>
    </row>
    <row r="166" spans="1:12" x14ac:dyDescent="0.25">
      <c r="A166" s="2" t="s">
        <v>0</v>
      </c>
      <c r="B166" s="38">
        <f t="shared" ref="B166:C166" si="210">B5+B7+B9+B16+B21+B38+B44+B50+B58+B62+B66+B72+B74+B76+B80+B86+B94+B96+B100+B104+B113+B130+B164+B108</f>
        <v>1660</v>
      </c>
      <c r="C166" s="38">
        <f t="shared" si="210"/>
        <v>1533</v>
      </c>
      <c r="D166" s="38">
        <f t="shared" ref="D166:G166" si="211">D5+D7+D9+D16+D21+D38+D44+D50+D58+D62+D66+D72+D74+D76+D80+D86+D94+D96+D100+D104+D113+D130+D164+D108</f>
        <v>1438</v>
      </c>
      <c r="E166" s="107">
        <f t="shared" ref="E166:F166" si="212">E5+E7+E9+E16+E21+E38+E44+E50+E58+E62+E66+E72+E74+E76+E80+E86+E94+E96+E100+E104+E113+E130+E164+E108</f>
        <v>11697</v>
      </c>
      <c r="F166" s="164">
        <f t="shared" si="212"/>
        <v>10673</v>
      </c>
      <c r="G166" s="174">
        <f t="shared" si="211"/>
        <v>10462</v>
      </c>
      <c r="H166" s="111">
        <f>(D166-C166)/C166</f>
        <v>-6.1969993476842788E-2</v>
      </c>
      <c r="I166" s="112">
        <f>D166-C166</f>
        <v>-95</v>
      </c>
      <c r="J166" s="111">
        <f>(G166-F166)/F166</f>
        <v>-1.9769511852337676E-2</v>
      </c>
      <c r="K166" s="38">
        <f>G166-F166</f>
        <v>-211</v>
      </c>
      <c r="L166" s="19"/>
    </row>
    <row r="167" spans="1:12" x14ac:dyDescent="0.25">
      <c r="A167" s="34"/>
      <c r="B167" s="83"/>
      <c r="C167" s="83"/>
      <c r="D167" s="81"/>
      <c r="E167" s="83"/>
      <c r="F167" s="83"/>
      <c r="G167" s="81"/>
      <c r="H167" s="57"/>
      <c r="I167" s="113"/>
      <c r="J167" s="72"/>
      <c r="K167" s="114"/>
    </row>
    <row r="168" spans="1:12" x14ac:dyDescent="0.25">
      <c r="A168" s="77" t="s">
        <v>3</v>
      </c>
      <c r="B168" s="83">
        <v>138</v>
      </c>
      <c r="C168" s="83">
        <v>118</v>
      </c>
      <c r="D168" s="81">
        <v>106</v>
      </c>
      <c r="E168" s="83">
        <v>1541</v>
      </c>
      <c r="F168" s="168">
        <v>1421</v>
      </c>
      <c r="G168" s="81">
        <v>1247</v>
      </c>
      <c r="H168" s="72">
        <f>(D168-C168)/C168</f>
        <v>-0.10169491525423729</v>
      </c>
      <c r="I168" s="59">
        <f>D168-C168</f>
        <v>-12</v>
      </c>
      <c r="J168" s="72">
        <f>(G168-F168)/F168</f>
        <v>-0.12244897959183673</v>
      </c>
      <c r="K168" s="30">
        <f>G168-F168</f>
        <v>-174</v>
      </c>
    </row>
    <row r="169" spans="1:12" ht="7.5" customHeight="1" x14ac:dyDescent="0.25">
      <c r="A169" s="77"/>
      <c r="B169" s="83"/>
      <c r="C169" s="83"/>
      <c r="D169" s="81"/>
      <c r="E169" s="83"/>
      <c r="F169" s="168"/>
      <c r="G169" s="81"/>
      <c r="H169" s="72"/>
      <c r="I169" s="59"/>
      <c r="J169" s="72"/>
      <c r="K169" s="30"/>
    </row>
    <row r="170" spans="1:12" x14ac:dyDescent="0.25">
      <c r="A170" s="34" t="s">
        <v>63</v>
      </c>
      <c r="B170" s="83">
        <v>102</v>
      </c>
      <c r="C170" s="83">
        <v>95</v>
      </c>
      <c r="D170" s="81">
        <v>82</v>
      </c>
      <c r="E170" s="83">
        <v>1363</v>
      </c>
      <c r="F170" s="168">
        <v>1269</v>
      </c>
      <c r="G170" s="81">
        <v>1090</v>
      </c>
      <c r="H170" s="72">
        <f t="shared" ref="H170:H296" si="213">(D170-C170)/C170</f>
        <v>-0.1368421052631579</v>
      </c>
      <c r="I170" s="59">
        <f t="shared" ref="I170:I296" si="214">D170-C170</f>
        <v>-13</v>
      </c>
      <c r="J170" s="72">
        <f t="shared" ref="J170:J296" si="215">(G170-F170)/F170</f>
        <v>-0.14105594956658787</v>
      </c>
      <c r="K170" s="30">
        <f t="shared" ref="K170:K296" si="216">G170-F170</f>
        <v>-179</v>
      </c>
    </row>
    <row r="171" spans="1:12" x14ac:dyDescent="0.25">
      <c r="A171" s="105" t="s">
        <v>232</v>
      </c>
      <c r="B171" s="83">
        <v>1</v>
      </c>
      <c r="C171" s="83">
        <v>14</v>
      </c>
      <c r="D171" s="81">
        <v>29</v>
      </c>
      <c r="E171" s="83">
        <v>8</v>
      </c>
      <c r="F171" s="168">
        <v>154</v>
      </c>
      <c r="G171" s="81">
        <v>351</v>
      </c>
      <c r="H171" s="72">
        <f t="shared" ref="H171" si="217">(D171-C171)/C171</f>
        <v>1.0714285714285714</v>
      </c>
      <c r="I171" s="59">
        <f t="shared" ref="I171" si="218">D171-C171</f>
        <v>15</v>
      </c>
      <c r="J171" s="72">
        <f t="shared" ref="J171" si="219">(G171-F171)/F171</f>
        <v>1.2792207792207793</v>
      </c>
      <c r="K171" s="12">
        <f t="shared" ref="K171" si="220">G171-F171</f>
        <v>197</v>
      </c>
    </row>
    <row r="172" spans="1:12" x14ac:dyDescent="0.25">
      <c r="A172" s="118" t="s">
        <v>233</v>
      </c>
      <c r="B172" s="79">
        <f t="shared" ref="B172" si="221">SUM(B170:B171)</f>
        <v>103</v>
      </c>
      <c r="C172" s="79">
        <f t="shared" ref="C172" si="222">SUM(C170:C171)</f>
        <v>109</v>
      </c>
      <c r="D172" s="86">
        <f t="shared" ref="D172:F172" si="223">SUM(D170:D171)</f>
        <v>111</v>
      </c>
      <c r="E172" s="79">
        <f t="shared" si="223"/>
        <v>1371</v>
      </c>
      <c r="F172" s="79">
        <f t="shared" si="223"/>
        <v>1423</v>
      </c>
      <c r="G172" s="86">
        <f t="shared" ref="G172" si="224">SUM(G170:G171)</f>
        <v>1441</v>
      </c>
      <c r="H172" s="108">
        <f t="shared" ref="H172" si="225">(D172-C172)/C172</f>
        <v>1.834862385321101E-2</v>
      </c>
      <c r="I172" s="58">
        <f t="shared" si="214"/>
        <v>2</v>
      </c>
      <c r="J172" s="108">
        <f t="shared" ref="J172" si="226">(G172-F172)/F172</f>
        <v>1.2649332396345749E-2</v>
      </c>
      <c r="K172" s="67">
        <f t="shared" si="216"/>
        <v>18</v>
      </c>
    </row>
    <row r="173" spans="1:12" ht="7.5" customHeight="1" x14ac:dyDescent="0.25">
      <c r="A173" s="34"/>
      <c r="B173" s="83"/>
      <c r="C173" s="83"/>
      <c r="D173" s="81"/>
      <c r="E173" s="83"/>
      <c r="F173" s="168"/>
      <c r="G173" s="81"/>
      <c r="H173" s="72"/>
      <c r="I173" s="59"/>
      <c r="J173" s="72"/>
      <c r="K173" s="30"/>
    </row>
    <row r="174" spans="1:12" x14ac:dyDescent="0.25">
      <c r="A174" s="34" t="s">
        <v>72</v>
      </c>
      <c r="B174" s="83">
        <v>17</v>
      </c>
      <c r="C174" s="83">
        <v>4</v>
      </c>
      <c r="D174" s="81">
        <v>2</v>
      </c>
      <c r="E174" s="83">
        <v>160</v>
      </c>
      <c r="F174" s="168">
        <v>28</v>
      </c>
      <c r="G174" s="81">
        <v>12</v>
      </c>
      <c r="H174" s="72">
        <f t="shared" si="213"/>
        <v>-0.5</v>
      </c>
      <c r="I174" s="59">
        <f t="shared" si="214"/>
        <v>-2</v>
      </c>
      <c r="J174" s="72">
        <f t="shared" si="215"/>
        <v>-0.5714285714285714</v>
      </c>
      <c r="K174" s="30">
        <f t="shared" si="216"/>
        <v>-16</v>
      </c>
    </row>
    <row r="175" spans="1:12" x14ac:dyDescent="0.25">
      <c r="A175" s="105" t="s">
        <v>209</v>
      </c>
      <c r="B175" s="83">
        <v>84</v>
      </c>
      <c r="C175" s="83">
        <v>95</v>
      </c>
      <c r="D175" s="81">
        <v>92</v>
      </c>
      <c r="E175" s="83">
        <v>1111</v>
      </c>
      <c r="F175" s="168">
        <v>1234</v>
      </c>
      <c r="G175" s="81">
        <v>1230</v>
      </c>
      <c r="H175" s="72">
        <f t="shared" si="213"/>
        <v>-3.1578947368421054E-2</v>
      </c>
      <c r="I175" s="59">
        <f t="shared" si="214"/>
        <v>-3</v>
      </c>
      <c r="J175" s="72">
        <f t="shared" si="215"/>
        <v>-3.2414910858995136E-3</v>
      </c>
      <c r="K175" s="12">
        <f t="shared" si="216"/>
        <v>-4</v>
      </c>
    </row>
    <row r="176" spans="1:12" x14ac:dyDescent="0.25">
      <c r="A176" s="118" t="s">
        <v>208</v>
      </c>
      <c r="B176" s="79">
        <f t="shared" ref="B176" si="227">SUM(B174:B175)</f>
        <v>101</v>
      </c>
      <c r="C176" s="79">
        <f t="shared" ref="C176" si="228">SUM(C174:C175)</f>
        <v>99</v>
      </c>
      <c r="D176" s="86">
        <f t="shared" ref="D176" si="229">SUM(D174:D175)</f>
        <v>94</v>
      </c>
      <c r="E176" s="79">
        <f t="shared" ref="E176" si="230">SUM(E174:E175)</f>
        <v>1271</v>
      </c>
      <c r="F176" s="79">
        <f t="shared" ref="F176:G176" si="231">SUM(F174:F175)</f>
        <v>1262</v>
      </c>
      <c r="G176" s="86">
        <f t="shared" si="231"/>
        <v>1242</v>
      </c>
      <c r="H176" s="108">
        <f t="shared" ref="H176" si="232">(D176-C176)/C176</f>
        <v>-5.0505050505050504E-2</v>
      </c>
      <c r="I176" s="58">
        <f t="shared" ref="I176" si="233">D176-C176</f>
        <v>-5</v>
      </c>
      <c r="J176" s="108">
        <f t="shared" ref="J176" si="234">(G176-F176)/F176</f>
        <v>-1.5847860538827259E-2</v>
      </c>
      <c r="K176" s="67">
        <f t="shared" ref="K176" si="235">G176-F176</f>
        <v>-20</v>
      </c>
    </row>
    <row r="177" spans="1:12" ht="7.5" customHeight="1" x14ac:dyDescent="0.25">
      <c r="A177" s="34"/>
      <c r="B177" s="83"/>
      <c r="C177" s="83"/>
      <c r="D177" s="81"/>
      <c r="E177" s="83"/>
      <c r="F177" s="168"/>
      <c r="G177" s="81"/>
      <c r="H177" s="72"/>
      <c r="I177" s="59"/>
      <c r="J177" s="72"/>
      <c r="K177" s="30"/>
    </row>
    <row r="178" spans="1:12" x14ac:dyDescent="0.25">
      <c r="A178" s="34" t="s">
        <v>5</v>
      </c>
      <c r="B178" s="83">
        <v>14</v>
      </c>
      <c r="C178" s="83">
        <v>10</v>
      </c>
      <c r="D178" s="100">
        <v>9</v>
      </c>
      <c r="E178" s="83">
        <v>207</v>
      </c>
      <c r="F178" s="168">
        <v>133</v>
      </c>
      <c r="G178" s="100">
        <v>94</v>
      </c>
      <c r="H178" s="72">
        <f t="shared" si="213"/>
        <v>-0.1</v>
      </c>
      <c r="I178" s="59">
        <f t="shared" si="214"/>
        <v>-1</v>
      </c>
      <c r="J178" s="72">
        <f t="shared" si="215"/>
        <v>-0.2932330827067669</v>
      </c>
      <c r="K178" s="30">
        <f t="shared" si="216"/>
        <v>-39</v>
      </c>
    </row>
    <row r="179" spans="1:12" hidden="1" x14ac:dyDescent="0.25">
      <c r="A179" s="34" t="s">
        <v>6</v>
      </c>
      <c r="B179" s="83">
        <v>0</v>
      </c>
      <c r="C179" s="83">
        <v>0</v>
      </c>
      <c r="D179" s="100">
        <v>0</v>
      </c>
      <c r="E179" s="83">
        <v>0</v>
      </c>
      <c r="F179" s="168">
        <v>0</v>
      </c>
      <c r="G179" s="100">
        <v>0</v>
      </c>
      <c r="H179" s="72" t="s">
        <v>168</v>
      </c>
      <c r="I179" s="59">
        <f t="shared" si="214"/>
        <v>0</v>
      </c>
      <c r="J179" s="72" t="s">
        <v>168</v>
      </c>
      <c r="K179" s="12">
        <f t="shared" si="216"/>
        <v>0</v>
      </c>
    </row>
    <row r="180" spans="1:12" hidden="1" x14ac:dyDescent="0.25">
      <c r="A180" s="66" t="s">
        <v>108</v>
      </c>
      <c r="B180" s="84">
        <f t="shared" ref="B180:C180" si="236">SUM(B178:B179)</f>
        <v>14</v>
      </c>
      <c r="C180" s="84">
        <f t="shared" si="236"/>
        <v>10</v>
      </c>
      <c r="D180" s="159">
        <f t="shared" ref="D180" si="237">SUM(D178:D179)</f>
        <v>9</v>
      </c>
      <c r="E180" s="84">
        <f t="shared" ref="E180" si="238">SUM(E178:E179)</f>
        <v>207</v>
      </c>
      <c r="F180" s="84">
        <f t="shared" ref="F180:G180" si="239">SUM(F178:F179)</f>
        <v>133</v>
      </c>
      <c r="G180" s="159">
        <f t="shared" si="239"/>
        <v>94</v>
      </c>
      <c r="H180" s="109">
        <f t="shared" si="213"/>
        <v>-0.1</v>
      </c>
      <c r="I180" s="74">
        <f t="shared" si="214"/>
        <v>-1</v>
      </c>
      <c r="J180" s="109">
        <f t="shared" si="215"/>
        <v>-0.2932330827067669</v>
      </c>
      <c r="K180" s="62">
        <f t="shared" si="216"/>
        <v>-39</v>
      </c>
      <c r="L180" s="19"/>
    </row>
    <row r="181" spans="1:12" ht="7.5" customHeight="1" x14ac:dyDescent="0.25">
      <c r="A181" s="66"/>
      <c r="B181" s="83"/>
      <c r="C181" s="83"/>
      <c r="D181" s="100"/>
      <c r="E181" s="83"/>
      <c r="F181" s="83"/>
      <c r="G181" s="100"/>
      <c r="H181" s="72"/>
      <c r="I181" s="116"/>
      <c r="J181" s="72"/>
      <c r="K181" s="12"/>
      <c r="L181" s="19"/>
    </row>
    <row r="182" spans="1:12" x14ac:dyDescent="0.25">
      <c r="A182" s="117" t="s">
        <v>216</v>
      </c>
      <c r="B182" s="83">
        <v>16</v>
      </c>
      <c r="C182" s="83">
        <v>12</v>
      </c>
      <c r="D182" s="81">
        <v>19</v>
      </c>
      <c r="E182" s="83">
        <v>231</v>
      </c>
      <c r="F182" s="168">
        <v>155</v>
      </c>
      <c r="G182" s="81">
        <v>280</v>
      </c>
      <c r="H182" s="72">
        <f t="shared" ref="H182" si="240">(D182-C182)/C182</f>
        <v>0.58333333333333337</v>
      </c>
      <c r="I182" s="59">
        <f t="shared" ref="I182:I184" si="241">D182-C182</f>
        <v>7</v>
      </c>
      <c r="J182" s="72">
        <f t="shared" ref="J182" si="242">(G182-F182)/F182</f>
        <v>0.80645161290322576</v>
      </c>
      <c r="K182" s="30">
        <f t="shared" ref="K182:K184" si="243">G182-F182</f>
        <v>125</v>
      </c>
      <c r="L182" s="19"/>
    </row>
    <row r="183" spans="1:12" x14ac:dyDescent="0.25">
      <c r="A183" s="117" t="s">
        <v>264</v>
      </c>
      <c r="B183" s="83">
        <v>0</v>
      </c>
      <c r="C183" s="83">
        <v>0</v>
      </c>
      <c r="D183" s="81">
        <v>5</v>
      </c>
      <c r="E183" s="83">
        <v>0</v>
      </c>
      <c r="F183" s="168">
        <v>0</v>
      </c>
      <c r="G183" s="81">
        <v>76</v>
      </c>
      <c r="H183" s="92" t="s">
        <v>168</v>
      </c>
      <c r="I183" s="59">
        <f t="shared" si="241"/>
        <v>5</v>
      </c>
      <c r="J183" s="92" t="s">
        <v>168</v>
      </c>
      <c r="K183" s="30">
        <f t="shared" si="243"/>
        <v>76</v>
      </c>
      <c r="L183" s="19"/>
    </row>
    <row r="184" spans="1:12" x14ac:dyDescent="0.25">
      <c r="A184" s="118" t="s">
        <v>265</v>
      </c>
      <c r="B184" s="79">
        <f t="shared" ref="B184" si="244">SUM(B182:B183)</f>
        <v>16</v>
      </c>
      <c r="C184" s="79">
        <f t="shared" ref="C184:G184" si="245">SUM(C182:C183)</f>
        <v>12</v>
      </c>
      <c r="D184" s="86">
        <f t="shared" si="245"/>
        <v>24</v>
      </c>
      <c r="E184" s="79">
        <f t="shared" si="245"/>
        <v>231</v>
      </c>
      <c r="F184" s="79">
        <f t="shared" si="245"/>
        <v>155</v>
      </c>
      <c r="G184" s="86">
        <f t="shared" si="245"/>
        <v>356</v>
      </c>
      <c r="H184" s="108">
        <f t="shared" ref="H184" si="246">(D184-C184)/C184</f>
        <v>1</v>
      </c>
      <c r="I184" s="58">
        <f t="shared" si="241"/>
        <v>12</v>
      </c>
      <c r="J184" s="108">
        <f t="shared" ref="J184" si="247">(G184-F184)/F184</f>
        <v>1.2967741935483872</v>
      </c>
      <c r="K184" s="67">
        <f t="shared" si="243"/>
        <v>201</v>
      </c>
      <c r="L184" s="19"/>
    </row>
    <row r="185" spans="1:12" ht="7.5" customHeight="1" x14ac:dyDescent="0.25">
      <c r="A185" s="34"/>
      <c r="B185" s="83"/>
      <c r="C185" s="83"/>
      <c r="D185" s="81"/>
      <c r="E185" s="83"/>
      <c r="F185" s="168"/>
      <c r="G185" s="81"/>
      <c r="H185" s="72"/>
      <c r="I185" s="59"/>
      <c r="J185" s="72"/>
      <c r="K185" s="30"/>
    </row>
    <row r="186" spans="1:12" x14ac:dyDescent="0.25">
      <c r="A186" s="34" t="s">
        <v>39</v>
      </c>
      <c r="B186" s="83">
        <v>34</v>
      </c>
      <c r="C186" s="83">
        <v>39</v>
      </c>
      <c r="D186" s="81">
        <v>33</v>
      </c>
      <c r="E186" s="83">
        <v>459</v>
      </c>
      <c r="F186" s="168">
        <v>499</v>
      </c>
      <c r="G186" s="81">
        <v>490</v>
      </c>
      <c r="H186" s="72">
        <f t="shared" si="213"/>
        <v>-0.15384615384615385</v>
      </c>
      <c r="I186" s="59">
        <f t="shared" si="214"/>
        <v>-6</v>
      </c>
      <c r="J186" s="72">
        <f t="shared" si="215"/>
        <v>-1.8036072144288578E-2</v>
      </c>
      <c r="K186" s="30">
        <f t="shared" si="216"/>
        <v>-9</v>
      </c>
    </row>
    <row r="187" spans="1:12" x14ac:dyDescent="0.25">
      <c r="A187" s="34" t="s">
        <v>157</v>
      </c>
      <c r="B187" s="83">
        <v>0</v>
      </c>
      <c r="C187" s="83">
        <v>0</v>
      </c>
      <c r="D187" s="81">
        <v>1</v>
      </c>
      <c r="E187" s="83">
        <v>0</v>
      </c>
      <c r="F187" s="168">
        <v>0</v>
      </c>
      <c r="G187" s="81">
        <v>16</v>
      </c>
      <c r="H187" s="92" t="s">
        <v>168</v>
      </c>
      <c r="I187" s="59">
        <f t="shared" si="214"/>
        <v>1</v>
      </c>
      <c r="J187" s="92" t="s">
        <v>168</v>
      </c>
      <c r="K187" s="30">
        <f t="shared" si="216"/>
        <v>16</v>
      </c>
    </row>
    <row r="188" spans="1:12" x14ac:dyDescent="0.25">
      <c r="A188" s="34" t="s">
        <v>165</v>
      </c>
      <c r="B188" s="83">
        <v>0</v>
      </c>
      <c r="C188" s="83">
        <v>0</v>
      </c>
      <c r="D188" s="81">
        <v>0</v>
      </c>
      <c r="E188" s="83">
        <v>0</v>
      </c>
      <c r="F188" s="168">
        <v>0</v>
      </c>
      <c r="G188" s="81">
        <v>0</v>
      </c>
      <c r="H188" s="92" t="s">
        <v>168</v>
      </c>
      <c r="I188" s="59">
        <f t="shared" si="214"/>
        <v>0</v>
      </c>
      <c r="J188" s="92" t="s">
        <v>168</v>
      </c>
      <c r="K188" s="30">
        <f t="shared" si="216"/>
        <v>0</v>
      </c>
    </row>
    <row r="189" spans="1:12" x14ac:dyDescent="0.25">
      <c r="A189" s="34" t="s">
        <v>166</v>
      </c>
      <c r="B189" s="83">
        <v>5</v>
      </c>
      <c r="C189" s="83">
        <v>2</v>
      </c>
      <c r="D189" s="81">
        <v>0</v>
      </c>
      <c r="E189" s="83">
        <v>70</v>
      </c>
      <c r="F189" s="168">
        <v>30</v>
      </c>
      <c r="G189" s="81">
        <v>0</v>
      </c>
      <c r="H189" s="92" t="s">
        <v>168</v>
      </c>
      <c r="I189" s="59">
        <f t="shared" ref="I189" si="248">D189-C189</f>
        <v>-2</v>
      </c>
      <c r="J189" s="92" t="s">
        <v>168</v>
      </c>
      <c r="K189" s="30">
        <f t="shared" ref="K189" si="249">G189-F189</f>
        <v>-30</v>
      </c>
    </row>
    <row r="190" spans="1:12" x14ac:dyDescent="0.25">
      <c r="A190" s="34" t="s">
        <v>40</v>
      </c>
      <c r="B190" s="83">
        <v>40</v>
      </c>
      <c r="C190" s="83">
        <v>27</v>
      </c>
      <c r="D190" s="81">
        <v>30</v>
      </c>
      <c r="E190" s="83">
        <v>398</v>
      </c>
      <c r="F190" s="168">
        <v>283</v>
      </c>
      <c r="G190" s="81">
        <v>299</v>
      </c>
      <c r="H190" s="72">
        <f t="shared" si="213"/>
        <v>0.1111111111111111</v>
      </c>
      <c r="I190" s="59">
        <f t="shared" si="214"/>
        <v>3</v>
      </c>
      <c r="J190" s="72">
        <f t="shared" si="215"/>
        <v>5.6537102473498232E-2</v>
      </c>
      <c r="K190" s="12">
        <f t="shared" si="216"/>
        <v>16</v>
      </c>
    </row>
    <row r="191" spans="1:12" x14ac:dyDescent="0.25">
      <c r="A191" s="66" t="s">
        <v>116</v>
      </c>
      <c r="B191" s="79">
        <f t="shared" ref="B191:C191" si="250">SUM(B186:B190)</f>
        <v>79</v>
      </c>
      <c r="C191" s="79">
        <f t="shared" si="250"/>
        <v>68</v>
      </c>
      <c r="D191" s="86">
        <f t="shared" ref="D191" si="251">SUM(D186:D190)</f>
        <v>64</v>
      </c>
      <c r="E191" s="79">
        <f t="shared" ref="E191" si="252">SUM(E186:E190)</f>
        <v>927</v>
      </c>
      <c r="F191" s="79">
        <f t="shared" ref="F191:G191" si="253">SUM(F186:F190)</f>
        <v>812</v>
      </c>
      <c r="G191" s="86">
        <f t="shared" si="253"/>
        <v>805</v>
      </c>
      <c r="H191" s="108">
        <f t="shared" si="213"/>
        <v>-5.8823529411764705E-2</v>
      </c>
      <c r="I191" s="58">
        <f t="shared" si="214"/>
        <v>-4</v>
      </c>
      <c r="J191" s="108">
        <f t="shared" si="215"/>
        <v>-8.6206896551724137E-3</v>
      </c>
      <c r="K191" s="67">
        <f t="shared" si="216"/>
        <v>-7</v>
      </c>
      <c r="L191" s="19"/>
    </row>
    <row r="192" spans="1:12" ht="7.5" customHeight="1" x14ac:dyDescent="0.25">
      <c r="A192" s="34"/>
      <c r="B192" s="83"/>
      <c r="C192" s="83"/>
      <c r="D192" s="81"/>
      <c r="E192" s="83"/>
      <c r="F192" s="168"/>
      <c r="G192" s="81"/>
      <c r="H192" s="72"/>
      <c r="I192" s="59"/>
      <c r="J192" s="72"/>
      <c r="K192" s="30"/>
    </row>
    <row r="193" spans="1:14" x14ac:dyDescent="0.25">
      <c r="A193" s="34" t="s">
        <v>47</v>
      </c>
      <c r="B193" s="83">
        <v>44</v>
      </c>
      <c r="C193" s="83">
        <v>39</v>
      </c>
      <c r="D193" s="81">
        <v>39</v>
      </c>
      <c r="E193" s="83">
        <v>568</v>
      </c>
      <c r="F193" s="168">
        <v>525</v>
      </c>
      <c r="G193" s="81">
        <v>501</v>
      </c>
      <c r="H193" s="72">
        <f t="shared" si="213"/>
        <v>0</v>
      </c>
      <c r="I193" s="59">
        <f t="shared" si="214"/>
        <v>0</v>
      </c>
      <c r="J193" s="72">
        <f t="shared" si="215"/>
        <v>-4.5714285714285714E-2</v>
      </c>
      <c r="K193" s="30">
        <f t="shared" si="216"/>
        <v>-24</v>
      </c>
    </row>
    <row r="194" spans="1:14" x14ac:dyDescent="0.25">
      <c r="A194" s="34" t="s">
        <v>48</v>
      </c>
      <c r="B194" s="83">
        <v>25</v>
      </c>
      <c r="C194" s="83">
        <v>31</v>
      </c>
      <c r="D194" s="81">
        <v>34</v>
      </c>
      <c r="E194" s="83">
        <v>204</v>
      </c>
      <c r="F194" s="168">
        <v>310</v>
      </c>
      <c r="G194" s="81">
        <v>297</v>
      </c>
      <c r="H194" s="72">
        <f t="shared" si="213"/>
        <v>9.6774193548387094E-2</v>
      </c>
      <c r="I194" s="59">
        <f t="shared" si="214"/>
        <v>3</v>
      </c>
      <c r="J194" s="72">
        <f t="shared" si="215"/>
        <v>-4.1935483870967745E-2</v>
      </c>
      <c r="K194" s="12">
        <f t="shared" si="216"/>
        <v>-13</v>
      </c>
    </row>
    <row r="195" spans="1:14" x14ac:dyDescent="0.25">
      <c r="A195" s="66" t="s">
        <v>117</v>
      </c>
      <c r="B195" s="79">
        <f t="shared" ref="B195:C195" si="254">SUM(B193:B194)</f>
        <v>69</v>
      </c>
      <c r="C195" s="79">
        <f t="shared" si="254"/>
        <v>70</v>
      </c>
      <c r="D195" s="86">
        <f t="shared" ref="D195" si="255">SUM(D193:D194)</f>
        <v>73</v>
      </c>
      <c r="E195" s="79">
        <f t="shared" ref="E195" si="256">SUM(E193:E194)</f>
        <v>772</v>
      </c>
      <c r="F195" s="79">
        <f t="shared" ref="F195:G195" si="257">SUM(F193:F194)</f>
        <v>835</v>
      </c>
      <c r="G195" s="86">
        <f t="shared" si="257"/>
        <v>798</v>
      </c>
      <c r="H195" s="108">
        <f t="shared" si="213"/>
        <v>4.2857142857142858E-2</v>
      </c>
      <c r="I195" s="58">
        <f t="shared" si="214"/>
        <v>3</v>
      </c>
      <c r="J195" s="108">
        <f t="shared" si="215"/>
        <v>-4.431137724550898E-2</v>
      </c>
      <c r="K195" s="67">
        <f t="shared" si="216"/>
        <v>-37</v>
      </c>
      <c r="L195" s="19"/>
    </row>
    <row r="196" spans="1:14" ht="7.5" customHeight="1" x14ac:dyDescent="0.25">
      <c r="A196" s="34"/>
      <c r="B196" s="83"/>
      <c r="C196" s="83"/>
      <c r="D196" s="81"/>
      <c r="E196" s="83"/>
      <c r="F196" s="168"/>
      <c r="G196" s="81"/>
      <c r="H196" s="72"/>
      <c r="I196" s="59"/>
      <c r="J196" s="72"/>
      <c r="K196" s="30"/>
    </row>
    <row r="197" spans="1:14" x14ac:dyDescent="0.25">
      <c r="A197" s="34" t="s">
        <v>73</v>
      </c>
      <c r="B197" s="83">
        <v>41</v>
      </c>
      <c r="C197" s="83">
        <v>33</v>
      </c>
      <c r="D197" s="81">
        <v>31</v>
      </c>
      <c r="E197" s="83">
        <v>484</v>
      </c>
      <c r="F197" s="168">
        <v>418</v>
      </c>
      <c r="G197" s="81">
        <v>402</v>
      </c>
      <c r="H197" s="72">
        <f t="shared" si="213"/>
        <v>-6.0606060606060608E-2</v>
      </c>
      <c r="I197" s="59">
        <f t="shared" si="214"/>
        <v>-2</v>
      </c>
      <c r="J197" s="72">
        <f t="shared" si="215"/>
        <v>-3.8277511961722487E-2</v>
      </c>
      <c r="K197" s="30">
        <f t="shared" si="216"/>
        <v>-16</v>
      </c>
    </row>
    <row r="198" spans="1:14" x14ac:dyDescent="0.25">
      <c r="A198" s="34" t="s">
        <v>129</v>
      </c>
      <c r="B198" s="83">
        <v>0</v>
      </c>
      <c r="C198" s="83">
        <v>0</v>
      </c>
      <c r="D198" s="81">
        <v>0</v>
      </c>
      <c r="E198" s="83">
        <v>0</v>
      </c>
      <c r="F198" s="168">
        <v>0</v>
      </c>
      <c r="G198" s="81">
        <v>0</v>
      </c>
      <c r="H198" s="142" t="s">
        <v>168</v>
      </c>
      <c r="I198" s="59">
        <f t="shared" ref="I198" si="258">D198-C198</f>
        <v>0</v>
      </c>
      <c r="J198" s="142" t="s">
        <v>168</v>
      </c>
      <c r="K198" s="30">
        <f t="shared" ref="K198" si="259">G198-F198</f>
        <v>0</v>
      </c>
    </row>
    <row r="199" spans="1:14" x14ac:dyDescent="0.25">
      <c r="A199" s="34" t="s">
        <v>130</v>
      </c>
      <c r="B199" s="83">
        <v>0</v>
      </c>
      <c r="C199" s="83">
        <v>0</v>
      </c>
      <c r="D199" s="81">
        <v>0</v>
      </c>
      <c r="E199" s="83">
        <v>0</v>
      </c>
      <c r="F199" s="168">
        <v>0</v>
      </c>
      <c r="G199" s="81">
        <v>0</v>
      </c>
      <c r="H199" s="142" t="s">
        <v>168</v>
      </c>
      <c r="I199" s="59">
        <f t="shared" si="214"/>
        <v>0</v>
      </c>
      <c r="J199" s="142" t="s">
        <v>168</v>
      </c>
      <c r="K199" s="30">
        <f t="shared" si="216"/>
        <v>0</v>
      </c>
    </row>
    <row r="200" spans="1:14" x14ac:dyDescent="0.25">
      <c r="A200" s="66" t="s">
        <v>123</v>
      </c>
      <c r="B200" s="84">
        <f t="shared" ref="B200:C200" si="260">SUM(B197:B199)</f>
        <v>41</v>
      </c>
      <c r="C200" s="84">
        <f t="shared" si="260"/>
        <v>33</v>
      </c>
      <c r="D200" s="85">
        <f t="shared" ref="D200" si="261">SUM(D197:D199)</f>
        <v>31</v>
      </c>
      <c r="E200" s="84">
        <f t="shared" ref="E200" si="262">SUM(E197:E199)</f>
        <v>484</v>
      </c>
      <c r="F200" s="84">
        <f t="shared" ref="F200:G200" si="263">SUM(F197:F199)</f>
        <v>418</v>
      </c>
      <c r="G200" s="85">
        <f t="shared" si="263"/>
        <v>402</v>
      </c>
      <c r="H200" s="109">
        <f t="shared" si="213"/>
        <v>-6.0606060606060608E-2</v>
      </c>
      <c r="I200" s="74">
        <f t="shared" si="214"/>
        <v>-2</v>
      </c>
      <c r="J200" s="109">
        <f t="shared" si="215"/>
        <v>-3.8277511961722487E-2</v>
      </c>
      <c r="K200" s="62">
        <f t="shared" si="216"/>
        <v>-16</v>
      </c>
      <c r="L200" s="19"/>
    </row>
    <row r="201" spans="1:14" ht="7.5" customHeight="1" x14ac:dyDescent="0.25">
      <c r="A201" s="34"/>
      <c r="B201" s="83"/>
      <c r="C201" s="83"/>
      <c r="D201" s="81"/>
      <c r="E201" s="83"/>
      <c r="F201" s="168"/>
      <c r="G201" s="81"/>
      <c r="H201" s="72"/>
      <c r="I201" s="59"/>
      <c r="J201" s="72"/>
      <c r="K201" s="30"/>
    </row>
    <row r="202" spans="1:14" x14ac:dyDescent="0.25">
      <c r="A202" s="34" t="s">
        <v>50</v>
      </c>
      <c r="B202" s="83">
        <v>15</v>
      </c>
      <c r="C202" s="83">
        <v>16</v>
      </c>
      <c r="D202" s="81">
        <v>13</v>
      </c>
      <c r="E202" s="83">
        <v>189</v>
      </c>
      <c r="F202" s="168">
        <v>164</v>
      </c>
      <c r="G202" s="81">
        <v>152</v>
      </c>
      <c r="H202" s="72">
        <f t="shared" si="213"/>
        <v>-0.1875</v>
      </c>
      <c r="I202" s="59">
        <f t="shared" si="214"/>
        <v>-3</v>
      </c>
      <c r="J202" s="72">
        <f t="shared" si="215"/>
        <v>-7.3170731707317069E-2</v>
      </c>
      <c r="K202" s="30">
        <f t="shared" si="216"/>
        <v>-12</v>
      </c>
    </row>
    <row r="203" spans="1:14" x14ac:dyDescent="0.25">
      <c r="A203" s="34" t="s">
        <v>51</v>
      </c>
      <c r="B203" s="83">
        <v>35</v>
      </c>
      <c r="C203" s="83">
        <v>26</v>
      </c>
      <c r="D203" s="81">
        <v>28</v>
      </c>
      <c r="E203" s="83">
        <v>265</v>
      </c>
      <c r="F203" s="168">
        <v>216</v>
      </c>
      <c r="G203" s="81">
        <v>264</v>
      </c>
      <c r="H203" s="72">
        <f t="shared" si="213"/>
        <v>7.6923076923076927E-2</v>
      </c>
      <c r="I203" s="59">
        <f t="shared" si="214"/>
        <v>2</v>
      </c>
      <c r="J203" s="72">
        <f t="shared" si="215"/>
        <v>0.22222222222222221</v>
      </c>
      <c r="K203" s="12">
        <f t="shared" si="216"/>
        <v>48</v>
      </c>
    </row>
    <row r="204" spans="1:14" x14ac:dyDescent="0.25">
      <c r="A204" s="66" t="s">
        <v>118</v>
      </c>
      <c r="B204" s="84">
        <f t="shared" ref="B204:C204" si="264">SUM(B202:B203)</f>
        <v>50</v>
      </c>
      <c r="C204" s="84">
        <f t="shared" si="264"/>
        <v>42</v>
      </c>
      <c r="D204" s="85">
        <f t="shared" ref="D204" si="265">SUM(D202:D203)</f>
        <v>41</v>
      </c>
      <c r="E204" s="84">
        <f t="shared" ref="E204" si="266">SUM(E202:E203)</f>
        <v>454</v>
      </c>
      <c r="F204" s="84">
        <f t="shared" ref="F204:G204" si="267">SUM(F202:F203)</f>
        <v>380</v>
      </c>
      <c r="G204" s="85">
        <f t="shared" si="267"/>
        <v>416</v>
      </c>
      <c r="H204" s="109">
        <f t="shared" si="213"/>
        <v>-2.3809523809523808E-2</v>
      </c>
      <c r="I204" s="74">
        <f t="shared" si="214"/>
        <v>-1</v>
      </c>
      <c r="J204" s="109">
        <f t="shared" si="215"/>
        <v>9.4736842105263161E-2</v>
      </c>
      <c r="K204" s="62">
        <f t="shared" si="216"/>
        <v>36</v>
      </c>
      <c r="L204" s="19"/>
    </row>
    <row r="205" spans="1:14" ht="7.5" customHeight="1" x14ac:dyDescent="0.25">
      <c r="A205" s="34"/>
      <c r="B205" s="83"/>
      <c r="C205" s="83"/>
      <c r="D205" s="81"/>
      <c r="E205" s="83"/>
      <c r="F205" s="168"/>
      <c r="G205" s="81"/>
      <c r="H205" s="72"/>
      <c r="I205" s="59"/>
      <c r="J205" s="72"/>
      <c r="K205" s="30"/>
    </row>
    <row r="206" spans="1:14" x14ac:dyDescent="0.25">
      <c r="A206" s="34" t="s">
        <v>7</v>
      </c>
      <c r="B206" s="83">
        <v>3</v>
      </c>
      <c r="C206" s="83">
        <v>0</v>
      </c>
      <c r="D206" s="81">
        <v>0</v>
      </c>
      <c r="E206" s="83">
        <v>33</v>
      </c>
      <c r="F206" s="168">
        <v>0</v>
      </c>
      <c r="G206" s="81">
        <v>0</v>
      </c>
      <c r="H206" s="142" t="s">
        <v>168</v>
      </c>
      <c r="I206" s="59">
        <f t="shared" ref="I206" si="268">D206-C206</f>
        <v>0</v>
      </c>
      <c r="J206" s="142" t="s">
        <v>168</v>
      </c>
      <c r="K206" s="30">
        <f t="shared" ref="K206" si="269">G206-F206</f>
        <v>0</v>
      </c>
      <c r="N206" s="103" t="s">
        <v>92</v>
      </c>
    </row>
    <row r="207" spans="1:14" ht="7.5" customHeight="1" x14ac:dyDescent="0.25">
      <c r="A207" s="34"/>
      <c r="B207" s="83"/>
      <c r="C207" s="83"/>
      <c r="D207" s="81"/>
      <c r="E207" s="83"/>
      <c r="F207" s="168"/>
      <c r="G207" s="81"/>
      <c r="H207" s="72"/>
      <c r="I207" s="59"/>
      <c r="J207" s="72"/>
      <c r="K207" s="30"/>
    </row>
    <row r="208" spans="1:14" x14ac:dyDescent="0.25">
      <c r="A208" s="34" t="s">
        <v>58</v>
      </c>
      <c r="B208" s="83">
        <v>17</v>
      </c>
      <c r="C208" s="83">
        <v>18</v>
      </c>
      <c r="D208" s="81">
        <v>16</v>
      </c>
      <c r="E208" s="83">
        <v>194</v>
      </c>
      <c r="F208" s="168">
        <v>220</v>
      </c>
      <c r="G208" s="81">
        <v>231</v>
      </c>
      <c r="H208" s="72">
        <f t="shared" si="213"/>
        <v>-0.1111111111111111</v>
      </c>
      <c r="I208" s="59">
        <f t="shared" si="214"/>
        <v>-2</v>
      </c>
      <c r="J208" s="72">
        <f t="shared" si="215"/>
        <v>0.05</v>
      </c>
      <c r="K208" s="30">
        <f t="shared" si="216"/>
        <v>11</v>
      </c>
    </row>
    <row r="209" spans="1:12" x14ac:dyDescent="0.25">
      <c r="A209" s="34" t="s">
        <v>59</v>
      </c>
      <c r="B209" s="83">
        <v>49</v>
      </c>
      <c r="C209" s="83">
        <v>50</v>
      </c>
      <c r="D209" s="81">
        <v>46</v>
      </c>
      <c r="E209" s="83">
        <v>384</v>
      </c>
      <c r="F209" s="168">
        <v>370</v>
      </c>
      <c r="G209" s="81">
        <v>339</v>
      </c>
      <c r="H209" s="72">
        <f t="shared" si="213"/>
        <v>-0.08</v>
      </c>
      <c r="I209" s="59">
        <f t="shared" si="214"/>
        <v>-4</v>
      </c>
      <c r="J209" s="72">
        <f t="shared" si="215"/>
        <v>-8.3783783783783788E-2</v>
      </c>
      <c r="K209" s="12">
        <f t="shared" si="216"/>
        <v>-31</v>
      </c>
    </row>
    <row r="210" spans="1:12" x14ac:dyDescent="0.25">
      <c r="A210" s="66" t="s">
        <v>119</v>
      </c>
      <c r="B210" s="84">
        <f t="shared" ref="B210:C210" si="270">SUM(B208:B209)</f>
        <v>66</v>
      </c>
      <c r="C210" s="84">
        <f t="shared" si="270"/>
        <v>68</v>
      </c>
      <c r="D210" s="85">
        <f t="shared" ref="D210" si="271">SUM(D208:D209)</f>
        <v>62</v>
      </c>
      <c r="E210" s="84">
        <f t="shared" ref="E210" si="272">SUM(E208:E209)</f>
        <v>578</v>
      </c>
      <c r="F210" s="84">
        <f t="shared" ref="F210:G210" si="273">SUM(F208:F209)</f>
        <v>590</v>
      </c>
      <c r="G210" s="85">
        <f t="shared" si="273"/>
        <v>570</v>
      </c>
      <c r="H210" s="109">
        <f t="shared" si="213"/>
        <v>-8.8235294117647065E-2</v>
      </c>
      <c r="I210" s="74">
        <f t="shared" si="214"/>
        <v>-6</v>
      </c>
      <c r="J210" s="109">
        <f t="shared" si="215"/>
        <v>-3.3898305084745763E-2</v>
      </c>
      <c r="K210" s="62">
        <f t="shared" si="216"/>
        <v>-20</v>
      </c>
      <c r="L210" s="19"/>
    </row>
    <row r="211" spans="1:12" ht="7.5" customHeight="1" x14ac:dyDescent="0.25">
      <c r="A211" s="34"/>
      <c r="B211" s="83"/>
      <c r="C211" s="83"/>
      <c r="D211" s="81"/>
      <c r="E211" s="83"/>
      <c r="F211" s="168"/>
      <c r="G211" s="81"/>
      <c r="H211" s="72"/>
      <c r="I211" s="59"/>
      <c r="J211" s="72"/>
      <c r="K211" s="30"/>
    </row>
    <row r="212" spans="1:12" x14ac:dyDescent="0.25">
      <c r="A212" s="34" t="s">
        <v>44</v>
      </c>
      <c r="B212" s="83">
        <v>5</v>
      </c>
      <c r="C212" s="83">
        <v>6</v>
      </c>
      <c r="D212" s="81">
        <v>4</v>
      </c>
      <c r="E212" s="83">
        <v>64</v>
      </c>
      <c r="F212" s="168">
        <v>79</v>
      </c>
      <c r="G212" s="81">
        <v>57</v>
      </c>
      <c r="H212" s="72">
        <f t="shared" ref="H212" si="274">(D212-C212)/C212</f>
        <v>-0.33333333333333331</v>
      </c>
      <c r="I212" s="59">
        <f t="shared" ref="I212" si="275">D212-C212</f>
        <v>-2</v>
      </c>
      <c r="J212" s="72">
        <f t="shared" ref="J212" si="276">(G212-F212)/F212</f>
        <v>-0.27848101265822783</v>
      </c>
      <c r="K212" s="30">
        <f t="shared" ref="K212" si="277">G212-F212</f>
        <v>-22</v>
      </c>
    </row>
    <row r="213" spans="1:12" x14ac:dyDescent="0.25">
      <c r="A213" s="34" t="s">
        <v>45</v>
      </c>
      <c r="B213" s="83">
        <v>14</v>
      </c>
      <c r="C213" s="83">
        <v>13</v>
      </c>
      <c r="D213" s="81">
        <v>18</v>
      </c>
      <c r="E213" s="83">
        <v>128</v>
      </c>
      <c r="F213" s="168">
        <v>110</v>
      </c>
      <c r="G213" s="81">
        <v>166</v>
      </c>
      <c r="H213" s="72">
        <f t="shared" si="213"/>
        <v>0.38461538461538464</v>
      </c>
      <c r="I213" s="59">
        <f t="shared" si="214"/>
        <v>5</v>
      </c>
      <c r="J213" s="72">
        <f t="shared" si="215"/>
        <v>0.50909090909090904</v>
      </c>
      <c r="K213" s="12">
        <f t="shared" si="216"/>
        <v>56</v>
      </c>
    </row>
    <row r="214" spans="1:12" x14ac:dyDescent="0.25">
      <c r="A214" s="66" t="s">
        <v>120</v>
      </c>
      <c r="B214" s="79">
        <f t="shared" ref="B214" si="278">SUM(B212:B213)</f>
        <v>19</v>
      </c>
      <c r="C214" s="79">
        <f t="shared" ref="C214" si="279">SUM(C212:C213)</f>
        <v>19</v>
      </c>
      <c r="D214" s="86">
        <f t="shared" ref="D214" si="280">SUM(D212:D213)</f>
        <v>22</v>
      </c>
      <c r="E214" s="79">
        <f t="shared" ref="E214" si="281">SUM(E212:E213)</f>
        <v>192</v>
      </c>
      <c r="F214" s="79">
        <f t="shared" ref="F214:G214" si="282">SUM(F212:F213)</f>
        <v>189</v>
      </c>
      <c r="G214" s="86">
        <f t="shared" si="282"/>
        <v>223</v>
      </c>
      <c r="H214" s="108">
        <f t="shared" si="213"/>
        <v>0.15789473684210525</v>
      </c>
      <c r="I214" s="58">
        <f t="shared" si="214"/>
        <v>3</v>
      </c>
      <c r="J214" s="108">
        <f t="shared" si="215"/>
        <v>0.17989417989417988</v>
      </c>
      <c r="K214" s="67">
        <f t="shared" si="216"/>
        <v>34</v>
      </c>
      <c r="L214" s="19"/>
    </row>
    <row r="215" spans="1:12" ht="7.5" customHeight="1" x14ac:dyDescent="0.25">
      <c r="A215" s="34"/>
      <c r="B215" s="83"/>
      <c r="C215" s="83"/>
      <c r="D215" s="81"/>
      <c r="E215" s="83"/>
      <c r="F215" s="168"/>
      <c r="G215" s="81"/>
      <c r="H215" s="72"/>
      <c r="I215" s="59"/>
      <c r="J215" s="72"/>
      <c r="K215" s="30"/>
    </row>
    <row r="216" spans="1:12" x14ac:dyDescent="0.25">
      <c r="A216" s="34" t="s">
        <v>153</v>
      </c>
      <c r="B216" s="83">
        <v>70</v>
      </c>
      <c r="C216" s="83">
        <v>56</v>
      </c>
      <c r="D216" s="81">
        <v>59</v>
      </c>
      <c r="E216" s="83">
        <v>956</v>
      </c>
      <c r="F216" s="168">
        <v>781</v>
      </c>
      <c r="G216" s="81">
        <v>788</v>
      </c>
      <c r="H216" s="72">
        <f t="shared" si="213"/>
        <v>5.3571428571428568E-2</v>
      </c>
      <c r="I216" s="59">
        <f t="shared" si="214"/>
        <v>3</v>
      </c>
      <c r="J216" s="72">
        <f t="shared" si="215"/>
        <v>8.9628681177976958E-3</v>
      </c>
      <c r="K216" s="30">
        <f t="shared" si="216"/>
        <v>7</v>
      </c>
    </row>
    <row r="217" spans="1:12" x14ac:dyDescent="0.25">
      <c r="A217" s="105" t="s">
        <v>219</v>
      </c>
      <c r="B217" s="83">
        <v>4</v>
      </c>
      <c r="C217" s="83">
        <v>3</v>
      </c>
      <c r="D217" s="100">
        <v>4</v>
      </c>
      <c r="E217" s="83">
        <v>64</v>
      </c>
      <c r="F217" s="168">
        <v>37</v>
      </c>
      <c r="G217" s="100">
        <v>61</v>
      </c>
      <c r="H217" s="72">
        <f t="shared" ref="H217" si="283">(D217-C217)/C217</f>
        <v>0.33333333333333331</v>
      </c>
      <c r="I217" s="59">
        <f t="shared" ref="I217" si="284">D217-C217</f>
        <v>1</v>
      </c>
      <c r="J217" s="72">
        <f t="shared" ref="J217" si="285">(G217-F217)/F217</f>
        <v>0.64864864864864868</v>
      </c>
      <c r="K217" s="30">
        <f t="shared" ref="K217" si="286">G217-F217</f>
        <v>24</v>
      </c>
    </row>
    <row r="218" spans="1:12" x14ac:dyDescent="0.25">
      <c r="A218" s="105" t="s">
        <v>196</v>
      </c>
      <c r="B218" s="83">
        <v>9</v>
      </c>
      <c r="C218" s="83">
        <v>8</v>
      </c>
      <c r="D218" s="81">
        <v>15</v>
      </c>
      <c r="E218" s="83">
        <v>82</v>
      </c>
      <c r="F218" s="168">
        <v>66</v>
      </c>
      <c r="G218" s="81">
        <v>150</v>
      </c>
      <c r="H218" s="72">
        <f t="shared" ref="H218" si="287">(D218-C218)/C218</f>
        <v>0.875</v>
      </c>
      <c r="I218" s="59">
        <f t="shared" ref="I218" si="288">D218-C218</f>
        <v>7</v>
      </c>
      <c r="J218" s="72">
        <f t="shared" ref="J218" si="289">(G218-F218)/F218</f>
        <v>1.2727272727272727</v>
      </c>
      <c r="K218" s="12">
        <f t="shared" ref="K218" si="290">G218-F218</f>
        <v>84</v>
      </c>
    </row>
    <row r="219" spans="1:12" x14ac:dyDescent="0.25">
      <c r="A219" s="118" t="s">
        <v>150</v>
      </c>
      <c r="B219" s="79">
        <f t="shared" ref="B219:C219" si="291">SUM(B216:B218)</f>
        <v>83</v>
      </c>
      <c r="C219" s="79">
        <f t="shared" si="291"/>
        <v>67</v>
      </c>
      <c r="D219" s="86">
        <f t="shared" ref="D219" si="292">SUM(D216:D218)</f>
        <v>78</v>
      </c>
      <c r="E219" s="79">
        <f t="shared" ref="E219" si="293">SUM(E216:E218)</f>
        <v>1102</v>
      </c>
      <c r="F219" s="79">
        <f t="shared" ref="F219:G219" si="294">SUM(F216:F218)</f>
        <v>884</v>
      </c>
      <c r="G219" s="86">
        <f t="shared" si="294"/>
        <v>999</v>
      </c>
      <c r="H219" s="108">
        <f t="shared" ref="H219" si="295">(D219-C219)/C219</f>
        <v>0.16417910447761194</v>
      </c>
      <c r="I219" s="58">
        <f t="shared" ref="I219" si="296">D219-C219</f>
        <v>11</v>
      </c>
      <c r="J219" s="108">
        <f t="shared" ref="J219" si="297">(G219-F219)/F219</f>
        <v>0.13009049773755657</v>
      </c>
      <c r="K219" s="67">
        <f t="shared" ref="K219" si="298">G219-F219</f>
        <v>115</v>
      </c>
    </row>
    <row r="220" spans="1:12" ht="7.5" customHeight="1" x14ac:dyDescent="0.25">
      <c r="A220" s="34"/>
      <c r="B220" s="83"/>
      <c r="C220" s="83"/>
      <c r="D220" s="81"/>
      <c r="E220" s="83"/>
      <c r="F220" s="168"/>
      <c r="G220" s="81"/>
      <c r="H220" s="72"/>
      <c r="I220" s="59"/>
      <c r="J220" s="72"/>
      <c r="K220" s="30"/>
    </row>
    <row r="221" spans="1:12" hidden="1" x14ac:dyDescent="0.25">
      <c r="A221" s="34" t="s">
        <v>167</v>
      </c>
      <c r="B221" s="83">
        <v>0</v>
      </c>
      <c r="C221" s="83">
        <v>0</v>
      </c>
      <c r="D221" s="81">
        <v>0</v>
      </c>
      <c r="E221" s="83">
        <v>0</v>
      </c>
      <c r="F221" s="168">
        <v>0</v>
      </c>
      <c r="G221" s="81">
        <v>0</v>
      </c>
      <c r="H221" s="92" t="s">
        <v>168</v>
      </c>
      <c r="I221" s="23">
        <f t="shared" ref="I221" si="299">D221-C221</f>
        <v>0</v>
      </c>
      <c r="J221" s="92" t="s">
        <v>168</v>
      </c>
      <c r="K221" s="24">
        <f t="shared" ref="K221" si="300">G221-F221</f>
        <v>0</v>
      </c>
    </row>
    <row r="222" spans="1:12" ht="7.5" hidden="1" customHeight="1" x14ac:dyDescent="0.25">
      <c r="A222" s="34"/>
      <c r="B222" s="83"/>
      <c r="C222" s="83"/>
      <c r="D222" s="81"/>
      <c r="E222" s="83"/>
      <c r="F222" s="168"/>
      <c r="G222" s="81"/>
      <c r="H222" s="72"/>
      <c r="I222" s="59"/>
      <c r="J222" s="72"/>
      <c r="K222" s="30"/>
    </row>
    <row r="223" spans="1:12" ht="12.75" customHeight="1" x14ac:dyDescent="0.25">
      <c r="A223" s="117" t="s">
        <v>179</v>
      </c>
      <c r="B223" s="83">
        <v>30</v>
      </c>
      <c r="C223" s="83">
        <v>32</v>
      </c>
      <c r="D223" s="81">
        <v>43</v>
      </c>
      <c r="E223" s="83">
        <v>379</v>
      </c>
      <c r="F223" s="168">
        <v>425</v>
      </c>
      <c r="G223" s="81">
        <v>577</v>
      </c>
      <c r="H223" s="72">
        <f t="shared" ref="H223" si="301">(D223-C223)/C223</f>
        <v>0.34375</v>
      </c>
      <c r="I223" s="59">
        <f t="shared" ref="I223" si="302">D223-C223</f>
        <v>11</v>
      </c>
      <c r="J223" s="72">
        <f t="shared" ref="J223" si="303">(G223-F223)/F223</f>
        <v>0.35764705882352943</v>
      </c>
      <c r="K223" s="30">
        <f t="shared" ref="K223" si="304">G223-F223</f>
        <v>152</v>
      </c>
    </row>
    <row r="224" spans="1:12" ht="7.5" customHeight="1" x14ac:dyDescent="0.25">
      <c r="A224" s="34"/>
      <c r="B224" s="83"/>
      <c r="C224" s="83"/>
      <c r="D224" s="100"/>
      <c r="E224" s="83"/>
      <c r="F224" s="168"/>
      <c r="G224" s="100"/>
      <c r="H224" s="72"/>
      <c r="I224" s="116"/>
      <c r="J224" s="72"/>
      <c r="K224" s="30"/>
    </row>
    <row r="225" spans="1:12" ht="12.75" customHeight="1" x14ac:dyDescent="0.25">
      <c r="A225" s="77" t="s">
        <v>154</v>
      </c>
      <c r="B225" s="83">
        <v>16</v>
      </c>
      <c r="C225" s="83">
        <v>9</v>
      </c>
      <c r="D225" s="81">
        <v>3</v>
      </c>
      <c r="E225" s="83">
        <v>216</v>
      </c>
      <c r="F225" s="168">
        <v>100</v>
      </c>
      <c r="G225" s="81">
        <v>41</v>
      </c>
      <c r="H225" s="72">
        <f t="shared" ref="H225:H229" si="305">(D225-C225)/C225</f>
        <v>-0.66666666666666663</v>
      </c>
      <c r="I225" s="59">
        <f t="shared" ref="I225:I229" si="306">D225-C225</f>
        <v>-6</v>
      </c>
      <c r="J225" s="72">
        <f t="shared" ref="J225:J229" si="307">(G225-F225)/F225</f>
        <v>-0.59</v>
      </c>
      <c r="K225" s="30">
        <f t="shared" ref="K225:K229" si="308">G225-F225</f>
        <v>-59</v>
      </c>
    </row>
    <row r="226" spans="1:12" ht="12.75" customHeight="1" x14ac:dyDescent="0.25">
      <c r="A226" s="105" t="s">
        <v>230</v>
      </c>
      <c r="B226" s="83">
        <v>2</v>
      </c>
      <c r="C226" s="83">
        <v>0</v>
      </c>
      <c r="D226" s="81">
        <v>0</v>
      </c>
      <c r="E226" s="83">
        <v>28</v>
      </c>
      <c r="F226" s="168">
        <v>0</v>
      </c>
      <c r="G226" s="81">
        <v>0</v>
      </c>
      <c r="H226" s="142" t="s">
        <v>168</v>
      </c>
      <c r="I226" s="59">
        <f t="shared" si="306"/>
        <v>0</v>
      </c>
      <c r="J226" s="142" t="s">
        <v>168</v>
      </c>
      <c r="K226" s="30">
        <f t="shared" si="308"/>
        <v>0</v>
      </c>
    </row>
    <row r="227" spans="1:12" ht="12.75" customHeight="1" x14ac:dyDescent="0.25">
      <c r="A227" s="105" t="s">
        <v>231</v>
      </c>
      <c r="B227" s="83">
        <v>2</v>
      </c>
      <c r="C227" s="83">
        <v>5</v>
      </c>
      <c r="D227" s="81">
        <v>7</v>
      </c>
      <c r="E227" s="83">
        <v>28</v>
      </c>
      <c r="F227" s="168">
        <v>78</v>
      </c>
      <c r="G227" s="81">
        <v>104</v>
      </c>
      <c r="H227" s="72">
        <f t="shared" ref="H227" si="309">(D227-C227)/C227</f>
        <v>0.4</v>
      </c>
      <c r="I227" s="59">
        <f t="shared" ref="I227" si="310">D227-C227</f>
        <v>2</v>
      </c>
      <c r="J227" s="72">
        <f t="shared" ref="J227" si="311">(G227-F227)/F227</f>
        <v>0.33333333333333331</v>
      </c>
      <c r="K227" s="30">
        <f t="shared" ref="K227" si="312">G227-F227</f>
        <v>26</v>
      </c>
    </row>
    <row r="228" spans="1:12" ht="12.75" customHeight="1" x14ac:dyDescent="0.25">
      <c r="A228" s="105" t="s">
        <v>222</v>
      </c>
      <c r="B228" s="83">
        <v>1</v>
      </c>
      <c r="C228" s="83">
        <v>1</v>
      </c>
      <c r="D228" s="81">
        <v>0</v>
      </c>
      <c r="E228" s="83">
        <v>12</v>
      </c>
      <c r="F228" s="168">
        <v>18</v>
      </c>
      <c r="G228" s="81">
        <v>0</v>
      </c>
      <c r="H228" s="142" t="s">
        <v>168</v>
      </c>
      <c r="I228" s="59">
        <f t="shared" si="306"/>
        <v>-1</v>
      </c>
      <c r="J228" s="142" t="s">
        <v>168</v>
      </c>
      <c r="K228" s="12">
        <f t="shared" si="308"/>
        <v>-18</v>
      </c>
    </row>
    <row r="229" spans="1:12" ht="12.75" customHeight="1" x14ac:dyDescent="0.25">
      <c r="A229" s="118" t="s">
        <v>221</v>
      </c>
      <c r="B229" s="79">
        <f t="shared" ref="B229:C229" si="313">SUM(B225:B228)</f>
        <v>21</v>
      </c>
      <c r="C229" s="79">
        <f t="shared" si="313"/>
        <v>15</v>
      </c>
      <c r="D229" s="86">
        <f t="shared" ref="D229" si="314">SUM(D225:D228)</f>
        <v>10</v>
      </c>
      <c r="E229" s="79">
        <f t="shared" ref="E229" si="315">SUM(E225:E228)</f>
        <v>284</v>
      </c>
      <c r="F229" s="79">
        <f t="shared" ref="F229:G229" si="316">SUM(F225:F228)</f>
        <v>196</v>
      </c>
      <c r="G229" s="86">
        <f t="shared" si="316"/>
        <v>145</v>
      </c>
      <c r="H229" s="108">
        <f t="shared" si="305"/>
        <v>-0.33333333333333331</v>
      </c>
      <c r="I229" s="58">
        <f t="shared" si="306"/>
        <v>-5</v>
      </c>
      <c r="J229" s="108">
        <f t="shared" si="307"/>
        <v>-0.26020408163265307</v>
      </c>
      <c r="K229" s="67">
        <f t="shared" si="308"/>
        <v>-51</v>
      </c>
    </row>
    <row r="230" spans="1:12" ht="7.5" customHeight="1" x14ac:dyDescent="0.25">
      <c r="A230" s="34"/>
      <c r="B230" s="83"/>
      <c r="C230" s="83"/>
      <c r="D230" s="81"/>
      <c r="E230" s="83"/>
      <c r="F230" s="168"/>
      <c r="G230" s="81"/>
      <c r="H230" s="72"/>
      <c r="I230" s="59"/>
      <c r="J230" s="72"/>
      <c r="K230" s="30"/>
    </row>
    <row r="231" spans="1:12" x14ac:dyDescent="0.25">
      <c r="A231" s="34" t="s">
        <v>52</v>
      </c>
      <c r="B231" s="83">
        <v>69</v>
      </c>
      <c r="C231" s="83">
        <v>62</v>
      </c>
      <c r="D231" s="81">
        <v>62</v>
      </c>
      <c r="E231" s="83">
        <v>939</v>
      </c>
      <c r="F231" s="168">
        <v>826</v>
      </c>
      <c r="G231" s="81">
        <v>805</v>
      </c>
      <c r="H231" s="72">
        <f t="shared" si="213"/>
        <v>0</v>
      </c>
      <c r="I231" s="59">
        <f t="shared" si="214"/>
        <v>0</v>
      </c>
      <c r="J231" s="72">
        <f t="shared" si="215"/>
        <v>-2.5423728813559324E-2</v>
      </c>
      <c r="K231" s="30">
        <f t="shared" si="216"/>
        <v>-21</v>
      </c>
    </row>
    <row r="232" spans="1:12" x14ac:dyDescent="0.25">
      <c r="A232" s="77" t="s">
        <v>53</v>
      </c>
      <c r="B232" s="83">
        <v>34</v>
      </c>
      <c r="C232" s="83">
        <v>34</v>
      </c>
      <c r="D232" s="81">
        <v>32</v>
      </c>
      <c r="E232" s="83">
        <v>482</v>
      </c>
      <c r="F232" s="168">
        <v>484</v>
      </c>
      <c r="G232" s="81">
        <v>435</v>
      </c>
      <c r="H232" s="72">
        <f t="shared" si="213"/>
        <v>-5.8823529411764705E-2</v>
      </c>
      <c r="I232" s="59">
        <f t="shared" si="214"/>
        <v>-2</v>
      </c>
      <c r="J232" s="72">
        <f t="shared" si="215"/>
        <v>-0.1012396694214876</v>
      </c>
      <c r="K232" s="30">
        <f t="shared" si="216"/>
        <v>-49</v>
      </c>
    </row>
    <row r="233" spans="1:12" x14ac:dyDescent="0.25">
      <c r="A233" s="77" t="s">
        <v>54</v>
      </c>
      <c r="B233" s="83">
        <v>4</v>
      </c>
      <c r="C233" s="83">
        <v>6</v>
      </c>
      <c r="D233" s="81">
        <v>9</v>
      </c>
      <c r="E233" s="83">
        <v>48</v>
      </c>
      <c r="F233" s="168">
        <v>89</v>
      </c>
      <c r="G233" s="81">
        <v>104</v>
      </c>
      <c r="H233" s="72">
        <f t="shared" si="213"/>
        <v>0.5</v>
      </c>
      <c r="I233" s="59">
        <f t="shared" si="214"/>
        <v>3</v>
      </c>
      <c r="J233" s="72">
        <f t="shared" si="215"/>
        <v>0.16853932584269662</v>
      </c>
      <c r="K233" s="30">
        <f t="shared" si="216"/>
        <v>15</v>
      </c>
    </row>
    <row r="234" spans="1:12" x14ac:dyDescent="0.25">
      <c r="A234" s="77" t="s">
        <v>55</v>
      </c>
      <c r="B234" s="83">
        <v>4</v>
      </c>
      <c r="C234" s="83">
        <v>13</v>
      </c>
      <c r="D234" s="81">
        <v>14</v>
      </c>
      <c r="E234" s="83">
        <v>59</v>
      </c>
      <c r="F234" s="168">
        <v>205</v>
      </c>
      <c r="G234" s="81">
        <v>181</v>
      </c>
      <c r="H234" s="72">
        <f t="shared" si="213"/>
        <v>7.6923076923076927E-2</v>
      </c>
      <c r="I234" s="59">
        <f t="shared" si="214"/>
        <v>1</v>
      </c>
      <c r="J234" s="72">
        <f t="shared" si="215"/>
        <v>-0.11707317073170732</v>
      </c>
      <c r="K234" s="30">
        <f t="shared" si="216"/>
        <v>-24</v>
      </c>
    </row>
    <row r="235" spans="1:12" x14ac:dyDescent="0.25">
      <c r="A235" s="77" t="s">
        <v>56</v>
      </c>
      <c r="B235" s="83">
        <v>0</v>
      </c>
      <c r="C235" s="83">
        <v>3</v>
      </c>
      <c r="D235" s="81">
        <v>3</v>
      </c>
      <c r="E235" s="83">
        <v>0</v>
      </c>
      <c r="F235" s="168">
        <v>42</v>
      </c>
      <c r="G235" s="81">
        <v>36</v>
      </c>
      <c r="H235" s="72">
        <f t="shared" ref="H235" si="317">(D235-C235)/C235</f>
        <v>0</v>
      </c>
      <c r="I235" s="59">
        <f t="shared" ref="I235" si="318">D235-C235</f>
        <v>0</v>
      </c>
      <c r="J235" s="72">
        <f t="shared" ref="J235" si="319">(G235-F235)/F235</f>
        <v>-0.14285714285714285</v>
      </c>
      <c r="K235" s="30">
        <f t="shared" ref="K235" si="320">G235-F235</f>
        <v>-6</v>
      </c>
    </row>
    <row r="236" spans="1:12" x14ac:dyDescent="0.25">
      <c r="A236" s="77" t="s">
        <v>57</v>
      </c>
      <c r="B236" s="83">
        <v>59</v>
      </c>
      <c r="C236" s="83">
        <v>60</v>
      </c>
      <c r="D236" s="81">
        <v>44</v>
      </c>
      <c r="E236" s="83">
        <v>808</v>
      </c>
      <c r="F236" s="168">
        <v>837</v>
      </c>
      <c r="G236" s="81">
        <v>624</v>
      </c>
      <c r="H236" s="72">
        <f t="shared" si="213"/>
        <v>-0.26666666666666666</v>
      </c>
      <c r="I236" s="59">
        <f t="shared" si="214"/>
        <v>-16</v>
      </c>
      <c r="J236" s="72">
        <f t="shared" si="215"/>
        <v>-0.25448028673835127</v>
      </c>
      <c r="K236" s="30">
        <f t="shared" si="216"/>
        <v>-213</v>
      </c>
    </row>
    <row r="237" spans="1:12" x14ac:dyDescent="0.25">
      <c r="A237" s="105" t="s">
        <v>239</v>
      </c>
      <c r="B237" s="83">
        <v>27</v>
      </c>
      <c r="C237" s="83">
        <v>34</v>
      </c>
      <c r="D237" s="81">
        <v>59</v>
      </c>
      <c r="E237" s="83">
        <v>279</v>
      </c>
      <c r="F237" s="168">
        <v>395</v>
      </c>
      <c r="G237" s="81">
        <v>740</v>
      </c>
      <c r="H237" s="72">
        <f t="shared" si="213"/>
        <v>0.73529411764705888</v>
      </c>
      <c r="I237" s="59">
        <f t="shared" si="214"/>
        <v>25</v>
      </c>
      <c r="J237" s="72">
        <f t="shared" si="215"/>
        <v>0.87341772151898733</v>
      </c>
      <c r="K237" s="12">
        <f t="shared" si="216"/>
        <v>345</v>
      </c>
    </row>
    <row r="238" spans="1:12" x14ac:dyDescent="0.25">
      <c r="A238" s="66" t="s">
        <v>121</v>
      </c>
      <c r="B238" s="79">
        <f t="shared" ref="B238:C238" si="321">SUM(B231:B237)</f>
        <v>197</v>
      </c>
      <c r="C238" s="79">
        <f t="shared" si="321"/>
        <v>212</v>
      </c>
      <c r="D238" s="86">
        <f t="shared" ref="D238:F238" si="322">SUM(D231:D237)</f>
        <v>223</v>
      </c>
      <c r="E238" s="79">
        <f t="shared" si="322"/>
        <v>2615</v>
      </c>
      <c r="F238" s="79">
        <f t="shared" si="322"/>
        <v>2878</v>
      </c>
      <c r="G238" s="86">
        <f t="shared" ref="G238" si="323">SUM(G231:G237)</f>
        <v>2925</v>
      </c>
      <c r="H238" s="108">
        <f t="shared" si="213"/>
        <v>5.1886792452830191E-2</v>
      </c>
      <c r="I238" s="58">
        <f t="shared" si="214"/>
        <v>11</v>
      </c>
      <c r="J238" s="108">
        <f t="shared" si="215"/>
        <v>1.6330785267546909E-2</v>
      </c>
      <c r="K238" s="67">
        <f t="shared" si="216"/>
        <v>47</v>
      </c>
      <c r="L238" s="19"/>
    </row>
    <row r="239" spans="1:12" ht="7.5" customHeight="1" x14ac:dyDescent="0.25">
      <c r="A239" s="66"/>
      <c r="B239" s="83"/>
      <c r="C239" s="83"/>
      <c r="D239" s="100"/>
      <c r="E239" s="83"/>
      <c r="F239" s="83"/>
      <c r="G239" s="100"/>
      <c r="H239" s="72"/>
      <c r="I239" s="116"/>
      <c r="J239" s="72"/>
      <c r="K239" s="12"/>
      <c r="L239" s="19"/>
    </row>
    <row r="240" spans="1:12" x14ac:dyDescent="0.25">
      <c r="A240" s="105" t="s">
        <v>220</v>
      </c>
      <c r="B240" s="83">
        <v>7</v>
      </c>
      <c r="C240" s="83">
        <v>8</v>
      </c>
      <c r="D240" s="100">
        <v>10</v>
      </c>
      <c r="E240" s="83">
        <v>87</v>
      </c>
      <c r="F240" s="168">
        <v>79</v>
      </c>
      <c r="G240" s="100">
        <v>133</v>
      </c>
      <c r="H240" s="72">
        <f t="shared" ref="H240" si="324">(D240-C240)/C240</f>
        <v>0.25</v>
      </c>
      <c r="I240" s="59">
        <f t="shared" ref="I240" si="325">D240-C240</f>
        <v>2</v>
      </c>
      <c r="J240" s="72">
        <f t="shared" ref="J240" si="326">(G240-F240)/F240</f>
        <v>0.68354430379746833</v>
      </c>
      <c r="K240" s="30">
        <f t="shared" ref="K240" si="327">G240-F240</f>
        <v>54</v>
      </c>
      <c r="L240" s="19"/>
    </row>
    <row r="241" spans="1:13" ht="7.5" customHeight="1" x14ac:dyDescent="0.25">
      <c r="A241" s="34"/>
      <c r="B241" s="83"/>
      <c r="C241" s="83"/>
      <c r="D241" s="81"/>
      <c r="E241" s="83"/>
      <c r="F241" s="168"/>
      <c r="G241" s="81"/>
      <c r="H241" s="72"/>
      <c r="I241" s="59"/>
      <c r="J241" s="72"/>
      <c r="K241" s="30"/>
    </row>
    <row r="242" spans="1:13" x14ac:dyDescent="0.25">
      <c r="A242" s="34" t="s">
        <v>60</v>
      </c>
      <c r="B242" s="83">
        <v>17</v>
      </c>
      <c r="C242" s="83">
        <v>19</v>
      </c>
      <c r="D242" s="81">
        <v>18</v>
      </c>
      <c r="E242" s="83">
        <v>208</v>
      </c>
      <c r="F242" s="168">
        <v>238</v>
      </c>
      <c r="G242" s="81">
        <v>250</v>
      </c>
      <c r="H242" s="72">
        <f t="shared" si="213"/>
        <v>-5.2631578947368418E-2</v>
      </c>
      <c r="I242" s="59">
        <f t="shared" si="214"/>
        <v>-1</v>
      </c>
      <c r="J242" s="72">
        <f t="shared" si="215"/>
        <v>5.0420168067226892E-2</v>
      </c>
      <c r="K242" s="30">
        <f t="shared" si="216"/>
        <v>12</v>
      </c>
    </row>
    <row r="243" spans="1:13" ht="7.5" customHeight="1" x14ac:dyDescent="0.25">
      <c r="A243" s="34"/>
      <c r="B243" s="83"/>
      <c r="C243" s="83"/>
      <c r="D243" s="81"/>
      <c r="E243" s="83"/>
      <c r="F243" s="168"/>
      <c r="G243" s="81"/>
      <c r="H243" s="72"/>
      <c r="I243" s="59"/>
      <c r="J243" s="72"/>
      <c r="K243" s="30"/>
    </row>
    <row r="244" spans="1:13" ht="12.75" customHeight="1" x14ac:dyDescent="0.25">
      <c r="A244" s="106" t="s">
        <v>223</v>
      </c>
      <c r="B244" s="83">
        <v>3</v>
      </c>
      <c r="C244" s="83">
        <v>2</v>
      </c>
      <c r="D244" s="100">
        <v>3</v>
      </c>
      <c r="E244" s="83">
        <v>40</v>
      </c>
      <c r="F244" s="168">
        <v>25</v>
      </c>
      <c r="G244" s="100">
        <v>28</v>
      </c>
      <c r="H244" s="72">
        <f t="shared" ref="H244" si="328">(D244-C244)/C244</f>
        <v>0.5</v>
      </c>
      <c r="I244" s="59">
        <f t="shared" ref="I244" si="329">D244-C244</f>
        <v>1</v>
      </c>
      <c r="J244" s="72">
        <f t="shared" ref="J244" si="330">(G244-F244)/F244</f>
        <v>0.12</v>
      </c>
      <c r="K244" s="30">
        <f t="shared" ref="K244" si="331">G244-F244</f>
        <v>3</v>
      </c>
    </row>
    <row r="245" spans="1:13" x14ac:dyDescent="0.25">
      <c r="A245" s="106" t="s">
        <v>61</v>
      </c>
      <c r="B245" s="120">
        <v>18</v>
      </c>
      <c r="C245" s="120">
        <v>26</v>
      </c>
      <c r="D245" s="172">
        <v>20</v>
      </c>
      <c r="E245" s="120">
        <v>220</v>
      </c>
      <c r="F245" s="173">
        <v>315</v>
      </c>
      <c r="G245" s="172">
        <v>262</v>
      </c>
      <c r="H245" s="138">
        <f t="shared" si="213"/>
        <v>-0.23076923076923078</v>
      </c>
      <c r="I245" s="139">
        <f t="shared" si="214"/>
        <v>-6</v>
      </c>
      <c r="J245" s="138">
        <f t="shared" si="215"/>
        <v>-0.16825396825396827</v>
      </c>
      <c r="K245" s="140">
        <f t="shared" si="216"/>
        <v>-53</v>
      </c>
    </row>
    <row r="246" spans="1:13" ht="12.75" customHeight="1" x14ac:dyDescent="0.25">
      <c r="A246" s="118" t="s">
        <v>224</v>
      </c>
      <c r="B246" s="83">
        <f t="shared" ref="B246:C246" si="332">SUM(B244:B245)</f>
        <v>21</v>
      </c>
      <c r="C246" s="83">
        <f t="shared" si="332"/>
        <v>28</v>
      </c>
      <c r="D246" s="100">
        <f t="shared" ref="D246:G246" si="333">SUM(D244:D245)</f>
        <v>23</v>
      </c>
      <c r="E246" s="83">
        <f t="shared" ref="E246:F246" si="334">SUM(E244:E245)</f>
        <v>260</v>
      </c>
      <c r="F246" s="168">
        <f t="shared" si="334"/>
        <v>340</v>
      </c>
      <c r="G246" s="100">
        <f t="shared" si="333"/>
        <v>290</v>
      </c>
      <c r="H246" s="108">
        <f t="shared" si="213"/>
        <v>-0.17857142857142858</v>
      </c>
      <c r="I246" s="58">
        <f t="shared" si="214"/>
        <v>-5</v>
      </c>
      <c r="J246" s="108">
        <f t="shared" si="215"/>
        <v>-0.14705882352941177</v>
      </c>
      <c r="K246" s="67">
        <f t="shared" si="216"/>
        <v>-50</v>
      </c>
    </row>
    <row r="247" spans="1:13" ht="7.5" customHeight="1" x14ac:dyDescent="0.25">
      <c r="A247" s="34"/>
      <c r="B247" s="83"/>
      <c r="C247" s="83"/>
      <c r="D247" s="81"/>
      <c r="E247" s="83"/>
      <c r="F247" s="168"/>
      <c r="G247" s="81"/>
      <c r="H247" s="72"/>
      <c r="I247" s="59"/>
      <c r="J247" s="72"/>
      <c r="K247" s="30"/>
    </row>
    <row r="248" spans="1:13" x14ac:dyDescent="0.25">
      <c r="A248" s="34" t="s">
        <v>8</v>
      </c>
      <c r="B248" s="83">
        <v>95</v>
      </c>
      <c r="C248" s="83">
        <v>83</v>
      </c>
      <c r="D248" s="81">
        <v>74</v>
      </c>
      <c r="E248" s="83">
        <v>1075</v>
      </c>
      <c r="F248" s="168">
        <v>974</v>
      </c>
      <c r="G248" s="81">
        <v>916</v>
      </c>
      <c r="H248" s="72">
        <f t="shared" si="213"/>
        <v>-0.10843373493975904</v>
      </c>
      <c r="I248" s="59">
        <f t="shared" si="214"/>
        <v>-9</v>
      </c>
      <c r="J248" s="72">
        <f t="shared" si="215"/>
        <v>-5.9548254620123205E-2</v>
      </c>
      <c r="K248" s="30">
        <f t="shared" si="216"/>
        <v>-58</v>
      </c>
    </row>
    <row r="249" spans="1:13" x14ac:dyDescent="0.25">
      <c r="A249" s="105" t="s">
        <v>205</v>
      </c>
      <c r="B249" s="83">
        <v>46</v>
      </c>
      <c r="C249" s="83">
        <v>37</v>
      </c>
      <c r="D249" s="100">
        <v>41</v>
      </c>
      <c r="E249" s="83">
        <v>596</v>
      </c>
      <c r="F249" s="168">
        <v>501</v>
      </c>
      <c r="G249" s="100">
        <v>495</v>
      </c>
      <c r="H249" s="72">
        <f t="shared" ref="H249" si="335">(D249-C249)/C249</f>
        <v>0.10810810810810811</v>
      </c>
      <c r="I249" s="59">
        <f t="shared" ref="I249" si="336">D249-C249</f>
        <v>4</v>
      </c>
      <c r="J249" s="72">
        <f t="shared" ref="J249" si="337">(G249-F249)/F249</f>
        <v>-1.1976047904191617E-2</v>
      </c>
      <c r="K249" s="30">
        <f t="shared" ref="K249" si="338">G249-F249</f>
        <v>-6</v>
      </c>
    </row>
    <row r="250" spans="1:13" x14ac:dyDescent="0.25">
      <c r="A250" s="105" t="s">
        <v>180</v>
      </c>
      <c r="B250" s="83">
        <v>84</v>
      </c>
      <c r="C250" s="83">
        <v>81</v>
      </c>
      <c r="D250" s="100">
        <v>64</v>
      </c>
      <c r="E250" s="83">
        <v>1039</v>
      </c>
      <c r="F250" s="168">
        <v>901</v>
      </c>
      <c r="G250" s="100">
        <v>797</v>
      </c>
      <c r="H250" s="72">
        <f t="shared" si="213"/>
        <v>-0.20987654320987653</v>
      </c>
      <c r="I250" s="59">
        <f t="shared" si="214"/>
        <v>-17</v>
      </c>
      <c r="J250" s="72">
        <f t="shared" si="215"/>
        <v>-0.11542730299667037</v>
      </c>
      <c r="K250" s="30">
        <f t="shared" si="216"/>
        <v>-104</v>
      </c>
    </row>
    <row r="251" spans="1:13" x14ac:dyDescent="0.25">
      <c r="A251" s="105" t="s">
        <v>181</v>
      </c>
      <c r="B251" s="83">
        <v>44</v>
      </c>
      <c r="C251" s="83">
        <v>42</v>
      </c>
      <c r="D251" s="100">
        <v>32</v>
      </c>
      <c r="E251" s="83">
        <v>577</v>
      </c>
      <c r="F251" s="168">
        <v>579</v>
      </c>
      <c r="G251" s="100">
        <v>430</v>
      </c>
      <c r="H251" s="72">
        <f t="shared" si="213"/>
        <v>-0.23809523809523808</v>
      </c>
      <c r="I251" s="59">
        <f t="shared" si="214"/>
        <v>-10</v>
      </c>
      <c r="J251" s="72">
        <f t="shared" si="215"/>
        <v>-0.25734024179620035</v>
      </c>
      <c r="K251" s="30">
        <f t="shared" si="216"/>
        <v>-149</v>
      </c>
    </row>
    <row r="252" spans="1:13" x14ac:dyDescent="0.25">
      <c r="A252" s="105" t="s">
        <v>197</v>
      </c>
      <c r="B252" s="83">
        <v>18</v>
      </c>
      <c r="C252" s="83">
        <v>26</v>
      </c>
      <c r="D252" s="100">
        <v>25</v>
      </c>
      <c r="E252" s="83">
        <v>269</v>
      </c>
      <c r="F252" s="168">
        <v>372</v>
      </c>
      <c r="G252" s="100">
        <v>353</v>
      </c>
      <c r="H252" s="72">
        <f t="shared" ref="H252" si="339">(D252-C252)/C252</f>
        <v>-3.8461538461538464E-2</v>
      </c>
      <c r="I252" s="59">
        <f t="shared" ref="I252:I254" si="340">D252-C252</f>
        <v>-1</v>
      </c>
      <c r="J252" s="72">
        <f t="shared" ref="J252" si="341">(G252-F252)/F252</f>
        <v>-5.1075268817204304E-2</v>
      </c>
      <c r="K252" s="30">
        <f t="shared" ref="K252:K254" si="342">G252-F252</f>
        <v>-19</v>
      </c>
    </row>
    <row r="253" spans="1:13" x14ac:dyDescent="0.25">
      <c r="A253" s="105" t="s">
        <v>258</v>
      </c>
      <c r="B253" s="83">
        <v>0</v>
      </c>
      <c r="C253" s="83">
        <v>0</v>
      </c>
      <c r="D253" s="81">
        <v>3</v>
      </c>
      <c r="E253" s="83">
        <v>0</v>
      </c>
      <c r="F253" s="168">
        <v>0</v>
      </c>
      <c r="G253" s="81">
        <v>25</v>
      </c>
      <c r="H253" s="142" t="s">
        <v>168</v>
      </c>
      <c r="I253" s="59">
        <f t="shared" si="340"/>
        <v>3</v>
      </c>
      <c r="J253" s="142" t="s">
        <v>168</v>
      </c>
      <c r="K253" s="30">
        <f t="shared" si="342"/>
        <v>25</v>
      </c>
    </row>
    <row r="254" spans="1:13" x14ac:dyDescent="0.25">
      <c r="A254" s="105" t="s">
        <v>259</v>
      </c>
      <c r="B254" s="83">
        <v>0</v>
      </c>
      <c r="C254" s="83">
        <v>0</v>
      </c>
      <c r="D254" s="81">
        <v>1</v>
      </c>
      <c r="E254" s="83">
        <v>0</v>
      </c>
      <c r="F254" s="168">
        <v>0</v>
      </c>
      <c r="G254" s="81">
        <v>6</v>
      </c>
      <c r="H254" s="142" t="s">
        <v>168</v>
      </c>
      <c r="I254" s="59">
        <f t="shared" si="340"/>
        <v>1</v>
      </c>
      <c r="J254" s="142" t="s">
        <v>168</v>
      </c>
      <c r="K254" s="30">
        <f t="shared" si="342"/>
        <v>6</v>
      </c>
      <c r="M254" s="105"/>
    </row>
    <row r="255" spans="1:13" x14ac:dyDescent="0.25">
      <c r="A255" s="34" t="s">
        <v>9</v>
      </c>
      <c r="B255" s="83">
        <v>91</v>
      </c>
      <c r="C255" s="83">
        <v>82</v>
      </c>
      <c r="D255" s="100">
        <v>78</v>
      </c>
      <c r="E255" s="83">
        <v>710</v>
      </c>
      <c r="F255" s="168">
        <v>605</v>
      </c>
      <c r="G255" s="100">
        <v>622</v>
      </c>
      <c r="H255" s="72">
        <f t="shared" ref="H255:H256" si="343">(D255-C255)/C255</f>
        <v>-4.878048780487805E-2</v>
      </c>
      <c r="I255" s="59">
        <f t="shared" ref="I255:I256" si="344">D255-C255</f>
        <v>-4</v>
      </c>
      <c r="J255" s="72">
        <f t="shared" ref="J255:J256" si="345">(G255-F255)/F255</f>
        <v>2.809917355371901E-2</v>
      </c>
      <c r="K255" s="30">
        <f t="shared" ref="K255:K256" si="346">G255-F255</f>
        <v>17</v>
      </c>
      <c r="M255" s="105"/>
    </row>
    <row r="256" spans="1:13" x14ac:dyDescent="0.25">
      <c r="A256" s="105" t="s">
        <v>182</v>
      </c>
      <c r="B256" s="83">
        <v>52</v>
      </c>
      <c r="C256" s="83">
        <v>51</v>
      </c>
      <c r="D256" s="81">
        <v>50</v>
      </c>
      <c r="E256" s="83">
        <v>381</v>
      </c>
      <c r="F256" s="168">
        <v>359</v>
      </c>
      <c r="G256" s="81">
        <v>419</v>
      </c>
      <c r="H256" s="72">
        <f t="shared" si="343"/>
        <v>-1.9607843137254902E-2</v>
      </c>
      <c r="I256" s="59">
        <f t="shared" si="344"/>
        <v>-1</v>
      </c>
      <c r="J256" s="72">
        <f t="shared" si="345"/>
        <v>0.16713091922005571</v>
      </c>
      <c r="K256" s="30">
        <f t="shared" si="346"/>
        <v>60</v>
      </c>
    </row>
    <row r="257" spans="1:12" x14ac:dyDescent="0.25">
      <c r="A257" s="66" t="s">
        <v>135</v>
      </c>
      <c r="B257" s="84">
        <f t="shared" ref="B257" si="347">SUM(B248:B256)</f>
        <v>430</v>
      </c>
      <c r="C257" s="84">
        <f t="shared" ref="C257" si="348">SUM(C248:C256)</f>
        <v>402</v>
      </c>
      <c r="D257" s="85">
        <f t="shared" ref="D257" si="349">SUM(D248:D256)</f>
        <v>368</v>
      </c>
      <c r="E257" s="84">
        <f t="shared" ref="E257" si="350">SUM(E248:E256)</f>
        <v>4647</v>
      </c>
      <c r="F257" s="84">
        <f t="shared" ref="F257:G257" si="351">SUM(F248:F256)</f>
        <v>4291</v>
      </c>
      <c r="G257" s="85">
        <f t="shared" si="351"/>
        <v>4063</v>
      </c>
      <c r="H257" s="109">
        <f t="shared" si="213"/>
        <v>-8.45771144278607E-2</v>
      </c>
      <c r="I257" s="74">
        <f t="shared" si="214"/>
        <v>-34</v>
      </c>
      <c r="J257" s="109">
        <f t="shared" si="215"/>
        <v>-5.3134467490095552E-2</v>
      </c>
      <c r="K257" s="62">
        <f t="shared" si="216"/>
        <v>-228</v>
      </c>
      <c r="L257" s="19"/>
    </row>
    <row r="258" spans="1:12" ht="7.5" customHeight="1" x14ac:dyDescent="0.25">
      <c r="A258" s="34"/>
      <c r="B258" s="83"/>
      <c r="C258" s="83"/>
      <c r="D258" s="81"/>
      <c r="E258" s="83"/>
      <c r="F258" s="168"/>
      <c r="G258" s="81"/>
      <c r="H258" s="72"/>
      <c r="I258" s="59"/>
      <c r="J258" s="72"/>
      <c r="K258" s="30"/>
    </row>
    <row r="259" spans="1:12" x14ac:dyDescent="0.25">
      <c r="A259" s="34" t="s">
        <v>42</v>
      </c>
      <c r="B259" s="83">
        <v>123</v>
      </c>
      <c r="C259" s="83">
        <v>130</v>
      </c>
      <c r="D259" s="81">
        <v>143</v>
      </c>
      <c r="E259" s="83">
        <v>1688</v>
      </c>
      <c r="F259" s="168">
        <v>1713</v>
      </c>
      <c r="G259" s="81">
        <v>2053</v>
      </c>
      <c r="H259" s="72">
        <f t="shared" si="213"/>
        <v>0.1</v>
      </c>
      <c r="I259" s="59">
        <f t="shared" si="214"/>
        <v>13</v>
      </c>
      <c r="J259" s="72">
        <f t="shared" si="215"/>
        <v>0.19848219497956801</v>
      </c>
      <c r="K259" s="30">
        <f t="shared" si="216"/>
        <v>340</v>
      </c>
    </row>
    <row r="260" spans="1:12" ht="7.5" customHeight="1" x14ac:dyDescent="0.25">
      <c r="A260" s="34"/>
      <c r="B260" s="83"/>
      <c r="C260" s="83"/>
      <c r="D260" s="81"/>
      <c r="E260" s="83"/>
      <c r="F260" s="168"/>
      <c r="G260" s="81"/>
      <c r="H260" s="72"/>
      <c r="I260" s="59"/>
      <c r="J260" s="72"/>
      <c r="K260" s="30"/>
    </row>
    <row r="261" spans="1:12" x14ac:dyDescent="0.25">
      <c r="A261" s="34" t="s">
        <v>46</v>
      </c>
      <c r="B261" s="83">
        <v>22</v>
      </c>
      <c r="C261" s="83">
        <v>18</v>
      </c>
      <c r="D261" s="81">
        <v>23</v>
      </c>
      <c r="E261" s="83">
        <v>284</v>
      </c>
      <c r="F261" s="168">
        <v>241</v>
      </c>
      <c r="G261" s="81">
        <v>322</v>
      </c>
      <c r="H261" s="72">
        <f t="shared" si="213"/>
        <v>0.27777777777777779</v>
      </c>
      <c r="I261" s="59">
        <f t="shared" si="214"/>
        <v>5</v>
      </c>
      <c r="J261" s="72">
        <f t="shared" si="215"/>
        <v>0.33609958506224069</v>
      </c>
      <c r="K261" s="30">
        <f t="shared" si="216"/>
        <v>81</v>
      </c>
    </row>
    <row r="262" spans="1:12" x14ac:dyDescent="0.25">
      <c r="A262" s="106" t="s">
        <v>206</v>
      </c>
      <c r="B262" s="83">
        <v>34</v>
      </c>
      <c r="C262" s="83">
        <v>38</v>
      </c>
      <c r="D262" s="100">
        <v>33</v>
      </c>
      <c r="E262" s="83">
        <v>487</v>
      </c>
      <c r="F262" s="168">
        <v>547</v>
      </c>
      <c r="G262" s="100">
        <v>464</v>
      </c>
      <c r="H262" s="72">
        <f t="shared" ref="H262" si="352">(D262-C262)/C262</f>
        <v>-0.13157894736842105</v>
      </c>
      <c r="I262" s="59">
        <f t="shared" ref="I262" si="353">D262-C262</f>
        <v>-5</v>
      </c>
      <c r="J262" s="72">
        <f t="shared" ref="J262" si="354">(G262-F262)/F262</f>
        <v>-0.15173674588665448</v>
      </c>
      <c r="K262" s="30">
        <f t="shared" ref="K262" si="355">G262-F262</f>
        <v>-83</v>
      </c>
    </row>
    <row r="263" spans="1:12" x14ac:dyDescent="0.25">
      <c r="A263" s="34" t="s">
        <v>131</v>
      </c>
      <c r="B263" s="83">
        <v>0</v>
      </c>
      <c r="C263" s="83">
        <v>0</v>
      </c>
      <c r="D263" s="81">
        <v>1</v>
      </c>
      <c r="E263" s="83">
        <v>0</v>
      </c>
      <c r="F263" s="168">
        <v>0</v>
      </c>
      <c r="G263" s="81">
        <v>12</v>
      </c>
      <c r="H263" s="142" t="s">
        <v>168</v>
      </c>
      <c r="I263" s="59">
        <f t="shared" ref="I263" si="356">D263-C263</f>
        <v>1</v>
      </c>
      <c r="J263" s="142" t="s">
        <v>168</v>
      </c>
      <c r="K263" s="30">
        <f t="shared" ref="K263" si="357">G263-F263</f>
        <v>12</v>
      </c>
      <c r="L263" s="73"/>
    </row>
    <row r="264" spans="1:12" x14ac:dyDescent="0.25">
      <c r="A264" s="66" t="s">
        <v>133</v>
      </c>
      <c r="B264" s="84">
        <f t="shared" ref="B264" si="358">SUM(B261:B263)</f>
        <v>56</v>
      </c>
      <c r="C264" s="84">
        <f t="shared" ref="C264" si="359">SUM(C261:C263)</f>
        <v>56</v>
      </c>
      <c r="D264" s="85">
        <f t="shared" ref="D264" si="360">SUM(D261:D263)</f>
        <v>57</v>
      </c>
      <c r="E264" s="84">
        <f t="shared" ref="E264" si="361">SUM(E261:E263)</f>
        <v>771</v>
      </c>
      <c r="F264" s="84">
        <f t="shared" ref="F264:G264" si="362">SUM(F261:F263)</f>
        <v>788</v>
      </c>
      <c r="G264" s="85">
        <f t="shared" si="362"/>
        <v>798</v>
      </c>
      <c r="H264" s="109">
        <f t="shared" si="213"/>
        <v>1.7857142857142856E-2</v>
      </c>
      <c r="I264" s="74">
        <f t="shared" si="214"/>
        <v>1</v>
      </c>
      <c r="J264" s="109">
        <f t="shared" si="215"/>
        <v>1.2690355329949238E-2</v>
      </c>
      <c r="K264" s="62">
        <f t="shared" si="216"/>
        <v>10</v>
      </c>
      <c r="L264" s="75"/>
    </row>
    <row r="265" spans="1:12" ht="7.5" customHeight="1" x14ac:dyDescent="0.25">
      <c r="A265" s="34"/>
      <c r="B265" s="83"/>
      <c r="C265" s="83"/>
      <c r="D265" s="81"/>
      <c r="E265" s="83"/>
      <c r="F265" s="168"/>
      <c r="G265" s="81"/>
      <c r="H265" s="72"/>
      <c r="I265" s="59"/>
      <c r="J265" s="72"/>
      <c r="K265" s="30"/>
      <c r="L265" s="73"/>
    </row>
    <row r="266" spans="1:12" x14ac:dyDescent="0.25">
      <c r="A266" s="34" t="s">
        <v>62</v>
      </c>
      <c r="B266" s="83">
        <v>22</v>
      </c>
      <c r="C266" s="83">
        <v>16</v>
      </c>
      <c r="D266" s="81">
        <v>6</v>
      </c>
      <c r="E266" s="83">
        <v>299</v>
      </c>
      <c r="F266" s="168">
        <v>191</v>
      </c>
      <c r="G266" s="81">
        <v>76</v>
      </c>
      <c r="H266" s="72">
        <f t="shared" si="213"/>
        <v>-0.625</v>
      </c>
      <c r="I266" s="59">
        <f t="shared" si="214"/>
        <v>-10</v>
      </c>
      <c r="J266" s="72">
        <f t="shared" si="215"/>
        <v>-0.60209424083769636</v>
      </c>
      <c r="K266" s="30">
        <f t="shared" si="216"/>
        <v>-115</v>
      </c>
    </row>
    <row r="267" spans="1:12" x14ac:dyDescent="0.25">
      <c r="A267" s="105" t="s">
        <v>240</v>
      </c>
      <c r="B267" s="83">
        <v>0</v>
      </c>
      <c r="C267" s="83">
        <v>11</v>
      </c>
      <c r="D267" s="81">
        <v>20</v>
      </c>
      <c r="E267" s="83">
        <v>0</v>
      </c>
      <c r="F267" s="168">
        <v>153</v>
      </c>
      <c r="G267" s="81">
        <v>277</v>
      </c>
      <c r="H267" s="72">
        <f t="shared" ref="H267" si="363">(D267-C267)/C267</f>
        <v>0.81818181818181823</v>
      </c>
      <c r="I267" s="59">
        <f t="shared" ref="I267" si="364">D267-C267</f>
        <v>9</v>
      </c>
      <c r="J267" s="72">
        <f t="shared" ref="J267" si="365">(G267-F267)/F267</f>
        <v>0.81045751633986929</v>
      </c>
      <c r="K267" s="30">
        <f t="shared" ref="K267" si="366">G267-F267</f>
        <v>124</v>
      </c>
    </row>
    <row r="268" spans="1:12" x14ac:dyDescent="0.25">
      <c r="A268" s="106" t="s">
        <v>210</v>
      </c>
      <c r="B268" s="83">
        <v>84</v>
      </c>
      <c r="C268" s="83">
        <v>95</v>
      </c>
      <c r="D268" s="81">
        <v>80</v>
      </c>
      <c r="E268" s="83">
        <v>1181</v>
      </c>
      <c r="F268" s="168">
        <v>1384</v>
      </c>
      <c r="G268" s="81">
        <v>1218</v>
      </c>
      <c r="H268" s="72">
        <f t="shared" si="213"/>
        <v>-0.15789473684210525</v>
      </c>
      <c r="I268" s="59">
        <f t="shared" si="214"/>
        <v>-15</v>
      </c>
      <c r="J268" s="72">
        <f t="shared" si="215"/>
        <v>-0.1199421965317919</v>
      </c>
      <c r="K268" s="30">
        <f t="shared" si="216"/>
        <v>-166</v>
      </c>
    </row>
    <row r="269" spans="1:12" x14ac:dyDescent="0.25">
      <c r="A269" s="118" t="s">
        <v>211</v>
      </c>
      <c r="B269" s="84">
        <f t="shared" ref="B269:C269" si="367">SUM(B266:B268)</f>
        <v>106</v>
      </c>
      <c r="C269" s="84">
        <f t="shared" si="367"/>
        <v>122</v>
      </c>
      <c r="D269" s="85">
        <f t="shared" ref="D269" si="368">SUM(D266:D268)</f>
        <v>106</v>
      </c>
      <c r="E269" s="84">
        <f t="shared" ref="E269" si="369">SUM(E266:E268)</f>
        <v>1480</v>
      </c>
      <c r="F269" s="84">
        <f t="shared" ref="F269:G269" si="370">SUM(F266:F268)</f>
        <v>1728</v>
      </c>
      <c r="G269" s="85">
        <f t="shared" si="370"/>
        <v>1571</v>
      </c>
      <c r="H269" s="109">
        <f t="shared" ref="H269" si="371">(D269-C269)/C269</f>
        <v>-0.13114754098360656</v>
      </c>
      <c r="I269" s="74">
        <f t="shared" ref="I269" si="372">D269-C269</f>
        <v>-16</v>
      </c>
      <c r="J269" s="109">
        <f t="shared" ref="J269" si="373">(G269-F269)/F269</f>
        <v>-9.0856481481481483E-2</v>
      </c>
      <c r="K269" s="62">
        <f t="shared" ref="K269" si="374">G269-F269</f>
        <v>-157</v>
      </c>
    </row>
    <row r="270" spans="1:12" ht="7.5" customHeight="1" x14ac:dyDescent="0.25">
      <c r="A270" s="34"/>
      <c r="B270" s="83"/>
      <c r="C270" s="83"/>
      <c r="D270" s="81"/>
      <c r="E270" s="83"/>
      <c r="F270" s="168"/>
      <c r="G270" s="81"/>
      <c r="H270" s="72"/>
      <c r="I270" s="59"/>
      <c r="J270" s="72"/>
      <c r="K270" s="30"/>
    </row>
    <row r="271" spans="1:12" x14ac:dyDescent="0.25">
      <c r="A271" s="34" t="s">
        <v>35</v>
      </c>
      <c r="B271" s="83">
        <v>109</v>
      </c>
      <c r="C271" s="83">
        <v>138</v>
      </c>
      <c r="D271" s="81">
        <v>119</v>
      </c>
      <c r="E271" s="83">
        <v>1443</v>
      </c>
      <c r="F271" s="168">
        <v>1814</v>
      </c>
      <c r="G271" s="81">
        <v>1652</v>
      </c>
      <c r="H271" s="72">
        <f t="shared" si="213"/>
        <v>-0.13768115942028986</v>
      </c>
      <c r="I271" s="59">
        <f t="shared" si="214"/>
        <v>-19</v>
      </c>
      <c r="J271" s="72">
        <f t="shared" si="215"/>
        <v>-8.9305402425578828E-2</v>
      </c>
      <c r="K271" s="30">
        <f t="shared" si="216"/>
        <v>-162</v>
      </c>
    </row>
    <row r="272" spans="1:12" x14ac:dyDescent="0.25">
      <c r="A272" s="106" t="s">
        <v>184</v>
      </c>
      <c r="B272" s="83">
        <v>30</v>
      </c>
      <c r="C272" s="83">
        <v>33</v>
      </c>
      <c r="D272" s="100">
        <v>31</v>
      </c>
      <c r="E272" s="83">
        <v>376</v>
      </c>
      <c r="F272" s="168">
        <v>423</v>
      </c>
      <c r="G272" s="100">
        <v>398</v>
      </c>
      <c r="H272" s="72">
        <f t="shared" ref="H272" si="375">(D272-C272)/C272</f>
        <v>-6.0606060606060608E-2</v>
      </c>
      <c r="I272" s="59">
        <f t="shared" ref="I272" si="376">D272-C272</f>
        <v>-2</v>
      </c>
      <c r="J272" s="72">
        <f t="shared" ref="J272" si="377">(G272-F272)/F272</f>
        <v>-5.9101654846335699E-2</v>
      </c>
      <c r="K272" s="30">
        <f t="shared" ref="K272" si="378">G272-F272</f>
        <v>-25</v>
      </c>
    </row>
    <row r="273" spans="1:12" x14ac:dyDescent="0.25">
      <c r="A273" s="34" t="s">
        <v>36</v>
      </c>
      <c r="B273" s="83">
        <v>280</v>
      </c>
      <c r="C273" s="83">
        <v>280</v>
      </c>
      <c r="D273" s="81">
        <v>237</v>
      </c>
      <c r="E273" s="83">
        <v>2559</v>
      </c>
      <c r="F273" s="168">
        <v>2598</v>
      </c>
      <c r="G273" s="81">
        <v>2189</v>
      </c>
      <c r="H273" s="72">
        <f t="shared" si="213"/>
        <v>-0.15357142857142858</v>
      </c>
      <c r="I273" s="59">
        <f t="shared" si="214"/>
        <v>-43</v>
      </c>
      <c r="J273" s="72">
        <f t="shared" si="215"/>
        <v>-0.15742879137798307</v>
      </c>
      <c r="K273" s="12">
        <f t="shared" si="216"/>
        <v>-409</v>
      </c>
    </row>
    <row r="274" spans="1:12" x14ac:dyDescent="0.25">
      <c r="A274" s="106" t="s">
        <v>185</v>
      </c>
      <c r="B274" s="83">
        <v>43</v>
      </c>
      <c r="C274" s="83">
        <v>44</v>
      </c>
      <c r="D274" s="130">
        <v>45</v>
      </c>
      <c r="E274" s="83">
        <v>364</v>
      </c>
      <c r="F274" s="170">
        <v>394</v>
      </c>
      <c r="G274" s="130">
        <v>481</v>
      </c>
      <c r="H274" s="72">
        <f t="shared" ref="H274" si="379">(D274-C274)/C274</f>
        <v>2.2727272727272728E-2</v>
      </c>
      <c r="I274" s="59">
        <f t="shared" ref="I274" si="380">D274-C274</f>
        <v>1</v>
      </c>
      <c r="J274" s="72">
        <f t="shared" ref="J274" si="381">(G274-F274)/F274</f>
        <v>0.22081218274111675</v>
      </c>
      <c r="K274" s="12">
        <f t="shared" ref="K274" si="382">G274-F274</f>
        <v>87</v>
      </c>
    </row>
    <row r="275" spans="1:12" x14ac:dyDescent="0.25">
      <c r="A275" s="66" t="s">
        <v>115</v>
      </c>
      <c r="B275" s="84">
        <f t="shared" ref="B275" si="383">SUM(B271:B274)</f>
        <v>462</v>
      </c>
      <c r="C275" s="84">
        <f t="shared" ref="C275" si="384">SUM(C271:C274)</f>
        <v>495</v>
      </c>
      <c r="D275" s="85">
        <f t="shared" ref="D275" si="385">SUM(D271:D274)</f>
        <v>432</v>
      </c>
      <c r="E275" s="84">
        <f t="shared" ref="E275" si="386">SUM(E271:E274)</f>
        <v>4742</v>
      </c>
      <c r="F275" s="84">
        <f t="shared" ref="F275:G275" si="387">SUM(F271:F274)</f>
        <v>5229</v>
      </c>
      <c r="G275" s="85">
        <f t="shared" si="387"/>
        <v>4720</v>
      </c>
      <c r="H275" s="109">
        <f t="shared" si="213"/>
        <v>-0.12727272727272726</v>
      </c>
      <c r="I275" s="74">
        <f t="shared" si="214"/>
        <v>-63</v>
      </c>
      <c r="J275" s="109">
        <f t="shared" si="215"/>
        <v>-9.7341747944157578E-2</v>
      </c>
      <c r="K275" s="62">
        <f t="shared" si="216"/>
        <v>-509</v>
      </c>
      <c r="L275" s="19"/>
    </row>
    <row r="276" spans="1:12" ht="7.5" customHeight="1" x14ac:dyDescent="0.25">
      <c r="A276" s="66"/>
      <c r="B276" s="83"/>
      <c r="C276" s="83"/>
      <c r="D276" s="83"/>
      <c r="E276" s="89"/>
      <c r="F276" s="83"/>
      <c r="G276" s="83"/>
      <c r="H276" s="115"/>
      <c r="I276" s="59"/>
      <c r="J276" s="72"/>
      <c r="K276" s="12"/>
      <c r="L276" s="19"/>
    </row>
    <row r="277" spans="1:12" ht="12.75" customHeight="1" x14ac:dyDescent="0.25">
      <c r="A277" s="34" t="s">
        <v>158</v>
      </c>
      <c r="B277" s="83">
        <v>10</v>
      </c>
      <c r="C277" s="83">
        <v>5</v>
      </c>
      <c r="D277" s="81">
        <v>7</v>
      </c>
      <c r="E277" s="83">
        <v>124</v>
      </c>
      <c r="F277" s="168">
        <v>68</v>
      </c>
      <c r="G277" s="81">
        <v>77</v>
      </c>
      <c r="H277" s="72">
        <f t="shared" ref="H277" si="388">(D277-C277)/C277</f>
        <v>0.4</v>
      </c>
      <c r="I277" s="59">
        <f t="shared" ref="I277:I281" si="389">D277-C277</f>
        <v>2</v>
      </c>
      <c r="J277" s="72">
        <f t="shared" ref="J277" si="390">(G277-F277)/F277</f>
        <v>0.13235294117647059</v>
      </c>
      <c r="K277" s="30">
        <f t="shared" ref="K277:K281" si="391">G277-F277</f>
        <v>9</v>
      </c>
      <c r="L277" s="19"/>
    </row>
    <row r="278" spans="1:12" ht="12.75" customHeight="1" x14ac:dyDescent="0.25">
      <c r="A278" s="105" t="s">
        <v>183</v>
      </c>
      <c r="B278" s="83">
        <v>33</v>
      </c>
      <c r="C278" s="83">
        <v>28</v>
      </c>
      <c r="D278" s="81">
        <v>28</v>
      </c>
      <c r="E278" s="83">
        <v>243</v>
      </c>
      <c r="F278" s="168">
        <v>209</v>
      </c>
      <c r="G278" s="81">
        <v>203</v>
      </c>
      <c r="H278" s="72">
        <f t="shared" ref="H278" si="392">(D278-C278)/C278</f>
        <v>0</v>
      </c>
      <c r="I278" s="59">
        <f t="shared" ref="I278" si="393">D278-C278</f>
        <v>0</v>
      </c>
      <c r="J278" s="72">
        <f t="shared" ref="J278" si="394">(G278-F278)/F278</f>
        <v>-2.8708133971291867E-2</v>
      </c>
      <c r="K278" s="30">
        <f t="shared" ref="K278" si="395">G278-F278</f>
        <v>-6</v>
      </c>
      <c r="L278" s="19"/>
    </row>
    <row r="279" spans="1:12" ht="12.75" customHeight="1" x14ac:dyDescent="0.25">
      <c r="A279" s="105" t="s">
        <v>199</v>
      </c>
      <c r="B279" s="83">
        <v>0</v>
      </c>
      <c r="C279" s="83">
        <v>2</v>
      </c>
      <c r="D279" s="81">
        <v>2</v>
      </c>
      <c r="E279" s="83">
        <v>0</v>
      </c>
      <c r="F279" s="168">
        <v>27</v>
      </c>
      <c r="G279" s="81">
        <v>32</v>
      </c>
      <c r="H279" s="72">
        <f t="shared" ref="H279" si="396">(D279-C279)/C279</f>
        <v>0</v>
      </c>
      <c r="I279" s="59">
        <f t="shared" ref="I279" si="397">D279-C279</f>
        <v>0</v>
      </c>
      <c r="J279" s="72">
        <f t="shared" ref="J279" si="398">(G279-F279)/F279</f>
        <v>0.18518518518518517</v>
      </c>
      <c r="K279" s="30">
        <f t="shared" ref="K279" si="399">G279-F279</f>
        <v>5</v>
      </c>
      <c r="L279" s="19"/>
    </row>
    <row r="280" spans="1:12" x14ac:dyDescent="0.25">
      <c r="A280" s="105" t="s">
        <v>200</v>
      </c>
      <c r="B280" s="83">
        <v>2</v>
      </c>
      <c r="C280" s="83">
        <v>1</v>
      </c>
      <c r="D280" s="81">
        <v>7</v>
      </c>
      <c r="E280" s="83">
        <v>12</v>
      </c>
      <c r="F280" s="168">
        <v>15</v>
      </c>
      <c r="G280" s="81">
        <v>87</v>
      </c>
      <c r="H280" s="72">
        <f t="shared" ref="H280" si="400">(D280-C280)/C280</f>
        <v>6</v>
      </c>
      <c r="I280" s="59">
        <f t="shared" ref="I280" si="401">D280-C280</f>
        <v>6</v>
      </c>
      <c r="J280" s="72">
        <f t="shared" ref="J280" si="402">(G280-F280)/F280</f>
        <v>4.8</v>
      </c>
      <c r="K280" s="12">
        <f t="shared" ref="K280" si="403">G280-F280</f>
        <v>72</v>
      </c>
      <c r="L280" s="19"/>
    </row>
    <row r="281" spans="1:12" x14ac:dyDescent="0.25">
      <c r="A281" s="118" t="s">
        <v>106</v>
      </c>
      <c r="B281" s="84">
        <f t="shared" ref="B281:C281" si="404">SUM(B277:B280)</f>
        <v>45</v>
      </c>
      <c r="C281" s="84">
        <f t="shared" si="404"/>
        <v>36</v>
      </c>
      <c r="D281" s="85">
        <f t="shared" ref="D281" si="405">SUM(D277:D280)</f>
        <v>44</v>
      </c>
      <c r="E281" s="84">
        <f t="shared" ref="E281" si="406">SUM(E277:E280)</f>
        <v>379</v>
      </c>
      <c r="F281" s="84">
        <f t="shared" ref="F281:G281" si="407">SUM(F277:F280)</f>
        <v>319</v>
      </c>
      <c r="G281" s="85">
        <f t="shared" si="407"/>
        <v>399</v>
      </c>
      <c r="H281" s="109">
        <f t="shared" ref="H281" si="408">(D281-C281)/C281</f>
        <v>0.22222222222222221</v>
      </c>
      <c r="I281" s="74">
        <f t="shared" si="389"/>
        <v>8</v>
      </c>
      <c r="J281" s="109">
        <f t="shared" ref="J281" si="409">(G281-F281)/F281</f>
        <v>0.2507836990595611</v>
      </c>
      <c r="K281" s="62">
        <f t="shared" si="391"/>
        <v>80</v>
      </c>
      <c r="L281" s="19"/>
    </row>
    <row r="282" spans="1:12" ht="7.5" customHeight="1" x14ac:dyDescent="0.25">
      <c r="A282" s="25"/>
      <c r="B282" s="83"/>
      <c r="C282" s="83"/>
      <c r="D282" s="81"/>
      <c r="E282" s="80"/>
      <c r="F282" s="123"/>
      <c r="G282" s="81"/>
      <c r="H282" s="22"/>
      <c r="I282" s="23"/>
      <c r="J282" s="22"/>
      <c r="K282" s="24"/>
    </row>
    <row r="283" spans="1:12" x14ac:dyDescent="0.25">
      <c r="A283" s="25" t="s">
        <v>15</v>
      </c>
      <c r="B283" s="83">
        <v>49</v>
      </c>
      <c r="C283" s="83">
        <v>56</v>
      </c>
      <c r="D283" s="81">
        <v>56</v>
      </c>
      <c r="E283" s="80">
        <v>660</v>
      </c>
      <c r="F283" s="123">
        <v>779</v>
      </c>
      <c r="G283" s="81">
        <v>778</v>
      </c>
      <c r="H283" s="22">
        <f t="shared" si="213"/>
        <v>0</v>
      </c>
      <c r="I283" s="23">
        <f t="shared" si="214"/>
        <v>0</v>
      </c>
      <c r="J283" s="22">
        <f t="shared" si="215"/>
        <v>-1.2836970474967907E-3</v>
      </c>
      <c r="K283" s="24">
        <f t="shared" si="216"/>
        <v>-1</v>
      </c>
    </row>
    <row r="284" spans="1:12" ht="7.5" customHeight="1" x14ac:dyDescent="0.25">
      <c r="A284" s="25"/>
      <c r="B284" s="83"/>
      <c r="C284" s="83"/>
      <c r="D284" s="81"/>
      <c r="E284" s="80"/>
      <c r="F284" s="123"/>
      <c r="G284" s="81"/>
      <c r="H284" s="22"/>
      <c r="I284" s="23"/>
      <c r="J284" s="22"/>
      <c r="K284" s="24"/>
    </row>
    <row r="285" spans="1:12" x14ac:dyDescent="0.25">
      <c r="A285" s="25" t="s">
        <v>33</v>
      </c>
      <c r="B285" s="83">
        <v>8</v>
      </c>
      <c r="C285" s="83">
        <v>6</v>
      </c>
      <c r="D285" s="81">
        <v>8</v>
      </c>
      <c r="E285" s="80">
        <v>54</v>
      </c>
      <c r="F285" s="123">
        <v>47</v>
      </c>
      <c r="G285" s="81">
        <v>98</v>
      </c>
      <c r="H285" s="22">
        <f t="shared" si="213"/>
        <v>0.33333333333333331</v>
      </c>
      <c r="I285" s="23">
        <f t="shared" si="214"/>
        <v>2</v>
      </c>
      <c r="J285" s="22">
        <f t="shared" si="215"/>
        <v>1.0851063829787233</v>
      </c>
      <c r="K285" s="24">
        <f t="shared" si="216"/>
        <v>51</v>
      </c>
    </row>
    <row r="286" spans="1:12" x14ac:dyDescent="0.25">
      <c r="A286" s="25" t="s">
        <v>34</v>
      </c>
      <c r="B286" s="83">
        <v>11</v>
      </c>
      <c r="C286" s="83">
        <v>8</v>
      </c>
      <c r="D286" s="81">
        <v>15</v>
      </c>
      <c r="E286" s="80">
        <v>99</v>
      </c>
      <c r="F286" s="123">
        <v>65</v>
      </c>
      <c r="G286" s="81">
        <v>159</v>
      </c>
      <c r="H286" s="22">
        <f t="shared" si="213"/>
        <v>0.875</v>
      </c>
      <c r="I286" s="23">
        <f t="shared" si="214"/>
        <v>7</v>
      </c>
      <c r="J286" s="22">
        <f t="shared" si="215"/>
        <v>1.4461538461538461</v>
      </c>
      <c r="K286" s="24">
        <f t="shared" si="216"/>
        <v>94</v>
      </c>
    </row>
    <row r="287" spans="1:12" x14ac:dyDescent="0.25">
      <c r="A287" s="25" t="s">
        <v>32</v>
      </c>
      <c r="B287" s="83">
        <v>17</v>
      </c>
      <c r="C287" s="83">
        <v>15</v>
      </c>
      <c r="D287" s="81">
        <v>19</v>
      </c>
      <c r="E287" s="80">
        <v>148</v>
      </c>
      <c r="F287" s="123">
        <v>129</v>
      </c>
      <c r="G287" s="81">
        <v>203</v>
      </c>
      <c r="H287" s="22">
        <f t="shared" si="213"/>
        <v>0.26666666666666666</v>
      </c>
      <c r="I287" s="23">
        <f t="shared" si="214"/>
        <v>4</v>
      </c>
      <c r="J287" s="22">
        <f t="shared" si="215"/>
        <v>0.5736434108527132</v>
      </c>
      <c r="K287" s="24">
        <f t="shared" si="216"/>
        <v>74</v>
      </c>
    </row>
    <row r="288" spans="1:12" x14ac:dyDescent="0.25">
      <c r="A288" s="106" t="s">
        <v>261</v>
      </c>
      <c r="B288" s="83">
        <v>0</v>
      </c>
      <c r="C288" s="83">
        <v>0</v>
      </c>
      <c r="D288" s="81">
        <v>2</v>
      </c>
      <c r="E288" s="83">
        <v>0</v>
      </c>
      <c r="F288" s="168">
        <v>0</v>
      </c>
      <c r="G288" s="81">
        <v>25</v>
      </c>
      <c r="H288" s="142" t="s">
        <v>168</v>
      </c>
      <c r="I288" s="59">
        <f t="shared" si="214"/>
        <v>2</v>
      </c>
      <c r="J288" s="142" t="s">
        <v>168</v>
      </c>
      <c r="K288" s="30">
        <f t="shared" si="216"/>
        <v>25</v>
      </c>
    </row>
    <row r="289" spans="1:12" x14ac:dyDescent="0.25">
      <c r="A289" s="25" t="s">
        <v>89</v>
      </c>
      <c r="B289" s="83">
        <v>65</v>
      </c>
      <c r="C289" s="83">
        <v>29</v>
      </c>
      <c r="D289" s="81">
        <v>24</v>
      </c>
      <c r="E289" s="80">
        <v>342</v>
      </c>
      <c r="F289" s="123">
        <v>154</v>
      </c>
      <c r="G289" s="81">
        <v>121</v>
      </c>
      <c r="H289" s="22">
        <f t="shared" si="213"/>
        <v>-0.17241379310344829</v>
      </c>
      <c r="I289" s="23">
        <f t="shared" si="214"/>
        <v>-5</v>
      </c>
      <c r="J289" s="22">
        <f t="shared" si="215"/>
        <v>-0.21428571428571427</v>
      </c>
      <c r="K289" s="10">
        <f t="shared" si="216"/>
        <v>-33</v>
      </c>
    </row>
    <row r="290" spans="1:12" x14ac:dyDescent="0.25">
      <c r="A290" s="61" t="s">
        <v>107</v>
      </c>
      <c r="B290" s="84">
        <f t="shared" ref="B290:C290" si="410">SUM(B285:B289)</f>
        <v>101</v>
      </c>
      <c r="C290" s="84">
        <f t="shared" si="410"/>
        <v>58</v>
      </c>
      <c r="D290" s="85">
        <f t="shared" ref="D290" si="411">SUM(D285:D289)</f>
        <v>68</v>
      </c>
      <c r="E290" s="84">
        <f t="shared" ref="E290" si="412">SUM(E285:E289)</f>
        <v>643</v>
      </c>
      <c r="F290" s="84">
        <f t="shared" ref="F290:G290" si="413">SUM(F285:F289)</f>
        <v>395</v>
      </c>
      <c r="G290" s="85">
        <f t="shared" si="413"/>
        <v>606</v>
      </c>
      <c r="H290" s="63">
        <f t="shared" si="213"/>
        <v>0.17241379310344829</v>
      </c>
      <c r="I290" s="64">
        <f t="shared" si="214"/>
        <v>10</v>
      </c>
      <c r="J290" s="63">
        <f t="shared" si="215"/>
        <v>0.53417721518987338</v>
      </c>
      <c r="K290" s="65">
        <f t="shared" si="216"/>
        <v>211</v>
      </c>
      <c r="L290" s="19"/>
    </row>
    <row r="291" spans="1:12" ht="7.5" customHeight="1" x14ac:dyDescent="0.25">
      <c r="A291" s="25"/>
      <c r="B291" s="83"/>
      <c r="C291" s="83"/>
      <c r="D291" s="81"/>
      <c r="E291" s="80"/>
      <c r="F291" s="123"/>
      <c r="G291" s="81"/>
      <c r="H291" s="22"/>
      <c r="I291" s="23"/>
      <c r="J291" s="22"/>
      <c r="K291" s="24"/>
    </row>
    <row r="292" spans="1:12" x14ac:dyDescent="0.25">
      <c r="A292" s="25" t="s">
        <v>91</v>
      </c>
      <c r="B292" s="83">
        <v>95</v>
      </c>
      <c r="C292" s="83">
        <v>113</v>
      </c>
      <c r="D292" s="81">
        <v>124</v>
      </c>
      <c r="E292" s="80">
        <v>1315</v>
      </c>
      <c r="F292" s="123">
        <v>1511</v>
      </c>
      <c r="G292" s="81">
        <v>1733</v>
      </c>
      <c r="H292" s="22">
        <f t="shared" si="213"/>
        <v>9.7345132743362831E-2</v>
      </c>
      <c r="I292" s="23">
        <f t="shared" si="214"/>
        <v>11</v>
      </c>
      <c r="J292" s="22">
        <f t="shared" si="215"/>
        <v>0.14692256783587029</v>
      </c>
      <c r="K292" s="10">
        <f t="shared" si="216"/>
        <v>222</v>
      </c>
    </row>
    <row r="293" spans="1:12" ht="7.5" customHeight="1" x14ac:dyDescent="0.25">
      <c r="A293" s="25"/>
      <c r="B293" s="83"/>
      <c r="C293" s="83"/>
      <c r="D293" s="100"/>
      <c r="E293" s="80"/>
      <c r="F293" s="123"/>
      <c r="G293" s="100"/>
      <c r="H293" s="150"/>
      <c r="I293" s="99"/>
      <c r="J293" s="22"/>
      <c r="K293" s="10"/>
    </row>
    <row r="294" spans="1:12" x14ac:dyDescent="0.25">
      <c r="A294" s="44" t="s">
        <v>1</v>
      </c>
      <c r="B294" s="45">
        <f t="shared" ref="B294:G294" si="414">B184+B168+B172+B176+B180+B191+B195+B200+B204+B206+B210+B214+B219+B238+B242+B246+B257+B259+B264+B269+B275+B283+B290+B292+B229+B281+B223+B221+B240</f>
        <v>2542</v>
      </c>
      <c r="C294" s="45">
        <f t="shared" si="414"/>
        <v>2497</v>
      </c>
      <c r="D294" s="171">
        <f t="shared" si="414"/>
        <v>2440</v>
      </c>
      <c r="E294" s="45">
        <f t="shared" si="414"/>
        <v>29321</v>
      </c>
      <c r="F294" s="45">
        <f t="shared" si="414"/>
        <v>29411</v>
      </c>
      <c r="G294" s="171">
        <f t="shared" si="414"/>
        <v>29634</v>
      </c>
      <c r="H294" s="48">
        <f t="shared" si="213"/>
        <v>-2.2827392871445733E-2</v>
      </c>
      <c r="I294" s="49">
        <f t="shared" si="214"/>
        <v>-57</v>
      </c>
      <c r="J294" s="48">
        <f t="shared" si="215"/>
        <v>7.582197137125565E-3</v>
      </c>
      <c r="K294" s="46">
        <f t="shared" si="216"/>
        <v>223</v>
      </c>
      <c r="L294" s="19"/>
    </row>
    <row r="295" spans="1:12" x14ac:dyDescent="0.25">
      <c r="A295" s="4"/>
      <c r="B295" s="52"/>
      <c r="C295" s="52"/>
      <c r="D295" s="13"/>
      <c r="E295" s="14"/>
      <c r="F295" s="14"/>
      <c r="G295" s="13"/>
      <c r="H295" s="6"/>
      <c r="I295" s="9"/>
      <c r="J295" s="6"/>
      <c r="K295" s="36"/>
      <c r="L295" s="19"/>
    </row>
    <row r="296" spans="1:12" x14ac:dyDescent="0.25">
      <c r="A296" s="3" t="s">
        <v>2</v>
      </c>
      <c r="B296" s="52">
        <f t="shared" ref="B296:C296" si="415">B294+B166</f>
        <v>4202</v>
      </c>
      <c r="C296" s="52">
        <f t="shared" si="415"/>
        <v>4030</v>
      </c>
      <c r="D296" s="13">
        <f t="shared" ref="D296" si="416">D294+D166</f>
        <v>3878</v>
      </c>
      <c r="E296" s="14">
        <f t="shared" ref="E296" si="417">E294+E166</f>
        <v>41018</v>
      </c>
      <c r="F296" s="14">
        <f t="shared" ref="F296:G296" si="418">F294+F166</f>
        <v>40084</v>
      </c>
      <c r="G296" s="13">
        <f t="shared" si="418"/>
        <v>40096</v>
      </c>
      <c r="H296" s="6">
        <f t="shared" si="213"/>
        <v>-3.7717121588089333E-2</v>
      </c>
      <c r="I296" s="9">
        <f t="shared" si="214"/>
        <v>-152</v>
      </c>
      <c r="J296" s="37">
        <f t="shared" si="215"/>
        <v>2.9937132022752222E-4</v>
      </c>
      <c r="K296" s="14">
        <f t="shared" si="216"/>
        <v>12</v>
      </c>
      <c r="L296" s="19"/>
    </row>
    <row r="297" spans="1:12" x14ac:dyDescent="0.25">
      <c r="D297" s="90"/>
      <c r="G297" s="18"/>
      <c r="I297" s="19"/>
    </row>
    <row r="301" spans="1:12" x14ac:dyDescent="0.25">
      <c r="B301" s="51"/>
      <c r="C301" s="51"/>
      <c r="D301" s="51"/>
      <c r="E301" s="51"/>
      <c r="F301" s="51"/>
      <c r="G301" s="51"/>
    </row>
  </sheetData>
  <mergeCells count="2">
    <mergeCell ref="A1:K1"/>
    <mergeCell ref="A2:K2"/>
  </mergeCells>
  <phoneticPr fontId="0" type="noConversion"/>
  <printOptions horizontalCentered="1"/>
  <pageMargins left="0" right="0" top="0.6" bottom="0.5" header="0" footer="0"/>
  <pageSetup scale="79" firstPageNumber="0" fitToHeight="3" orientation="portrait" r:id="rId1"/>
  <headerFooter alignWithMargins="0">
    <oddFooter>&amp;R&amp;"Arial,Italic"&amp;8Office of Institutional Research</oddFooter>
  </headerFooter>
  <rowBreaks count="3" manualBreakCount="3">
    <brk id="97" max="10" man="1"/>
    <brk id="166" max="16383" man="1"/>
    <brk id="28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tabSelected="1" zoomScaleNormal="100" workbookViewId="0">
      <selection sqref="A1:K1"/>
    </sheetView>
  </sheetViews>
  <sheetFormatPr defaultColWidth="9.109375" defaultRowHeight="13.2" x14ac:dyDescent="0.25"/>
  <cols>
    <col min="1" max="1" width="31.33203125" style="16" customWidth="1"/>
    <col min="2" max="2" width="8.33203125" style="26" customWidth="1"/>
    <col min="3" max="7" width="8.33203125" style="17" customWidth="1"/>
    <col min="8" max="11" width="8.6640625" style="16" customWidth="1"/>
    <col min="12" max="16384" width="9.109375" style="16"/>
  </cols>
  <sheetData>
    <row r="1" spans="1:12" ht="15" customHeight="1" x14ac:dyDescent="0.3">
      <c r="A1" s="181" t="s">
        <v>249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12" ht="15.6" x14ac:dyDescent="0.3">
      <c r="A2" s="181" t="s">
        <v>94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</row>
    <row r="3" spans="1:12" x14ac:dyDescent="0.25">
      <c r="D3" s="18"/>
      <c r="G3" s="18"/>
      <c r="I3" s="19"/>
    </row>
    <row r="4" spans="1:12" ht="31.2" x14ac:dyDescent="0.25">
      <c r="A4" s="1" t="s">
        <v>134</v>
      </c>
      <c r="B4" s="27" t="s">
        <v>229</v>
      </c>
      <c r="C4" s="15" t="s">
        <v>236</v>
      </c>
      <c r="D4" s="31" t="s">
        <v>250</v>
      </c>
      <c r="E4" s="15" t="s">
        <v>228</v>
      </c>
      <c r="F4" s="15" t="s">
        <v>237</v>
      </c>
      <c r="G4" s="31" t="s">
        <v>251</v>
      </c>
      <c r="H4" s="5" t="s">
        <v>252</v>
      </c>
      <c r="I4" s="8" t="s">
        <v>253</v>
      </c>
      <c r="J4" s="5" t="s">
        <v>254</v>
      </c>
      <c r="K4" s="5" t="s">
        <v>255</v>
      </c>
    </row>
    <row r="5" spans="1:12" x14ac:dyDescent="0.25">
      <c r="A5" s="25" t="s">
        <v>4</v>
      </c>
      <c r="B5" s="93">
        <f>'All Programs'!B7</f>
        <v>82</v>
      </c>
      <c r="C5" s="93">
        <f>'All Programs'!C7</f>
        <v>70</v>
      </c>
      <c r="D5" s="87">
        <f>'All Programs'!D7</f>
        <v>49</v>
      </c>
      <c r="E5" s="93">
        <f>'All Programs'!E7</f>
        <v>625</v>
      </c>
      <c r="F5" s="93">
        <f>'All Programs'!F7</f>
        <v>480</v>
      </c>
      <c r="G5" s="87">
        <f>'All Programs'!G7</f>
        <v>367</v>
      </c>
      <c r="H5" s="22">
        <f>(D5-C5)/C5</f>
        <v>-0.3</v>
      </c>
      <c r="I5" s="23">
        <f t="shared" ref="I5:I29" si="0">D5-C5</f>
        <v>-21</v>
      </c>
      <c r="J5" s="22">
        <f>(G5-F5)/F5</f>
        <v>-0.23541666666666666</v>
      </c>
      <c r="K5" s="24">
        <f t="shared" ref="K5:K29" si="1">G5-F5</f>
        <v>-113</v>
      </c>
    </row>
    <row r="6" spans="1:12" ht="7.5" customHeight="1" x14ac:dyDescent="0.25">
      <c r="A6" s="25"/>
      <c r="B6" s="93"/>
      <c r="C6" s="80"/>
      <c r="D6" s="81"/>
      <c r="E6" s="80"/>
      <c r="F6" s="80"/>
      <c r="G6" s="82"/>
      <c r="H6" s="22"/>
      <c r="I6" s="23"/>
      <c r="J6" s="22"/>
      <c r="K6" s="24"/>
    </row>
    <row r="7" spans="1:12" x14ac:dyDescent="0.25">
      <c r="A7" s="25" t="s">
        <v>10</v>
      </c>
      <c r="B7" s="93">
        <f>'All Programs'!B78</f>
        <v>71</v>
      </c>
      <c r="C7" s="93">
        <f>'All Programs'!C78</f>
        <v>81</v>
      </c>
      <c r="D7" s="81">
        <f>'All Programs'!D78</f>
        <v>112</v>
      </c>
      <c r="E7" s="93">
        <f>'All Programs'!E78</f>
        <v>501</v>
      </c>
      <c r="F7" s="93">
        <f>'All Programs'!F78</f>
        <v>602</v>
      </c>
      <c r="G7" s="81">
        <f>'All Programs'!G78</f>
        <v>899</v>
      </c>
      <c r="H7" s="22">
        <f>(D7-C7)/C7</f>
        <v>0.38271604938271603</v>
      </c>
      <c r="I7" s="23">
        <f t="shared" si="0"/>
        <v>31</v>
      </c>
      <c r="J7" s="22">
        <f>(G7-F7)/F7</f>
        <v>0.49335548172757476</v>
      </c>
      <c r="K7" s="24">
        <f t="shared" si="1"/>
        <v>297</v>
      </c>
    </row>
    <row r="8" spans="1:12" x14ac:dyDescent="0.25">
      <c r="A8" s="25" t="s">
        <v>11</v>
      </c>
      <c r="B8" s="83">
        <f>'All Programs'!B79</f>
        <v>10</v>
      </c>
      <c r="C8" s="83">
        <f>'All Programs'!C79</f>
        <v>0</v>
      </c>
      <c r="D8" s="81">
        <f>'All Programs'!D79</f>
        <v>0</v>
      </c>
      <c r="E8" s="83">
        <f>'All Programs'!E79</f>
        <v>75</v>
      </c>
      <c r="F8" s="83">
        <f>'All Programs'!F79</f>
        <v>0</v>
      </c>
      <c r="G8" s="81">
        <f>'All Programs'!G79</f>
        <v>0</v>
      </c>
      <c r="H8" s="147" t="s">
        <v>168</v>
      </c>
      <c r="I8" s="128">
        <f t="shared" si="0"/>
        <v>0</v>
      </c>
      <c r="J8" s="148" t="s">
        <v>168</v>
      </c>
      <c r="K8" s="121">
        <f t="shared" si="1"/>
        <v>0</v>
      </c>
    </row>
    <row r="9" spans="1:12" x14ac:dyDescent="0.25">
      <c r="A9" s="61" t="s">
        <v>105</v>
      </c>
      <c r="B9" s="84">
        <f t="shared" ref="B9:G9" si="2">SUM(B7:B8)</f>
        <v>81</v>
      </c>
      <c r="C9" s="84">
        <f t="shared" si="2"/>
        <v>81</v>
      </c>
      <c r="D9" s="85">
        <f t="shared" si="2"/>
        <v>112</v>
      </c>
      <c r="E9" s="84">
        <f t="shared" si="2"/>
        <v>576</v>
      </c>
      <c r="F9" s="84">
        <f t="shared" si="2"/>
        <v>602</v>
      </c>
      <c r="G9" s="85">
        <f t="shared" si="2"/>
        <v>899</v>
      </c>
      <c r="H9" s="63">
        <f>(D9-C9)/C9</f>
        <v>0.38271604938271603</v>
      </c>
      <c r="I9" s="64">
        <f t="shared" si="0"/>
        <v>31</v>
      </c>
      <c r="J9" s="63">
        <f>(G9-F9)/F9</f>
        <v>0.49335548172757476</v>
      </c>
      <c r="K9" s="65">
        <f t="shared" si="1"/>
        <v>297</v>
      </c>
      <c r="L9" s="19"/>
    </row>
    <row r="10" spans="1:12" ht="7.5" customHeight="1" x14ac:dyDescent="0.25">
      <c r="A10" s="25"/>
      <c r="B10" s="93"/>
      <c r="C10" s="80"/>
      <c r="D10" s="81"/>
      <c r="E10" s="80"/>
      <c r="F10" s="80"/>
      <c r="G10" s="82"/>
      <c r="H10" s="22"/>
      <c r="I10" s="23"/>
      <c r="J10" s="22"/>
      <c r="K10" s="24"/>
    </row>
    <row r="11" spans="1:12" x14ac:dyDescent="0.25">
      <c r="A11" s="25" t="s">
        <v>12</v>
      </c>
      <c r="B11" s="93">
        <f>'All Programs'!B102</f>
        <v>74</v>
      </c>
      <c r="C11" s="93">
        <f>'All Programs'!C102</f>
        <v>44</v>
      </c>
      <c r="D11" s="81">
        <f>'All Programs'!D102</f>
        <v>24</v>
      </c>
      <c r="E11" s="93">
        <f>'All Programs'!E102</f>
        <v>602</v>
      </c>
      <c r="F11" s="93">
        <f>'All Programs'!F102</f>
        <v>363</v>
      </c>
      <c r="G11" s="81">
        <f>'All Programs'!G102</f>
        <v>201</v>
      </c>
      <c r="H11" s="22">
        <f>(D11-C11)/C11</f>
        <v>-0.45454545454545453</v>
      </c>
      <c r="I11" s="23">
        <f t="shared" si="0"/>
        <v>-20</v>
      </c>
      <c r="J11" s="22">
        <f>(G11-F11)/F11</f>
        <v>-0.4462809917355372</v>
      </c>
      <c r="K11" s="24">
        <f t="shared" si="1"/>
        <v>-162</v>
      </c>
    </row>
    <row r="12" spans="1:12" x14ac:dyDescent="0.25">
      <c r="A12" s="25" t="s">
        <v>13</v>
      </c>
      <c r="B12" s="83">
        <f>'All Programs'!B103</f>
        <v>82</v>
      </c>
      <c r="C12" s="83">
        <f>'All Programs'!C103</f>
        <v>74</v>
      </c>
      <c r="D12" s="81">
        <f>'All Programs'!D103</f>
        <v>61</v>
      </c>
      <c r="E12" s="83">
        <f>'All Programs'!E103</f>
        <v>432</v>
      </c>
      <c r="F12" s="83">
        <f>'All Programs'!F103</f>
        <v>414</v>
      </c>
      <c r="G12" s="81">
        <f>'All Programs'!G103</f>
        <v>377</v>
      </c>
      <c r="H12" s="22">
        <f>(D12-C12)/C12</f>
        <v>-0.17567567567567569</v>
      </c>
      <c r="I12" s="23">
        <f t="shared" si="0"/>
        <v>-13</v>
      </c>
      <c r="J12" s="22">
        <f>(G12-F12)/F12</f>
        <v>-8.9371980676328497E-2</v>
      </c>
      <c r="K12" s="10">
        <f t="shared" si="1"/>
        <v>-37</v>
      </c>
    </row>
    <row r="13" spans="1:12" x14ac:dyDescent="0.25">
      <c r="A13" s="66" t="s">
        <v>106</v>
      </c>
      <c r="B13" s="79">
        <f t="shared" ref="B13:G13" si="3">SUM(B11:B12)</f>
        <v>156</v>
      </c>
      <c r="C13" s="79">
        <f t="shared" si="3"/>
        <v>118</v>
      </c>
      <c r="D13" s="86">
        <f t="shared" si="3"/>
        <v>85</v>
      </c>
      <c r="E13" s="79">
        <f t="shared" si="3"/>
        <v>1034</v>
      </c>
      <c r="F13" s="79">
        <f t="shared" si="3"/>
        <v>777</v>
      </c>
      <c r="G13" s="86">
        <f t="shared" si="3"/>
        <v>578</v>
      </c>
      <c r="H13" s="68">
        <f>(D13-C13)/C13</f>
        <v>-0.27966101694915252</v>
      </c>
      <c r="I13" s="60">
        <f t="shared" si="0"/>
        <v>-33</v>
      </c>
      <c r="J13" s="78">
        <f>(G13-F13)/F13</f>
        <v>-0.25611325611325614</v>
      </c>
      <c r="K13" s="69">
        <f t="shared" si="1"/>
        <v>-199</v>
      </c>
      <c r="L13" s="19"/>
    </row>
    <row r="14" spans="1:12" ht="7.5" customHeight="1" x14ac:dyDescent="0.25">
      <c r="A14" s="25"/>
      <c r="B14" s="93"/>
      <c r="C14" s="80"/>
      <c r="D14" s="81"/>
      <c r="E14" s="80"/>
      <c r="F14" s="80"/>
      <c r="G14" s="82"/>
      <c r="H14" s="22"/>
      <c r="I14" s="23"/>
      <c r="J14" s="76"/>
      <c r="K14" s="10"/>
    </row>
    <row r="15" spans="1:12" hidden="1" x14ac:dyDescent="0.25">
      <c r="A15" s="34" t="s">
        <v>14</v>
      </c>
      <c r="B15" s="93">
        <f>'All Programs'!B132</f>
        <v>0</v>
      </c>
      <c r="C15" s="93">
        <f>'All Programs'!C132</f>
        <v>0</v>
      </c>
      <c r="D15" s="81">
        <f>'All Programs'!D132</f>
        <v>0</v>
      </c>
      <c r="E15" s="93">
        <f>'All Programs'!E132</f>
        <v>0</v>
      </c>
      <c r="F15" s="93">
        <f>'All Programs'!F132</f>
        <v>0</v>
      </c>
      <c r="G15" s="81">
        <f>'All Programs'!G132</f>
        <v>0</v>
      </c>
      <c r="H15" s="92" t="s">
        <v>168</v>
      </c>
      <c r="I15" s="59">
        <f t="shared" si="0"/>
        <v>0</v>
      </c>
      <c r="J15" s="92" t="s">
        <v>168</v>
      </c>
      <c r="K15" s="12">
        <f t="shared" si="1"/>
        <v>0</v>
      </c>
    </row>
    <row r="16" spans="1:12" x14ac:dyDescent="0.25">
      <c r="A16" s="104" t="s">
        <v>189</v>
      </c>
      <c r="B16" s="93">
        <f>'All Programs'!B133</f>
        <v>0</v>
      </c>
      <c r="C16" s="83">
        <f>'All Programs'!C133</f>
        <v>0</v>
      </c>
      <c r="D16" s="145">
        <f>'All Programs'!D133</f>
        <v>0</v>
      </c>
      <c r="E16" s="83">
        <f>'All Programs'!E133</f>
        <v>0</v>
      </c>
      <c r="F16" s="83">
        <f>'All Programs'!F133</f>
        <v>0</v>
      </c>
      <c r="G16" s="94">
        <f>'All Programs'!G133</f>
        <v>0</v>
      </c>
      <c r="H16" s="92" t="s">
        <v>168</v>
      </c>
      <c r="I16" s="23">
        <f t="shared" si="0"/>
        <v>0</v>
      </c>
      <c r="J16" s="92" t="s">
        <v>168</v>
      </c>
      <c r="K16" s="10">
        <f t="shared" si="1"/>
        <v>0</v>
      </c>
    </row>
    <row r="17" spans="1:12" x14ac:dyDescent="0.25">
      <c r="A17" s="106" t="s">
        <v>190</v>
      </c>
      <c r="B17" s="83">
        <f>'All Programs'!B134</f>
        <v>2</v>
      </c>
      <c r="C17" s="83">
        <f>'All Programs'!C134</f>
        <v>3</v>
      </c>
      <c r="D17" s="81">
        <f>'All Programs'!D134</f>
        <v>3</v>
      </c>
      <c r="E17" s="83">
        <f>'All Programs'!E134</f>
        <v>6</v>
      </c>
      <c r="F17" s="83">
        <f>'All Programs'!F134</f>
        <v>16</v>
      </c>
      <c r="G17" s="81">
        <f>'All Programs'!G134</f>
        <v>9</v>
      </c>
      <c r="H17" s="22">
        <f t="shared" ref="H17:H27" si="4">(D17-C17)/C17</f>
        <v>0</v>
      </c>
      <c r="I17" s="23">
        <f t="shared" si="0"/>
        <v>0</v>
      </c>
      <c r="J17" s="76">
        <f t="shared" ref="J17:J27" si="5">(G17-F17)/F17</f>
        <v>-0.4375</v>
      </c>
      <c r="K17" s="10">
        <f t="shared" si="1"/>
        <v>-7</v>
      </c>
    </row>
    <row r="18" spans="1:12" x14ac:dyDescent="0.25">
      <c r="A18" s="106" t="s">
        <v>174</v>
      </c>
      <c r="B18" s="83">
        <f>'All Programs'!B150</f>
        <v>7</v>
      </c>
      <c r="C18" s="83">
        <f>'All Programs'!C150</f>
        <v>5</v>
      </c>
      <c r="D18" s="81">
        <f>'All Programs'!D150</f>
        <v>5</v>
      </c>
      <c r="E18" s="83">
        <f>'All Programs'!E150</f>
        <v>20</v>
      </c>
      <c r="F18" s="83">
        <f>'All Programs'!F150</f>
        <v>18</v>
      </c>
      <c r="G18" s="81">
        <f>'All Programs'!G150</f>
        <v>18</v>
      </c>
      <c r="H18" s="72">
        <f t="shared" si="4"/>
        <v>0</v>
      </c>
      <c r="I18" s="59">
        <f t="shared" si="0"/>
        <v>0</v>
      </c>
      <c r="J18" s="72">
        <f t="shared" si="5"/>
        <v>0</v>
      </c>
      <c r="K18" s="30">
        <f t="shared" si="1"/>
        <v>0</v>
      </c>
    </row>
    <row r="19" spans="1:12" x14ac:dyDescent="0.25">
      <c r="A19" s="105" t="s">
        <v>194</v>
      </c>
      <c r="B19" s="83">
        <f>'All Programs'!B135</f>
        <v>0</v>
      </c>
      <c r="C19" s="83">
        <f>'All Programs'!C135</f>
        <v>0</v>
      </c>
      <c r="D19" s="145">
        <f>'All Programs'!D135</f>
        <v>0</v>
      </c>
      <c r="E19" s="83">
        <f>'All Programs'!E135</f>
        <v>0</v>
      </c>
      <c r="F19" s="83">
        <f>'All Programs'!F135</f>
        <v>0</v>
      </c>
      <c r="G19" s="94">
        <f>'All Programs'!G135</f>
        <v>0</v>
      </c>
      <c r="H19" s="92" t="s">
        <v>168</v>
      </c>
      <c r="I19" s="23">
        <f t="shared" si="0"/>
        <v>0</v>
      </c>
      <c r="J19" s="92" t="s">
        <v>168</v>
      </c>
      <c r="K19" s="10">
        <f t="shared" si="1"/>
        <v>0</v>
      </c>
    </row>
    <row r="20" spans="1:12" x14ac:dyDescent="0.25">
      <c r="A20" s="105" t="s">
        <v>191</v>
      </c>
      <c r="B20" s="83">
        <f>'All Programs'!B136</f>
        <v>0</v>
      </c>
      <c r="C20" s="83">
        <f>'All Programs'!C136</f>
        <v>1</v>
      </c>
      <c r="D20" s="94">
        <f>'All Programs'!D136</f>
        <v>0</v>
      </c>
      <c r="E20" s="83">
        <f>'All Programs'!E136</f>
        <v>0</v>
      </c>
      <c r="F20" s="83">
        <f>'All Programs'!F136</f>
        <v>3</v>
      </c>
      <c r="G20" s="94">
        <f>'All Programs'!G136</f>
        <v>0</v>
      </c>
      <c r="H20" s="92" t="s">
        <v>168</v>
      </c>
      <c r="I20" s="23">
        <f t="shared" ref="I20" si="6">D20-C20</f>
        <v>-1</v>
      </c>
      <c r="J20" s="92" t="s">
        <v>168</v>
      </c>
      <c r="K20" s="10">
        <f t="shared" ref="K20" si="7">G20-F20</f>
        <v>-3</v>
      </c>
    </row>
    <row r="21" spans="1:12" hidden="1" x14ac:dyDescent="0.25">
      <c r="A21" s="104" t="s">
        <v>192</v>
      </c>
      <c r="B21" s="83">
        <f>'All Programs'!B137</f>
        <v>0</v>
      </c>
      <c r="C21" s="83">
        <f>'All Programs'!C137</f>
        <v>0</v>
      </c>
      <c r="D21" s="94">
        <f>'All Programs'!D137</f>
        <v>0</v>
      </c>
      <c r="E21" s="83">
        <f>'All Programs'!E137</f>
        <v>0</v>
      </c>
      <c r="F21" s="83">
        <f>'All Programs'!F137</f>
        <v>0</v>
      </c>
      <c r="G21" s="94">
        <f>'All Programs'!G137</f>
        <v>0</v>
      </c>
      <c r="H21" s="92" t="s">
        <v>168</v>
      </c>
      <c r="I21" s="23">
        <f t="shared" si="0"/>
        <v>0</v>
      </c>
      <c r="J21" s="92" t="s">
        <v>168</v>
      </c>
      <c r="K21" s="10">
        <f t="shared" si="1"/>
        <v>0</v>
      </c>
    </row>
    <row r="22" spans="1:12" x14ac:dyDescent="0.25">
      <c r="A22" s="106" t="s">
        <v>193</v>
      </c>
      <c r="B22" s="83">
        <f>'All Programs'!B138</f>
        <v>4</v>
      </c>
      <c r="C22" s="83">
        <f>'All Programs'!C138</f>
        <v>1</v>
      </c>
      <c r="D22" s="94">
        <f>'All Programs'!D138</f>
        <v>1</v>
      </c>
      <c r="E22" s="83">
        <f>'All Programs'!E138</f>
        <v>15</v>
      </c>
      <c r="F22" s="83">
        <f>'All Programs'!F138</f>
        <v>3</v>
      </c>
      <c r="G22" s="94">
        <f>'All Programs'!G138</f>
        <v>3</v>
      </c>
      <c r="H22" s="72">
        <f t="shared" ref="H22" si="8">(D22-C22)/C22</f>
        <v>0</v>
      </c>
      <c r="I22" s="59">
        <f t="shared" ref="I22:I26" si="9">D22-C22</f>
        <v>0</v>
      </c>
      <c r="J22" s="72">
        <f t="shared" ref="J22" si="10">(G22-F22)/F22</f>
        <v>0</v>
      </c>
      <c r="K22" s="30">
        <f t="shared" ref="K22:K26" si="11">G22-F22</f>
        <v>0</v>
      </c>
    </row>
    <row r="23" spans="1:12" x14ac:dyDescent="0.25">
      <c r="A23" s="105" t="s">
        <v>234</v>
      </c>
      <c r="B23" s="83">
        <f>'All Programs'!B139</f>
        <v>1</v>
      </c>
      <c r="C23" s="83">
        <f>'All Programs'!C139</f>
        <v>4</v>
      </c>
      <c r="D23" s="94">
        <f>'All Programs'!D139</f>
        <v>5</v>
      </c>
      <c r="E23" s="83">
        <f>'All Programs'!E139</f>
        <v>6</v>
      </c>
      <c r="F23" s="83">
        <f>'All Programs'!F139</f>
        <v>15</v>
      </c>
      <c r="G23" s="94">
        <f>'All Programs'!G139</f>
        <v>39</v>
      </c>
      <c r="H23" s="72">
        <f t="shared" ref="H23" si="12">(D23-C23)/C23</f>
        <v>0.25</v>
      </c>
      <c r="I23" s="59">
        <f t="shared" ref="I23" si="13">D23-C23</f>
        <v>1</v>
      </c>
      <c r="J23" s="72">
        <f t="shared" ref="J23" si="14">(G23-F23)/F23</f>
        <v>1.6</v>
      </c>
      <c r="K23" s="30">
        <f t="shared" ref="K23" si="15">G23-F23</f>
        <v>24</v>
      </c>
    </row>
    <row r="24" spans="1:12" x14ac:dyDescent="0.25">
      <c r="A24" s="105" t="s">
        <v>248</v>
      </c>
      <c r="B24" s="83">
        <f>'All Programs'!B162</f>
        <v>0</v>
      </c>
      <c r="C24" s="83">
        <f>'All Programs'!C162</f>
        <v>1</v>
      </c>
      <c r="D24" s="94">
        <f>'All Programs'!D162</f>
        <v>1</v>
      </c>
      <c r="E24" s="83">
        <f>'All Programs'!E162</f>
        <v>0</v>
      </c>
      <c r="F24" s="83">
        <f>'All Programs'!F162</f>
        <v>6</v>
      </c>
      <c r="G24" s="94">
        <f>'All Programs'!G162</f>
        <v>4</v>
      </c>
      <c r="H24" s="72">
        <f t="shared" ref="H24" si="16">(D24-C24)/C24</f>
        <v>0</v>
      </c>
      <c r="I24" s="59">
        <f t="shared" ref="I24" si="17">D24-C24</f>
        <v>0</v>
      </c>
      <c r="J24" s="72">
        <f t="shared" ref="J24" si="18">(G24-F24)/F24</f>
        <v>-0.33333333333333331</v>
      </c>
      <c r="K24" s="30">
        <f t="shared" ref="K24" si="19">G24-F24</f>
        <v>-2</v>
      </c>
    </row>
    <row r="25" spans="1:12" x14ac:dyDescent="0.25">
      <c r="A25" s="105" t="s">
        <v>235</v>
      </c>
      <c r="B25" s="83">
        <f>'All Programs'!B140</f>
        <v>1</v>
      </c>
      <c r="C25" s="83">
        <f>'All Programs'!C140</f>
        <v>1</v>
      </c>
      <c r="D25" s="94">
        <f>'All Programs'!D140</f>
        <v>1</v>
      </c>
      <c r="E25" s="83">
        <f>'All Programs'!E140</f>
        <v>4</v>
      </c>
      <c r="F25" s="83">
        <f>'All Programs'!F140</f>
        <v>3</v>
      </c>
      <c r="G25" s="94">
        <f>'All Programs'!G140</f>
        <v>9</v>
      </c>
      <c r="H25" s="72">
        <f t="shared" ref="H25" si="20">(D25-C25)/C25</f>
        <v>0</v>
      </c>
      <c r="I25" s="59">
        <f t="shared" ref="I25" si="21">D25-C25</f>
        <v>0</v>
      </c>
      <c r="J25" s="72">
        <f t="shared" ref="J25" si="22">(G25-F25)/F25</f>
        <v>2</v>
      </c>
      <c r="K25" s="30">
        <f t="shared" ref="K25" si="23">G25-F25</f>
        <v>6</v>
      </c>
    </row>
    <row r="26" spans="1:12" x14ac:dyDescent="0.25">
      <c r="A26" s="105" t="s">
        <v>195</v>
      </c>
      <c r="B26" s="83">
        <f>'All Programs'!B143</f>
        <v>0</v>
      </c>
      <c r="C26" s="83">
        <f>'All Programs'!C143</f>
        <v>0</v>
      </c>
      <c r="D26" s="126">
        <f>'All Programs'!D143</f>
        <v>0</v>
      </c>
      <c r="E26" s="83">
        <f>'All Programs'!E143</f>
        <v>0</v>
      </c>
      <c r="F26" s="83">
        <f>'All Programs'!F143</f>
        <v>0</v>
      </c>
      <c r="G26" s="94">
        <f>'All Programs'!G143</f>
        <v>0</v>
      </c>
      <c r="H26" s="147" t="s">
        <v>168</v>
      </c>
      <c r="I26" s="128">
        <f t="shared" si="9"/>
        <v>0</v>
      </c>
      <c r="J26" s="148" t="s">
        <v>168</v>
      </c>
      <c r="K26" s="121">
        <f t="shared" si="11"/>
        <v>0</v>
      </c>
    </row>
    <row r="27" spans="1:12" x14ac:dyDescent="0.25">
      <c r="A27" s="66" t="s">
        <v>107</v>
      </c>
      <c r="B27" s="79">
        <f t="shared" ref="B27:G27" si="24">SUM(B15:B26)</f>
        <v>15</v>
      </c>
      <c r="C27" s="79">
        <f t="shared" si="24"/>
        <v>16</v>
      </c>
      <c r="D27" s="86">
        <f t="shared" si="24"/>
        <v>16</v>
      </c>
      <c r="E27" s="79">
        <f t="shared" si="24"/>
        <v>51</v>
      </c>
      <c r="F27" s="79">
        <f t="shared" si="24"/>
        <v>64</v>
      </c>
      <c r="G27" s="86">
        <f t="shared" si="24"/>
        <v>82</v>
      </c>
      <c r="H27" s="11">
        <f t="shared" si="4"/>
        <v>0</v>
      </c>
      <c r="I27" s="64">
        <f t="shared" si="0"/>
        <v>0</v>
      </c>
      <c r="J27" s="125">
        <f t="shared" si="5"/>
        <v>0.28125</v>
      </c>
      <c r="K27" s="65">
        <f t="shared" si="1"/>
        <v>18</v>
      </c>
      <c r="L27" s="19"/>
    </row>
    <row r="28" spans="1:12" ht="7.5" customHeight="1" x14ac:dyDescent="0.25">
      <c r="A28" s="66"/>
      <c r="B28" s="120"/>
      <c r="C28" s="120"/>
      <c r="D28" s="126"/>
      <c r="E28" s="120"/>
      <c r="F28" s="120"/>
      <c r="G28" s="126"/>
      <c r="H28" s="127"/>
      <c r="I28" s="128"/>
      <c r="J28" s="127"/>
      <c r="K28" s="121"/>
      <c r="L28" s="19"/>
    </row>
    <row r="29" spans="1:12" x14ac:dyDescent="0.25">
      <c r="A29" s="2" t="s">
        <v>0</v>
      </c>
      <c r="B29" s="52">
        <f t="shared" ref="B29:G29" si="25">B5+B9+B13+B27</f>
        <v>334</v>
      </c>
      <c r="C29" s="52">
        <f t="shared" si="25"/>
        <v>285</v>
      </c>
      <c r="D29" s="53">
        <f t="shared" si="25"/>
        <v>262</v>
      </c>
      <c r="E29" s="52">
        <f t="shared" si="25"/>
        <v>2286</v>
      </c>
      <c r="F29" s="52">
        <f t="shared" si="25"/>
        <v>1923</v>
      </c>
      <c r="G29" s="53">
        <f t="shared" si="25"/>
        <v>1926</v>
      </c>
      <c r="H29" s="6">
        <f>(D29-C29)/C29</f>
        <v>-8.0701754385964913E-2</v>
      </c>
      <c r="I29" s="9">
        <f t="shared" si="0"/>
        <v>-23</v>
      </c>
      <c r="J29" s="6">
        <f>(G29-F29)/F29</f>
        <v>1.5600624024960999E-3</v>
      </c>
      <c r="K29" s="36">
        <f t="shared" si="1"/>
        <v>3</v>
      </c>
      <c r="L29" s="19"/>
    </row>
    <row r="30" spans="1:12" ht="7.5" customHeight="1" x14ac:dyDescent="0.25">
      <c r="A30" s="25"/>
      <c r="B30" s="93"/>
      <c r="C30" s="80"/>
      <c r="D30" s="88"/>
      <c r="E30" s="80"/>
      <c r="F30" s="80"/>
      <c r="G30" s="88"/>
      <c r="H30" s="6"/>
      <c r="I30" s="9"/>
      <c r="J30" s="22"/>
      <c r="K30" s="7"/>
    </row>
    <row r="31" spans="1:12" x14ac:dyDescent="0.25">
      <c r="A31" s="20" t="s">
        <v>3</v>
      </c>
      <c r="B31" s="93">
        <f>'All Programs'!B168</f>
        <v>138</v>
      </c>
      <c r="C31" s="93">
        <f>'All Programs'!C168</f>
        <v>118</v>
      </c>
      <c r="D31" s="81">
        <f>'All Programs'!D168</f>
        <v>106</v>
      </c>
      <c r="E31" s="93">
        <f>'All Programs'!E168</f>
        <v>1541</v>
      </c>
      <c r="F31" s="93">
        <f>'All Programs'!F168</f>
        <v>1421</v>
      </c>
      <c r="G31" s="81">
        <f>'All Programs'!G168</f>
        <v>1247</v>
      </c>
      <c r="H31" s="22">
        <f t="shared" ref="H31:H56" si="26">(D31-C31)/C31</f>
        <v>-0.10169491525423729</v>
      </c>
      <c r="I31" s="23">
        <f t="shared" ref="I31:I56" si="27">D31-C31</f>
        <v>-12</v>
      </c>
      <c r="J31" s="22">
        <f t="shared" ref="J31:J58" si="28">(G31-F31)/F31</f>
        <v>-0.12244897959183673</v>
      </c>
      <c r="K31" s="24">
        <f t="shared" ref="K31:K58" si="29">G31-F31</f>
        <v>-174</v>
      </c>
    </row>
    <row r="32" spans="1:12" ht="7.5" customHeight="1" x14ac:dyDescent="0.25">
      <c r="A32" s="20"/>
      <c r="B32" s="93"/>
      <c r="C32" s="80"/>
      <c r="D32" s="81"/>
      <c r="E32" s="80"/>
      <c r="F32" s="80"/>
      <c r="G32" s="82"/>
      <c r="H32" s="22"/>
      <c r="I32" s="23"/>
      <c r="J32" s="22"/>
      <c r="K32" s="24"/>
    </row>
    <row r="33" spans="1:12" x14ac:dyDescent="0.25">
      <c r="A33" s="25" t="s">
        <v>5</v>
      </c>
      <c r="B33" s="93">
        <f>'All Programs'!B178</f>
        <v>14</v>
      </c>
      <c r="C33" s="93">
        <f>'All Programs'!C178</f>
        <v>10</v>
      </c>
      <c r="D33" s="81">
        <f>'All Programs'!D178</f>
        <v>9</v>
      </c>
      <c r="E33" s="93">
        <f>'All Programs'!E178</f>
        <v>207</v>
      </c>
      <c r="F33" s="93">
        <f>'All Programs'!F178</f>
        <v>133</v>
      </c>
      <c r="G33" s="81">
        <f>'All Programs'!G178</f>
        <v>94</v>
      </c>
      <c r="H33" s="22">
        <f t="shared" si="26"/>
        <v>-0.1</v>
      </c>
      <c r="I33" s="23">
        <f t="shared" si="27"/>
        <v>-1</v>
      </c>
      <c r="J33" s="22">
        <f t="shared" si="28"/>
        <v>-0.2932330827067669</v>
      </c>
      <c r="K33" s="24">
        <f t="shared" si="29"/>
        <v>-39</v>
      </c>
    </row>
    <row r="34" spans="1:12" hidden="1" x14ac:dyDescent="0.25">
      <c r="A34" s="25" t="s">
        <v>6</v>
      </c>
      <c r="B34" s="83">
        <f>'All Programs'!B179</f>
        <v>0</v>
      </c>
      <c r="C34" s="83">
        <f>'All Programs'!C179</f>
        <v>0</v>
      </c>
      <c r="D34" s="81">
        <f>'All Programs'!D179</f>
        <v>0</v>
      </c>
      <c r="E34" s="83">
        <f>'All Programs'!E179</f>
        <v>0</v>
      </c>
      <c r="F34" s="83">
        <f>'All Programs'!F179</f>
        <v>0</v>
      </c>
      <c r="G34" s="81">
        <f>'All Programs'!G179</f>
        <v>0</v>
      </c>
      <c r="H34" s="22" t="s">
        <v>168</v>
      </c>
      <c r="I34" s="23">
        <f t="shared" si="27"/>
        <v>0</v>
      </c>
      <c r="J34" s="22" t="s">
        <v>168</v>
      </c>
      <c r="K34" s="10">
        <f t="shared" si="29"/>
        <v>0</v>
      </c>
    </row>
    <row r="35" spans="1:12" hidden="1" x14ac:dyDescent="0.25">
      <c r="A35" s="61" t="s">
        <v>108</v>
      </c>
      <c r="B35" s="84">
        <f t="shared" ref="B35:G35" si="30">SUM(B33:B34)</f>
        <v>14</v>
      </c>
      <c r="C35" s="84">
        <f t="shared" si="30"/>
        <v>10</v>
      </c>
      <c r="D35" s="85">
        <f t="shared" si="30"/>
        <v>9</v>
      </c>
      <c r="E35" s="84">
        <f t="shared" si="30"/>
        <v>207</v>
      </c>
      <c r="F35" s="84">
        <f t="shared" si="30"/>
        <v>133</v>
      </c>
      <c r="G35" s="85">
        <f t="shared" si="30"/>
        <v>94</v>
      </c>
      <c r="H35" s="63">
        <f t="shared" si="26"/>
        <v>-0.1</v>
      </c>
      <c r="I35" s="64">
        <f t="shared" si="27"/>
        <v>-1</v>
      </c>
      <c r="J35" s="63">
        <f t="shared" si="28"/>
        <v>-0.2932330827067669</v>
      </c>
      <c r="K35" s="65">
        <f t="shared" si="29"/>
        <v>-39</v>
      </c>
      <c r="L35" s="19"/>
    </row>
    <row r="36" spans="1:12" ht="7.5" customHeight="1" x14ac:dyDescent="0.25">
      <c r="A36" s="25"/>
      <c r="B36" s="93"/>
      <c r="C36" s="80"/>
      <c r="D36" s="81"/>
      <c r="E36" s="80"/>
      <c r="F36" s="80"/>
      <c r="G36" s="82"/>
      <c r="H36" s="22"/>
      <c r="I36" s="23"/>
      <c r="J36" s="22"/>
      <c r="K36" s="24"/>
    </row>
    <row r="37" spans="1:12" x14ac:dyDescent="0.25">
      <c r="A37" s="25" t="s">
        <v>7</v>
      </c>
      <c r="B37" s="93">
        <f>'All Programs'!B206</f>
        <v>3</v>
      </c>
      <c r="C37" s="93">
        <f>'All Programs'!C206</f>
        <v>0</v>
      </c>
      <c r="D37" s="81">
        <f>'All Programs'!D206</f>
        <v>0</v>
      </c>
      <c r="E37" s="93">
        <f>'All Programs'!E206</f>
        <v>33</v>
      </c>
      <c r="F37" s="93">
        <f>'All Programs'!F206</f>
        <v>0</v>
      </c>
      <c r="G37" s="81">
        <f>'All Programs'!G206</f>
        <v>0</v>
      </c>
      <c r="H37" s="92" t="s">
        <v>168</v>
      </c>
      <c r="I37" s="23">
        <f t="shared" ref="I37" si="31">D37-C37</f>
        <v>0</v>
      </c>
      <c r="J37" s="92" t="s">
        <v>168</v>
      </c>
      <c r="K37" s="10">
        <f t="shared" ref="K37" si="32">G37-F37</f>
        <v>0</v>
      </c>
    </row>
    <row r="38" spans="1:12" ht="7.5" customHeight="1" x14ac:dyDescent="0.25">
      <c r="A38" s="25"/>
      <c r="B38" s="93"/>
      <c r="C38" s="93"/>
      <c r="D38" s="100"/>
      <c r="E38" s="93"/>
      <c r="F38" s="93"/>
      <c r="G38" s="100"/>
      <c r="H38" s="22"/>
      <c r="I38" s="99"/>
      <c r="J38" s="22"/>
      <c r="K38" s="24"/>
    </row>
    <row r="39" spans="1:12" x14ac:dyDescent="0.25">
      <c r="A39" s="25" t="s">
        <v>158</v>
      </c>
      <c r="B39" s="93">
        <f>'All Programs'!B277</f>
        <v>10</v>
      </c>
      <c r="C39" s="93">
        <f>'All Programs'!C277</f>
        <v>5</v>
      </c>
      <c r="D39" s="81">
        <f>'All Programs'!D277</f>
        <v>7</v>
      </c>
      <c r="E39" s="93">
        <f>'All Programs'!E277</f>
        <v>124</v>
      </c>
      <c r="F39" s="93">
        <f>'All Programs'!F277</f>
        <v>68</v>
      </c>
      <c r="G39" s="81">
        <f>'All Programs'!G277</f>
        <v>77</v>
      </c>
      <c r="H39" s="22">
        <f t="shared" ref="H39" si="33">(D39-C39)/C39</f>
        <v>0.4</v>
      </c>
      <c r="I39" s="23">
        <f t="shared" ref="I39" si="34">D39-C39</f>
        <v>2</v>
      </c>
      <c r="J39" s="22">
        <f t="shared" ref="J39" si="35">(G39-F39)/F39</f>
        <v>0.13235294117647059</v>
      </c>
      <c r="K39" s="24">
        <f t="shared" ref="K39" si="36">G39-F39</f>
        <v>9</v>
      </c>
    </row>
    <row r="40" spans="1:12" x14ac:dyDescent="0.25">
      <c r="A40" s="106" t="s">
        <v>183</v>
      </c>
      <c r="B40" s="93">
        <f>'All Programs'!B278</f>
        <v>33</v>
      </c>
      <c r="C40" s="93">
        <f>'All Programs'!C278</f>
        <v>28</v>
      </c>
      <c r="D40" s="81">
        <f>'All Programs'!D278</f>
        <v>28</v>
      </c>
      <c r="E40" s="93">
        <f>'All Programs'!E278</f>
        <v>243</v>
      </c>
      <c r="F40" s="93">
        <f>'All Programs'!F278</f>
        <v>209</v>
      </c>
      <c r="G40" s="81">
        <f>'All Programs'!G278</f>
        <v>203</v>
      </c>
      <c r="H40" s="22">
        <f t="shared" ref="H40" si="37">(D40-C40)/C40</f>
        <v>0</v>
      </c>
      <c r="I40" s="23">
        <f t="shared" ref="I40" si="38">D40-C40</f>
        <v>0</v>
      </c>
      <c r="J40" s="22">
        <f t="shared" ref="J40" si="39">(G40-F40)/F40</f>
        <v>-2.8708133971291867E-2</v>
      </c>
      <c r="K40" s="24">
        <f t="shared" ref="K40" si="40">G40-F40</f>
        <v>-6</v>
      </c>
    </row>
    <row r="41" spans="1:12" x14ac:dyDescent="0.25">
      <c r="A41" s="105" t="s">
        <v>199</v>
      </c>
      <c r="B41" s="93">
        <f>'All Programs'!B279</f>
        <v>0</v>
      </c>
      <c r="C41" s="93">
        <f>'All Programs'!C279</f>
        <v>2</v>
      </c>
      <c r="D41" s="81">
        <f>'All Programs'!D279</f>
        <v>2</v>
      </c>
      <c r="E41" s="93">
        <f>'All Programs'!E279</f>
        <v>0</v>
      </c>
      <c r="F41" s="93">
        <f>'All Programs'!F279</f>
        <v>27</v>
      </c>
      <c r="G41" s="81">
        <f>'All Programs'!G279</f>
        <v>32</v>
      </c>
      <c r="H41" s="22">
        <f t="shared" ref="H41" si="41">(D41-C41)/C41</f>
        <v>0</v>
      </c>
      <c r="I41" s="23">
        <f t="shared" ref="I41" si="42">D41-C41</f>
        <v>0</v>
      </c>
      <c r="J41" s="22">
        <f t="shared" ref="J41" si="43">(G41-F41)/F41</f>
        <v>0.18518518518518517</v>
      </c>
      <c r="K41" s="24">
        <f t="shared" ref="K41" si="44">G41-F41</f>
        <v>5</v>
      </c>
    </row>
    <row r="42" spans="1:12" x14ac:dyDescent="0.25">
      <c r="A42" s="105" t="s">
        <v>200</v>
      </c>
      <c r="B42" s="120">
        <f>'All Programs'!B280</f>
        <v>2</v>
      </c>
      <c r="C42" s="120">
        <f>'All Programs'!C280</f>
        <v>1</v>
      </c>
      <c r="D42" s="146">
        <f>'All Programs'!D280</f>
        <v>7</v>
      </c>
      <c r="E42" s="120">
        <f>'All Programs'!E280</f>
        <v>12</v>
      </c>
      <c r="F42" s="120">
        <f>'All Programs'!F280</f>
        <v>15</v>
      </c>
      <c r="G42" s="146">
        <f>'All Programs'!G280</f>
        <v>87</v>
      </c>
      <c r="H42" s="22">
        <f>(D42-C42)/C42</f>
        <v>6</v>
      </c>
      <c r="I42" s="23">
        <f t="shared" ref="I42" si="45">D42-C42</f>
        <v>6</v>
      </c>
      <c r="J42" s="22">
        <f>(G42-F42)/F42</f>
        <v>4.8</v>
      </c>
      <c r="K42" s="10">
        <f t="shared" ref="K42" si="46">G42-F42</f>
        <v>72</v>
      </c>
    </row>
    <row r="43" spans="1:12" x14ac:dyDescent="0.25">
      <c r="A43" s="119" t="s">
        <v>106</v>
      </c>
      <c r="B43" s="93">
        <f t="shared" ref="B43:G43" si="47">SUM(B39:B42)</f>
        <v>45</v>
      </c>
      <c r="C43" s="93">
        <f t="shared" si="47"/>
        <v>36</v>
      </c>
      <c r="D43" s="100">
        <f t="shared" si="47"/>
        <v>44</v>
      </c>
      <c r="E43" s="93">
        <f t="shared" si="47"/>
        <v>379</v>
      </c>
      <c r="F43" s="93">
        <f t="shared" si="47"/>
        <v>319</v>
      </c>
      <c r="G43" s="100">
        <f t="shared" si="47"/>
        <v>399</v>
      </c>
      <c r="H43" s="166">
        <f t="shared" ref="H43" si="48">(D43-C43)/C43</f>
        <v>0.22222222222222221</v>
      </c>
      <c r="I43" s="154">
        <f t="shared" ref="I43" si="49">D43-C43</f>
        <v>8</v>
      </c>
      <c r="J43" s="153">
        <f t="shared" ref="J43" si="50">(G43-F43)/F43</f>
        <v>0.2507836990595611</v>
      </c>
      <c r="K43" s="155">
        <f t="shared" ref="K43" si="51">G43-F43</f>
        <v>80</v>
      </c>
    </row>
    <row r="44" spans="1:12" ht="7.5" customHeight="1" x14ac:dyDescent="0.25">
      <c r="A44" s="25"/>
      <c r="B44" s="93"/>
      <c r="C44" s="80"/>
      <c r="D44" s="81"/>
      <c r="E44" s="80"/>
      <c r="F44" s="80"/>
      <c r="G44" s="82"/>
      <c r="H44" s="22"/>
      <c r="I44" s="23"/>
      <c r="J44" s="22"/>
      <c r="K44" s="24"/>
    </row>
    <row r="45" spans="1:12" x14ac:dyDescent="0.25">
      <c r="A45" s="34" t="s">
        <v>8</v>
      </c>
      <c r="B45" s="93">
        <f>'All Programs'!B248</f>
        <v>95</v>
      </c>
      <c r="C45" s="93">
        <f>'All Programs'!C248</f>
        <v>83</v>
      </c>
      <c r="D45" s="81">
        <f>'All Programs'!D248</f>
        <v>74</v>
      </c>
      <c r="E45" s="93">
        <f>'All Programs'!E248</f>
        <v>1075</v>
      </c>
      <c r="F45" s="93">
        <f>'All Programs'!F248</f>
        <v>974</v>
      </c>
      <c r="G45" s="81">
        <f>'All Programs'!G248</f>
        <v>916</v>
      </c>
      <c r="H45" s="22">
        <f t="shared" si="26"/>
        <v>-0.10843373493975904</v>
      </c>
      <c r="I45" s="23">
        <f t="shared" si="27"/>
        <v>-9</v>
      </c>
      <c r="J45" s="22">
        <f t="shared" si="28"/>
        <v>-5.9548254620123205E-2</v>
      </c>
      <c r="K45" s="24">
        <f t="shared" si="29"/>
        <v>-58</v>
      </c>
    </row>
    <row r="46" spans="1:12" x14ac:dyDescent="0.25">
      <c r="A46" s="105" t="s">
        <v>205</v>
      </c>
      <c r="B46" s="93">
        <f>'All Programs'!B249</f>
        <v>46</v>
      </c>
      <c r="C46" s="93">
        <f>'All Programs'!C249</f>
        <v>37</v>
      </c>
      <c r="D46" s="81">
        <f>'All Programs'!D249</f>
        <v>41</v>
      </c>
      <c r="E46" s="93">
        <f>'All Programs'!E249</f>
        <v>596</v>
      </c>
      <c r="F46" s="93">
        <f>'All Programs'!F249</f>
        <v>501</v>
      </c>
      <c r="G46" s="81">
        <f>'All Programs'!G249</f>
        <v>495</v>
      </c>
      <c r="H46" s="22">
        <f t="shared" ref="H46" si="52">(D46-C46)/C46</f>
        <v>0.10810810810810811</v>
      </c>
      <c r="I46" s="23">
        <f t="shared" ref="I46" si="53">D46-C46</f>
        <v>4</v>
      </c>
      <c r="J46" s="22">
        <f t="shared" ref="J46" si="54">(G46-F46)/F46</f>
        <v>-1.1976047904191617E-2</v>
      </c>
      <c r="K46" s="24">
        <f t="shared" ref="K46" si="55">G46-F46</f>
        <v>-6</v>
      </c>
    </row>
    <row r="47" spans="1:12" x14ac:dyDescent="0.25">
      <c r="A47" s="105" t="s">
        <v>180</v>
      </c>
      <c r="B47" s="93">
        <f>'All Programs'!B250</f>
        <v>84</v>
      </c>
      <c r="C47" s="93">
        <f>'All Programs'!C250</f>
        <v>81</v>
      </c>
      <c r="D47" s="100">
        <f>'All Programs'!D250</f>
        <v>64</v>
      </c>
      <c r="E47" s="93">
        <f>'All Programs'!E250</f>
        <v>1039</v>
      </c>
      <c r="F47" s="93">
        <f>'All Programs'!F250</f>
        <v>901</v>
      </c>
      <c r="G47" s="100">
        <f>'All Programs'!G250</f>
        <v>797</v>
      </c>
      <c r="H47" s="72">
        <f t="shared" si="26"/>
        <v>-0.20987654320987653</v>
      </c>
      <c r="I47" s="59">
        <f t="shared" si="27"/>
        <v>-17</v>
      </c>
      <c r="J47" s="72">
        <f t="shared" si="28"/>
        <v>-0.11542730299667037</v>
      </c>
      <c r="K47" s="30">
        <f t="shared" si="29"/>
        <v>-104</v>
      </c>
    </row>
    <row r="48" spans="1:12" x14ac:dyDescent="0.25">
      <c r="A48" s="105" t="s">
        <v>181</v>
      </c>
      <c r="B48" s="93">
        <f>'All Programs'!B251</f>
        <v>44</v>
      </c>
      <c r="C48" s="93">
        <f>'All Programs'!C251</f>
        <v>42</v>
      </c>
      <c r="D48" s="100">
        <f>'All Programs'!D251</f>
        <v>32</v>
      </c>
      <c r="E48" s="93">
        <f>'All Programs'!E251</f>
        <v>577</v>
      </c>
      <c r="F48" s="93">
        <f>'All Programs'!F251</f>
        <v>579</v>
      </c>
      <c r="G48" s="100">
        <f>'All Programs'!G251</f>
        <v>430</v>
      </c>
      <c r="H48" s="72">
        <f t="shared" si="26"/>
        <v>-0.23809523809523808</v>
      </c>
      <c r="I48" s="59">
        <f t="shared" si="27"/>
        <v>-10</v>
      </c>
      <c r="J48" s="72">
        <f t="shared" si="28"/>
        <v>-0.25734024179620035</v>
      </c>
      <c r="K48" s="30">
        <f t="shared" si="29"/>
        <v>-149</v>
      </c>
    </row>
    <row r="49" spans="1:12" x14ac:dyDescent="0.25">
      <c r="A49" s="105" t="s">
        <v>197</v>
      </c>
      <c r="B49" s="93">
        <f>'All Programs'!B252</f>
        <v>18</v>
      </c>
      <c r="C49" s="93">
        <f>'All Programs'!C252</f>
        <v>26</v>
      </c>
      <c r="D49" s="100">
        <f>'All Programs'!D252</f>
        <v>25</v>
      </c>
      <c r="E49" s="93">
        <f>'All Programs'!E252</f>
        <v>269</v>
      </c>
      <c r="F49" s="93">
        <f>'All Programs'!F252</f>
        <v>372</v>
      </c>
      <c r="G49" s="100">
        <f>'All Programs'!G252</f>
        <v>353</v>
      </c>
      <c r="H49" s="72">
        <f t="shared" ref="H49" si="56">(D49-C49)/C49</f>
        <v>-3.8461538461538464E-2</v>
      </c>
      <c r="I49" s="59">
        <f t="shared" ref="I49:I51" si="57">D49-C49</f>
        <v>-1</v>
      </c>
      <c r="J49" s="72">
        <f t="shared" ref="J49" si="58">(G49-F49)/F49</f>
        <v>-5.1075268817204304E-2</v>
      </c>
      <c r="K49" s="30">
        <f t="shared" ref="K49:K51" si="59">G49-F49</f>
        <v>-19</v>
      </c>
    </row>
    <row r="50" spans="1:12" x14ac:dyDescent="0.25">
      <c r="A50" s="105" t="s">
        <v>258</v>
      </c>
      <c r="B50" s="93">
        <f>'All Programs'!B253</f>
        <v>0</v>
      </c>
      <c r="C50" s="93">
        <f>'All Programs'!C253</f>
        <v>0</v>
      </c>
      <c r="D50" s="100">
        <f>'All Programs'!D253</f>
        <v>3</v>
      </c>
      <c r="E50" s="93">
        <f>'All Programs'!E253</f>
        <v>0</v>
      </c>
      <c r="F50" s="93">
        <f>'All Programs'!F253</f>
        <v>0</v>
      </c>
      <c r="G50" s="100">
        <f>'All Programs'!G253</f>
        <v>25</v>
      </c>
      <c r="H50" s="92" t="s">
        <v>168</v>
      </c>
      <c r="I50" s="23">
        <f t="shared" si="57"/>
        <v>3</v>
      </c>
      <c r="J50" s="92" t="s">
        <v>168</v>
      </c>
      <c r="K50" s="10">
        <f t="shared" si="59"/>
        <v>25</v>
      </c>
    </row>
    <row r="51" spans="1:12" x14ac:dyDescent="0.25">
      <c r="A51" s="105" t="s">
        <v>259</v>
      </c>
      <c r="B51" s="93">
        <f>'All Programs'!B254</f>
        <v>0</v>
      </c>
      <c r="C51" s="93">
        <f>'All Programs'!C254</f>
        <v>0</v>
      </c>
      <c r="D51" s="100">
        <f>'All Programs'!D254</f>
        <v>1</v>
      </c>
      <c r="E51" s="93">
        <f>'All Programs'!E254</f>
        <v>0</v>
      </c>
      <c r="F51" s="93">
        <f>'All Programs'!F254</f>
        <v>0</v>
      </c>
      <c r="G51" s="100">
        <f>'All Programs'!G254</f>
        <v>6</v>
      </c>
      <c r="H51" s="92" t="s">
        <v>168</v>
      </c>
      <c r="I51" s="23">
        <f t="shared" si="57"/>
        <v>1</v>
      </c>
      <c r="J51" s="92" t="s">
        <v>168</v>
      </c>
      <c r="K51" s="10">
        <f t="shared" si="59"/>
        <v>6</v>
      </c>
    </row>
    <row r="52" spans="1:12" x14ac:dyDescent="0.25">
      <c r="A52" s="34" t="s">
        <v>9</v>
      </c>
      <c r="B52" s="93">
        <f>'All Programs'!B255</f>
        <v>91</v>
      </c>
      <c r="C52" s="93">
        <f>'All Programs'!C255</f>
        <v>82</v>
      </c>
      <c r="D52" s="100">
        <f>'All Programs'!D255</f>
        <v>78</v>
      </c>
      <c r="E52" s="93">
        <f>'All Programs'!E255</f>
        <v>710</v>
      </c>
      <c r="F52" s="93">
        <f>'All Programs'!F255</f>
        <v>605</v>
      </c>
      <c r="G52" s="100">
        <f>'All Programs'!G255</f>
        <v>622</v>
      </c>
      <c r="H52" s="22">
        <f t="shared" ref="H52:H53" si="60">(D52-C52)/C52</f>
        <v>-4.878048780487805E-2</v>
      </c>
      <c r="I52" s="99">
        <f t="shared" ref="I52:I53" si="61">D52-C52</f>
        <v>-4</v>
      </c>
      <c r="J52" s="22">
        <f t="shared" ref="J52:J53" si="62">(G52-F52)/F52</f>
        <v>2.809917355371901E-2</v>
      </c>
      <c r="K52" s="24">
        <f t="shared" ref="K52:K53" si="63">G52-F52</f>
        <v>17</v>
      </c>
    </row>
    <row r="53" spans="1:12" x14ac:dyDescent="0.25">
      <c r="A53" s="105" t="s">
        <v>182</v>
      </c>
      <c r="B53" s="83">
        <f>'All Programs'!B256</f>
        <v>52</v>
      </c>
      <c r="C53" s="83">
        <f>'All Programs'!C256</f>
        <v>51</v>
      </c>
      <c r="D53" s="81">
        <f>'All Programs'!D256</f>
        <v>50</v>
      </c>
      <c r="E53" s="83">
        <f>'All Programs'!E256</f>
        <v>381</v>
      </c>
      <c r="F53" s="83">
        <f>'All Programs'!F256</f>
        <v>359</v>
      </c>
      <c r="G53" s="81">
        <f>'All Programs'!G256</f>
        <v>419</v>
      </c>
      <c r="H53" s="72">
        <f t="shared" si="60"/>
        <v>-1.9607843137254902E-2</v>
      </c>
      <c r="I53" s="59">
        <f t="shared" si="61"/>
        <v>-1</v>
      </c>
      <c r="J53" s="72">
        <f t="shared" si="62"/>
        <v>0.16713091922005571</v>
      </c>
      <c r="K53" s="30">
        <f t="shared" si="63"/>
        <v>60</v>
      </c>
    </row>
    <row r="54" spans="1:12" x14ac:dyDescent="0.25">
      <c r="A54" s="61" t="s">
        <v>109</v>
      </c>
      <c r="B54" s="84">
        <f t="shared" ref="B54:G54" si="64">SUM(B45:B53)</f>
        <v>430</v>
      </c>
      <c r="C54" s="84">
        <f t="shared" si="64"/>
        <v>402</v>
      </c>
      <c r="D54" s="85">
        <f t="shared" si="64"/>
        <v>368</v>
      </c>
      <c r="E54" s="84">
        <f t="shared" si="64"/>
        <v>4647</v>
      </c>
      <c r="F54" s="84">
        <f t="shared" si="64"/>
        <v>4291</v>
      </c>
      <c r="G54" s="85">
        <f t="shared" si="64"/>
        <v>4063</v>
      </c>
      <c r="H54" s="63">
        <f t="shared" si="26"/>
        <v>-8.45771144278607E-2</v>
      </c>
      <c r="I54" s="64">
        <f t="shared" si="27"/>
        <v>-34</v>
      </c>
      <c r="J54" s="63">
        <f t="shared" si="28"/>
        <v>-5.3134467490095552E-2</v>
      </c>
      <c r="K54" s="65">
        <f t="shared" si="29"/>
        <v>-228</v>
      </c>
      <c r="L54" s="19"/>
    </row>
    <row r="55" spans="1:12" ht="7.5" customHeight="1" x14ac:dyDescent="0.25">
      <c r="A55" s="61"/>
      <c r="B55" s="129"/>
      <c r="C55" s="129"/>
      <c r="D55" s="129"/>
      <c r="E55" s="141"/>
      <c r="F55" s="129"/>
      <c r="G55" s="130"/>
      <c r="H55" s="131"/>
      <c r="I55" s="132"/>
      <c r="J55" s="131"/>
      <c r="K55" s="133"/>
      <c r="L55" s="19"/>
    </row>
    <row r="56" spans="1:12" x14ac:dyDescent="0.25">
      <c r="A56" s="44" t="s">
        <v>1</v>
      </c>
      <c r="B56" s="45">
        <f t="shared" ref="B56:G56" si="65">B31+B35+B37+B54+B43</f>
        <v>630</v>
      </c>
      <c r="C56" s="45">
        <f t="shared" si="65"/>
        <v>566</v>
      </c>
      <c r="D56" s="45">
        <f t="shared" si="65"/>
        <v>527</v>
      </c>
      <c r="E56" s="101">
        <f t="shared" si="65"/>
        <v>6807</v>
      </c>
      <c r="F56" s="45">
        <f t="shared" si="65"/>
        <v>6164</v>
      </c>
      <c r="G56" s="71">
        <f t="shared" si="65"/>
        <v>5803</v>
      </c>
      <c r="H56" s="48">
        <f t="shared" si="26"/>
        <v>-6.8904593639575976E-2</v>
      </c>
      <c r="I56" s="49">
        <f t="shared" si="27"/>
        <v>-39</v>
      </c>
      <c r="J56" s="48">
        <f t="shared" si="28"/>
        <v>-5.8565866320571057E-2</v>
      </c>
      <c r="K56" s="50">
        <f t="shared" si="29"/>
        <v>-361</v>
      </c>
      <c r="L56" s="19"/>
    </row>
    <row r="57" spans="1:12" x14ac:dyDescent="0.25">
      <c r="A57" s="4"/>
      <c r="B57" s="29"/>
      <c r="C57" s="14"/>
      <c r="D57" s="32"/>
      <c r="E57" s="14"/>
      <c r="F57" s="14"/>
      <c r="G57" s="32"/>
      <c r="H57" s="6"/>
      <c r="I57" s="9"/>
      <c r="J57" s="55"/>
      <c r="K57" s="36"/>
      <c r="L57" s="19"/>
    </row>
    <row r="58" spans="1:12" x14ac:dyDescent="0.25">
      <c r="A58" s="2" t="s">
        <v>99</v>
      </c>
      <c r="B58" s="29">
        <f t="shared" ref="B58:G58" si="66">B56+B29</f>
        <v>964</v>
      </c>
      <c r="C58" s="52">
        <f t="shared" si="66"/>
        <v>851</v>
      </c>
      <c r="D58" s="53">
        <f t="shared" si="66"/>
        <v>789</v>
      </c>
      <c r="E58" s="52">
        <f t="shared" si="66"/>
        <v>9093</v>
      </c>
      <c r="F58" s="52">
        <f t="shared" si="66"/>
        <v>8087</v>
      </c>
      <c r="G58" s="53">
        <f t="shared" si="66"/>
        <v>7729</v>
      </c>
      <c r="H58" s="6">
        <f>(D58-C58)/C58</f>
        <v>-7.2855464159811992E-2</v>
      </c>
      <c r="I58" s="54">
        <f>D58-C58</f>
        <v>-62</v>
      </c>
      <c r="J58" s="6">
        <f t="shared" si="28"/>
        <v>-4.426857920118709E-2</v>
      </c>
      <c r="K58" s="36">
        <f t="shared" si="29"/>
        <v>-358</v>
      </c>
      <c r="L58" s="19"/>
    </row>
    <row r="59" spans="1:12" x14ac:dyDescent="0.25">
      <c r="D59" s="18"/>
      <c r="G59" s="18"/>
      <c r="I59" s="19"/>
      <c r="K59" s="19"/>
    </row>
  </sheetData>
  <mergeCells count="2">
    <mergeCell ref="A2:K2"/>
    <mergeCell ref="A1:K1"/>
  </mergeCells>
  <phoneticPr fontId="0" type="noConversion"/>
  <printOptions horizontalCentered="1"/>
  <pageMargins left="0" right="0" top="0.5" bottom="0.25" header="0" footer="0"/>
  <pageSetup scale="89" firstPageNumber="0" orientation="portrait" r:id="rId1"/>
  <headerFooter alignWithMargins="0">
    <oddFooter>&amp;R&amp;"Arial,Italic"&amp;8Office of Institutional Research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2"/>
  <sheetViews>
    <sheetView tabSelected="1" zoomScaleNormal="100" workbookViewId="0">
      <selection sqref="A1:K1"/>
    </sheetView>
  </sheetViews>
  <sheetFormatPr defaultColWidth="9.109375" defaultRowHeight="13.2" x14ac:dyDescent="0.25"/>
  <cols>
    <col min="1" max="1" width="31.33203125" style="16" customWidth="1"/>
    <col min="2" max="2" width="8.33203125" style="26" customWidth="1"/>
    <col min="3" max="7" width="8.33203125" style="17" customWidth="1"/>
    <col min="8" max="11" width="8.6640625" style="16" customWidth="1"/>
    <col min="12" max="16384" width="9.109375" style="16"/>
  </cols>
  <sheetData>
    <row r="1" spans="1:12" ht="15.6" x14ac:dyDescent="0.3">
      <c r="A1" s="181" t="s">
        <v>249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12" ht="15.6" x14ac:dyDescent="0.3">
      <c r="A2" s="181" t="s">
        <v>95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</row>
    <row r="3" spans="1:12" ht="13.8" x14ac:dyDescent="0.25">
      <c r="A3" s="183"/>
      <c r="B3" s="183"/>
      <c r="C3" s="183"/>
      <c r="D3" s="183"/>
      <c r="E3" s="183"/>
      <c r="F3" s="183"/>
      <c r="G3" s="183"/>
      <c r="H3" s="184"/>
      <c r="I3" s="184"/>
      <c r="J3" s="184"/>
      <c r="K3" s="184"/>
    </row>
    <row r="4" spans="1:12" ht="31.2" x14ac:dyDescent="0.25">
      <c r="A4" s="1" t="s">
        <v>134</v>
      </c>
      <c r="B4" s="27" t="s">
        <v>229</v>
      </c>
      <c r="C4" s="15" t="s">
        <v>236</v>
      </c>
      <c r="D4" s="31" t="s">
        <v>250</v>
      </c>
      <c r="E4" s="15" t="s">
        <v>228</v>
      </c>
      <c r="F4" s="15" t="s">
        <v>237</v>
      </c>
      <c r="G4" s="31" t="s">
        <v>251</v>
      </c>
      <c r="H4" s="5" t="s">
        <v>252</v>
      </c>
      <c r="I4" s="8" t="s">
        <v>253</v>
      </c>
      <c r="J4" s="5" t="s">
        <v>254</v>
      </c>
      <c r="K4" s="5" t="s">
        <v>255</v>
      </c>
    </row>
    <row r="5" spans="1:12" hidden="1" x14ac:dyDescent="0.25">
      <c r="A5" s="149" t="s">
        <v>20</v>
      </c>
      <c r="B5" s="95">
        <f>'All Programs'!B11</f>
        <v>0</v>
      </c>
      <c r="C5" s="95">
        <f>'All Programs'!C11</f>
        <v>0</v>
      </c>
      <c r="D5" s="96">
        <f>'All Programs'!D11</f>
        <v>0</v>
      </c>
      <c r="E5" s="80">
        <f>'All Programs'!E11</f>
        <v>0</v>
      </c>
      <c r="F5" s="95">
        <f>'All Programs'!F11</f>
        <v>0</v>
      </c>
      <c r="G5" s="96">
        <f>'All Programs'!G11</f>
        <v>0</v>
      </c>
      <c r="H5" s="92" t="s">
        <v>168</v>
      </c>
      <c r="I5" s="23">
        <f t="shared" ref="I5:I24" si="0">D5-C5</f>
        <v>0</v>
      </c>
      <c r="J5" s="92" t="s">
        <v>168</v>
      </c>
      <c r="K5" s="24">
        <f t="shared" ref="K5:K24" si="1">G5-F5</f>
        <v>0</v>
      </c>
    </row>
    <row r="6" spans="1:12" x14ac:dyDescent="0.25">
      <c r="A6" s="105" t="s">
        <v>215</v>
      </c>
      <c r="B6" s="95">
        <f>'All Programs'!B12</f>
        <v>45</v>
      </c>
      <c r="C6" s="95">
        <f>'All Programs'!C12</f>
        <v>52</v>
      </c>
      <c r="D6" s="88">
        <f>'All Programs'!D12</f>
        <v>40</v>
      </c>
      <c r="E6" s="80">
        <f>'All Programs'!E12</f>
        <v>300</v>
      </c>
      <c r="F6" s="95">
        <f>'All Programs'!F12</f>
        <v>344</v>
      </c>
      <c r="G6" s="88">
        <f>'All Programs'!G12</f>
        <v>258</v>
      </c>
      <c r="H6" s="22">
        <f>(D6-C6)/C6</f>
        <v>-0.23076923076923078</v>
      </c>
      <c r="I6" s="23">
        <f t="shared" ref="I6:I7" si="2">D6-C6</f>
        <v>-12</v>
      </c>
      <c r="J6" s="22">
        <f>(G6-F6)/F6</f>
        <v>-0.25</v>
      </c>
      <c r="K6" s="10">
        <f t="shared" ref="K6:K7" si="3">G6-F6</f>
        <v>-86</v>
      </c>
    </row>
    <row r="7" spans="1:12" x14ac:dyDescent="0.25">
      <c r="A7" s="34" t="s">
        <v>17</v>
      </c>
      <c r="B7" s="95">
        <f>'All Programs'!B13</f>
        <v>3</v>
      </c>
      <c r="C7" s="95">
        <f>'All Programs'!C13</f>
        <v>0</v>
      </c>
      <c r="D7" s="88">
        <f>'All Programs'!D13</f>
        <v>1</v>
      </c>
      <c r="E7" s="80">
        <f>'All Programs'!E13</f>
        <v>12</v>
      </c>
      <c r="F7" s="95">
        <f>'All Programs'!F13</f>
        <v>0</v>
      </c>
      <c r="G7" s="88">
        <f>'All Programs'!G13</f>
        <v>8</v>
      </c>
      <c r="H7" s="142" t="s">
        <v>168</v>
      </c>
      <c r="I7" s="144">
        <f t="shared" si="2"/>
        <v>1</v>
      </c>
      <c r="J7" s="142" t="s">
        <v>168</v>
      </c>
      <c r="K7" s="143">
        <f t="shared" si="3"/>
        <v>8</v>
      </c>
    </row>
    <row r="8" spans="1:12" x14ac:dyDescent="0.25">
      <c r="A8" s="34" t="s">
        <v>18</v>
      </c>
      <c r="B8" s="93">
        <f>'All Programs'!B14</f>
        <v>33</v>
      </c>
      <c r="C8" s="93">
        <f>'All Programs'!C14</f>
        <v>23</v>
      </c>
      <c r="D8" s="81">
        <f>'All Programs'!D14</f>
        <v>18</v>
      </c>
      <c r="E8" s="83">
        <f>'All Programs'!E14</f>
        <v>156</v>
      </c>
      <c r="F8" s="93">
        <f>'All Programs'!F14</f>
        <v>94</v>
      </c>
      <c r="G8" s="81">
        <f>'All Programs'!G14</f>
        <v>116</v>
      </c>
      <c r="H8" s="22">
        <f>(D8-C8)/C8</f>
        <v>-0.21739130434782608</v>
      </c>
      <c r="I8" s="23">
        <f t="shared" si="0"/>
        <v>-5</v>
      </c>
      <c r="J8" s="22">
        <f>(G8-F8)/F8</f>
        <v>0.23404255319148937</v>
      </c>
      <c r="K8" s="24">
        <f t="shared" si="1"/>
        <v>22</v>
      </c>
    </row>
    <row r="9" spans="1:12" hidden="1" x14ac:dyDescent="0.25">
      <c r="A9" s="34" t="s">
        <v>19</v>
      </c>
      <c r="B9" s="93">
        <f>'All Programs'!B15</f>
        <v>0</v>
      </c>
      <c r="C9" s="93">
        <f>'All Programs'!C15</f>
        <v>0</v>
      </c>
      <c r="D9" s="81">
        <f>'All Programs'!D15</f>
        <v>0</v>
      </c>
      <c r="E9" s="83">
        <f>'All Programs'!E15</f>
        <v>0</v>
      </c>
      <c r="F9" s="93">
        <f>'All Programs'!F15</f>
        <v>0</v>
      </c>
      <c r="G9" s="81">
        <f>'All Programs'!G15</f>
        <v>0</v>
      </c>
      <c r="H9" s="142" t="s">
        <v>168</v>
      </c>
      <c r="I9" s="144">
        <f t="shared" si="0"/>
        <v>0</v>
      </c>
      <c r="J9" s="142" t="s">
        <v>168</v>
      </c>
      <c r="K9" s="143">
        <f t="shared" si="1"/>
        <v>0</v>
      </c>
    </row>
    <row r="10" spans="1:12" x14ac:dyDescent="0.25">
      <c r="A10" s="66" t="s">
        <v>110</v>
      </c>
      <c r="B10" s="84">
        <f t="shared" ref="B10:G10" si="4">SUM(B5:B9)</f>
        <v>81</v>
      </c>
      <c r="C10" s="84">
        <f t="shared" si="4"/>
        <v>75</v>
      </c>
      <c r="D10" s="85">
        <f t="shared" si="4"/>
        <v>59</v>
      </c>
      <c r="E10" s="84">
        <f t="shared" si="4"/>
        <v>468</v>
      </c>
      <c r="F10" s="84">
        <f t="shared" si="4"/>
        <v>438</v>
      </c>
      <c r="G10" s="85">
        <f t="shared" si="4"/>
        <v>382</v>
      </c>
      <c r="H10" s="63">
        <f>(D10-C10)/C10</f>
        <v>-0.21333333333333335</v>
      </c>
      <c r="I10" s="64">
        <f t="shared" si="0"/>
        <v>-16</v>
      </c>
      <c r="J10" s="63">
        <f>(G10-F10)/F10</f>
        <v>-0.12785388127853881</v>
      </c>
      <c r="K10" s="65">
        <f t="shared" si="1"/>
        <v>-56</v>
      </c>
      <c r="L10" s="19"/>
    </row>
    <row r="11" spans="1:12" ht="7.5" customHeight="1" x14ac:dyDescent="0.25">
      <c r="A11" s="34"/>
      <c r="B11" s="93"/>
      <c r="C11" s="80"/>
      <c r="D11" s="81"/>
      <c r="E11" s="80"/>
      <c r="F11" s="80"/>
      <c r="G11" s="82"/>
      <c r="H11" s="76"/>
      <c r="I11" s="23"/>
      <c r="J11" s="22"/>
      <c r="K11" s="10"/>
      <c r="L11" s="19"/>
    </row>
    <row r="12" spans="1:12" x14ac:dyDescent="0.25">
      <c r="A12" s="34" t="s">
        <v>16</v>
      </c>
      <c r="B12" s="93">
        <f>'All Programs'!B46</f>
        <v>23</v>
      </c>
      <c r="C12" s="93">
        <f>'All Programs'!C46</f>
        <v>5</v>
      </c>
      <c r="D12" s="81">
        <f>'All Programs'!D46</f>
        <v>1</v>
      </c>
      <c r="E12" s="83">
        <f>'All Programs'!E46</f>
        <v>140</v>
      </c>
      <c r="F12" s="93">
        <f>'All Programs'!F46</f>
        <v>25</v>
      </c>
      <c r="G12" s="81">
        <f>'All Programs'!G46</f>
        <v>1</v>
      </c>
      <c r="H12" s="22">
        <f>(D12-C12)/C12</f>
        <v>-0.8</v>
      </c>
      <c r="I12" s="23">
        <f t="shared" si="0"/>
        <v>-4</v>
      </c>
      <c r="J12" s="22">
        <f>(G12-F12)/F12</f>
        <v>-0.96</v>
      </c>
      <c r="K12" s="24">
        <f t="shared" si="1"/>
        <v>-24</v>
      </c>
    </row>
    <row r="13" spans="1:12" x14ac:dyDescent="0.25">
      <c r="A13" s="106" t="s">
        <v>225</v>
      </c>
      <c r="B13" s="93">
        <f>'All Programs'!B47</f>
        <v>12</v>
      </c>
      <c r="C13" s="93">
        <f>'All Programs'!C47</f>
        <v>17</v>
      </c>
      <c r="D13" s="81">
        <f>'All Programs'!D47</f>
        <v>18</v>
      </c>
      <c r="E13" s="83">
        <f>'All Programs'!E47</f>
        <v>114</v>
      </c>
      <c r="F13" s="93">
        <f>'All Programs'!F47</f>
        <v>159</v>
      </c>
      <c r="G13" s="81">
        <f>'All Programs'!G47</f>
        <v>165</v>
      </c>
      <c r="H13" s="22">
        <f t="shared" ref="H13:H14" si="5">(D13-C13)/C13</f>
        <v>5.8823529411764705E-2</v>
      </c>
      <c r="I13" s="23">
        <f t="shared" ref="I13:I14" si="6">D13-C13</f>
        <v>1</v>
      </c>
      <c r="J13" s="22">
        <f t="shared" ref="J13:J14" si="7">(G13-F13)/F13</f>
        <v>3.7735849056603772E-2</v>
      </c>
      <c r="K13" s="24">
        <f t="shared" ref="K13:K14" si="8">G13-F13</f>
        <v>6</v>
      </c>
    </row>
    <row r="14" spans="1:12" x14ac:dyDescent="0.25">
      <c r="A14" s="106" t="s">
        <v>226</v>
      </c>
      <c r="B14" s="93">
        <f>'All Programs'!B48</f>
        <v>9</v>
      </c>
      <c r="C14" s="93">
        <f>'All Programs'!C48</f>
        <v>14</v>
      </c>
      <c r="D14" s="81">
        <f>'All Programs'!D48</f>
        <v>14</v>
      </c>
      <c r="E14" s="83">
        <f>'All Programs'!E48</f>
        <v>81</v>
      </c>
      <c r="F14" s="93">
        <f>'All Programs'!F48</f>
        <v>101</v>
      </c>
      <c r="G14" s="81">
        <f>'All Programs'!G48</f>
        <v>99</v>
      </c>
      <c r="H14" s="22">
        <f t="shared" si="5"/>
        <v>0</v>
      </c>
      <c r="I14" s="23">
        <f t="shared" si="6"/>
        <v>0</v>
      </c>
      <c r="J14" s="22">
        <f t="shared" si="7"/>
        <v>-1.9801980198019802E-2</v>
      </c>
      <c r="K14" s="24">
        <f t="shared" si="8"/>
        <v>-2</v>
      </c>
    </row>
    <row r="15" spans="1:12" x14ac:dyDescent="0.25">
      <c r="A15" s="105" t="s">
        <v>214</v>
      </c>
      <c r="B15" s="83">
        <f>'All Programs'!B49</f>
        <v>34</v>
      </c>
      <c r="C15" s="83">
        <f>'All Programs'!C49</f>
        <v>44</v>
      </c>
      <c r="D15" s="81">
        <f>'All Programs'!D49</f>
        <v>44</v>
      </c>
      <c r="E15" s="83">
        <f>'All Programs'!E49</f>
        <v>301</v>
      </c>
      <c r="F15" s="83">
        <f>'All Programs'!F49</f>
        <v>366</v>
      </c>
      <c r="G15" s="81">
        <f>'All Programs'!G49</f>
        <v>376</v>
      </c>
      <c r="H15" s="22">
        <f t="shared" ref="H15" si="9">(D15-C15)/C15</f>
        <v>0</v>
      </c>
      <c r="I15" s="23">
        <f t="shared" ref="I15" si="10">D15-C15</f>
        <v>0</v>
      </c>
      <c r="J15" s="22">
        <f t="shared" ref="J15" si="11">(G15-F15)/F15</f>
        <v>2.7322404371584699E-2</v>
      </c>
      <c r="K15" s="10">
        <f t="shared" ref="K15" si="12">G15-F15</f>
        <v>10</v>
      </c>
    </row>
    <row r="16" spans="1:12" x14ac:dyDescent="0.25">
      <c r="A16" s="66" t="s">
        <v>111</v>
      </c>
      <c r="B16" s="79">
        <f t="shared" ref="B16:G16" si="13">SUM(B12:B15)</f>
        <v>78</v>
      </c>
      <c r="C16" s="79">
        <f t="shared" si="13"/>
        <v>80</v>
      </c>
      <c r="D16" s="86">
        <f t="shared" si="13"/>
        <v>77</v>
      </c>
      <c r="E16" s="79">
        <f t="shared" si="13"/>
        <v>636</v>
      </c>
      <c r="F16" s="79">
        <f t="shared" si="13"/>
        <v>651</v>
      </c>
      <c r="G16" s="86">
        <f t="shared" si="13"/>
        <v>641</v>
      </c>
      <c r="H16" s="68">
        <f>(D16-C16)/C16</f>
        <v>-3.7499999999999999E-2</v>
      </c>
      <c r="I16" s="60">
        <f t="shared" si="0"/>
        <v>-3</v>
      </c>
      <c r="J16" s="68">
        <f>(G16-F16)/F16</f>
        <v>-1.5360983102918587E-2</v>
      </c>
      <c r="K16" s="69">
        <f t="shared" si="1"/>
        <v>-10</v>
      </c>
      <c r="L16" s="19"/>
    </row>
    <row r="17" spans="1:12" ht="7.5" customHeight="1" x14ac:dyDescent="0.25">
      <c r="A17" s="34"/>
      <c r="B17" s="93"/>
      <c r="C17" s="80"/>
      <c r="D17" s="81"/>
      <c r="E17" s="80"/>
      <c r="F17" s="80"/>
      <c r="G17" s="82"/>
      <c r="H17" s="22"/>
      <c r="I17" s="23"/>
      <c r="J17" s="22"/>
      <c r="K17" s="24"/>
    </row>
    <row r="18" spans="1:12" x14ac:dyDescent="0.25">
      <c r="A18" s="34" t="s">
        <v>25</v>
      </c>
      <c r="B18" s="93">
        <f>'All Programs'!B52</f>
        <v>1</v>
      </c>
      <c r="C18" s="93">
        <f>'All Programs'!C52</f>
        <v>0</v>
      </c>
      <c r="D18" s="81">
        <f>'All Programs'!D52</f>
        <v>0</v>
      </c>
      <c r="E18" s="83">
        <f>'All Programs'!E52</f>
        <v>8</v>
      </c>
      <c r="F18" s="93">
        <f>'All Programs'!F52</f>
        <v>0</v>
      </c>
      <c r="G18" s="81">
        <f>'All Programs'!G52</f>
        <v>0</v>
      </c>
      <c r="H18" s="142" t="s">
        <v>168</v>
      </c>
      <c r="I18" s="144">
        <f t="shared" ref="I18:I19" si="14">D18-C18</f>
        <v>0</v>
      </c>
      <c r="J18" s="142" t="s">
        <v>168</v>
      </c>
      <c r="K18" s="143">
        <f t="shared" ref="K18:K19" si="15">G18-F18</f>
        <v>0</v>
      </c>
    </row>
    <row r="19" spans="1:12" x14ac:dyDescent="0.25">
      <c r="A19" s="34" t="s">
        <v>23</v>
      </c>
      <c r="B19" s="93">
        <f>'All Programs'!B53</f>
        <v>0</v>
      </c>
      <c r="C19" s="93">
        <f>'All Programs'!C53</f>
        <v>1</v>
      </c>
      <c r="D19" s="81">
        <f>'All Programs'!D53</f>
        <v>1</v>
      </c>
      <c r="E19" s="83">
        <f>'All Programs'!E53</f>
        <v>0</v>
      </c>
      <c r="F19" s="93">
        <f>'All Programs'!F53</f>
        <v>8</v>
      </c>
      <c r="G19" s="81">
        <f>'All Programs'!G53</f>
        <v>8</v>
      </c>
      <c r="H19" s="22">
        <f t="shared" ref="H19" si="16">(D19-C19)/C19</f>
        <v>0</v>
      </c>
      <c r="I19" s="23">
        <f t="shared" si="14"/>
        <v>0</v>
      </c>
      <c r="J19" s="22">
        <f t="shared" ref="J19" si="17">(G19-F19)/F19</f>
        <v>0</v>
      </c>
      <c r="K19" s="24">
        <f t="shared" si="15"/>
        <v>0</v>
      </c>
    </row>
    <row r="20" spans="1:12" x14ac:dyDescent="0.25">
      <c r="A20" s="34" t="s">
        <v>21</v>
      </c>
      <c r="B20" s="95">
        <f>'All Programs'!B54</f>
        <v>12</v>
      </c>
      <c r="C20" s="95">
        <f>'All Programs'!C54</f>
        <v>7</v>
      </c>
      <c r="D20" s="88">
        <f>'All Programs'!D54</f>
        <v>2</v>
      </c>
      <c r="E20" s="80">
        <f>'All Programs'!E54</f>
        <v>88</v>
      </c>
      <c r="F20" s="95">
        <f>'All Programs'!F54</f>
        <v>60</v>
      </c>
      <c r="G20" s="88">
        <f>'All Programs'!G54</f>
        <v>16</v>
      </c>
      <c r="H20" s="22">
        <f t="shared" ref="H20:H24" si="18">(D20-C20)/C20</f>
        <v>-0.7142857142857143</v>
      </c>
      <c r="I20" s="23">
        <f t="shared" si="0"/>
        <v>-5</v>
      </c>
      <c r="J20" s="22">
        <f t="shared" ref="J20:J24" si="19">(G20-F20)/F20</f>
        <v>-0.73333333333333328</v>
      </c>
      <c r="K20" s="24">
        <f t="shared" si="1"/>
        <v>-44</v>
      </c>
    </row>
    <row r="21" spans="1:12" x14ac:dyDescent="0.25">
      <c r="A21" s="34" t="s">
        <v>22</v>
      </c>
      <c r="B21" s="95">
        <f>'All Programs'!B55</f>
        <v>24</v>
      </c>
      <c r="C21" s="95">
        <f>'All Programs'!C55</f>
        <v>20</v>
      </c>
      <c r="D21" s="88">
        <f>'All Programs'!D55</f>
        <v>17</v>
      </c>
      <c r="E21" s="80">
        <f>'All Programs'!E55</f>
        <v>201</v>
      </c>
      <c r="F21" s="95">
        <f>'All Programs'!F55</f>
        <v>180</v>
      </c>
      <c r="G21" s="88">
        <f>'All Programs'!G55</f>
        <v>156</v>
      </c>
      <c r="H21" s="22">
        <f t="shared" si="18"/>
        <v>-0.15</v>
      </c>
      <c r="I21" s="23">
        <f t="shared" si="0"/>
        <v>-3</v>
      </c>
      <c r="J21" s="22">
        <f t="shared" si="19"/>
        <v>-0.13333333333333333</v>
      </c>
      <c r="K21" s="24">
        <f t="shared" si="1"/>
        <v>-24</v>
      </c>
    </row>
    <row r="22" spans="1:12" x14ac:dyDescent="0.25">
      <c r="A22" s="34" t="s">
        <v>156</v>
      </c>
      <c r="B22" s="95">
        <f>'All Programs'!B56</f>
        <v>8</v>
      </c>
      <c r="C22" s="95">
        <f>'All Programs'!C56</f>
        <v>5</v>
      </c>
      <c r="D22" s="88">
        <f>'All Programs'!D56</f>
        <v>6</v>
      </c>
      <c r="E22" s="80">
        <f>'All Programs'!E56</f>
        <v>72</v>
      </c>
      <c r="F22" s="95">
        <f>'All Programs'!F56</f>
        <v>48</v>
      </c>
      <c r="G22" s="88">
        <f>'All Programs'!G56</f>
        <v>48</v>
      </c>
      <c r="H22" s="22">
        <f t="shared" ref="H22" si="20">(D22-C22)/C22</f>
        <v>0.2</v>
      </c>
      <c r="I22" s="23">
        <f t="shared" ref="I22" si="21">D22-C22</f>
        <v>1</v>
      </c>
      <c r="J22" s="22">
        <f t="shared" ref="J22" si="22">(G22-F22)/F22</f>
        <v>0</v>
      </c>
      <c r="K22" s="24">
        <f t="shared" ref="K22" si="23">G22-F22</f>
        <v>0</v>
      </c>
    </row>
    <row r="23" spans="1:12" x14ac:dyDescent="0.25">
      <c r="A23" s="34" t="s">
        <v>24</v>
      </c>
      <c r="B23" s="83">
        <f>'All Programs'!B57</f>
        <v>21</v>
      </c>
      <c r="C23" s="83">
        <f>'All Programs'!C57</f>
        <v>19</v>
      </c>
      <c r="D23" s="81">
        <f>'All Programs'!D57</f>
        <v>20</v>
      </c>
      <c r="E23" s="83">
        <f>'All Programs'!E57</f>
        <v>152</v>
      </c>
      <c r="F23" s="83">
        <f>'All Programs'!F57</f>
        <v>135</v>
      </c>
      <c r="G23" s="81">
        <f>'All Programs'!G57</f>
        <v>176</v>
      </c>
      <c r="H23" s="22">
        <f t="shared" si="18"/>
        <v>5.2631578947368418E-2</v>
      </c>
      <c r="I23" s="23">
        <f t="shared" si="0"/>
        <v>1</v>
      </c>
      <c r="J23" s="22">
        <f t="shared" si="19"/>
        <v>0.3037037037037037</v>
      </c>
      <c r="K23" s="10">
        <f t="shared" si="1"/>
        <v>41</v>
      </c>
    </row>
    <row r="24" spans="1:12" x14ac:dyDescent="0.25">
      <c r="A24" s="66" t="s">
        <v>112</v>
      </c>
      <c r="B24" s="84">
        <f t="shared" ref="B24:G24" si="24">SUM(B18:B23)</f>
        <v>66</v>
      </c>
      <c r="C24" s="84">
        <f t="shared" si="24"/>
        <v>52</v>
      </c>
      <c r="D24" s="85">
        <f t="shared" si="24"/>
        <v>46</v>
      </c>
      <c r="E24" s="84">
        <f t="shared" si="24"/>
        <v>521</v>
      </c>
      <c r="F24" s="84">
        <f t="shared" si="24"/>
        <v>431</v>
      </c>
      <c r="G24" s="85">
        <f t="shared" si="24"/>
        <v>404</v>
      </c>
      <c r="H24" s="63">
        <f t="shared" si="18"/>
        <v>-0.11538461538461539</v>
      </c>
      <c r="I24" s="64">
        <f t="shared" si="0"/>
        <v>-6</v>
      </c>
      <c r="J24" s="63">
        <f t="shared" si="19"/>
        <v>-6.2645011600928072E-2</v>
      </c>
      <c r="K24" s="65">
        <f t="shared" si="1"/>
        <v>-27</v>
      </c>
      <c r="L24" s="19"/>
    </row>
    <row r="25" spans="1:12" ht="7.5" customHeight="1" x14ac:dyDescent="0.25">
      <c r="A25" s="34"/>
      <c r="B25" s="93"/>
      <c r="C25" s="80"/>
      <c r="D25" s="81"/>
      <c r="E25" s="80"/>
      <c r="F25" s="80"/>
      <c r="G25" s="82"/>
      <c r="H25" s="22"/>
      <c r="I25" s="23"/>
      <c r="J25" s="22"/>
      <c r="K25" s="24"/>
    </row>
    <row r="26" spans="1:12" x14ac:dyDescent="0.25">
      <c r="A26" s="34" t="s">
        <v>26</v>
      </c>
      <c r="B26" s="93">
        <f>'All Programs'!B110</f>
        <v>1</v>
      </c>
      <c r="C26" s="93">
        <f>'All Programs'!C110</f>
        <v>5</v>
      </c>
      <c r="D26" s="81">
        <f>'All Programs'!D110</f>
        <v>7</v>
      </c>
      <c r="E26" s="83">
        <f>'All Programs'!E110</f>
        <v>4</v>
      </c>
      <c r="F26" s="93">
        <f>'All Programs'!F110</f>
        <v>21</v>
      </c>
      <c r="G26" s="81">
        <f>'All Programs'!G110</f>
        <v>46</v>
      </c>
      <c r="H26" s="22">
        <f>(D26-C26)/C26</f>
        <v>0.4</v>
      </c>
      <c r="I26" s="23">
        <f t="shared" ref="I26:I45" si="25">D26-C26</f>
        <v>2</v>
      </c>
      <c r="J26" s="22">
        <f>(G26-F26)/F26</f>
        <v>1.1904761904761905</v>
      </c>
      <c r="K26" s="24">
        <f t="shared" ref="K26:K45" si="26">G26-F26</f>
        <v>25</v>
      </c>
    </row>
    <row r="27" spans="1:12" hidden="1" x14ac:dyDescent="0.25">
      <c r="A27" s="105" t="s">
        <v>175</v>
      </c>
      <c r="B27" s="93">
        <f>'All Programs'!B111</f>
        <v>0</v>
      </c>
      <c r="C27" s="93">
        <f>'All Programs'!C111</f>
        <v>0</v>
      </c>
      <c r="D27" s="81">
        <f>'All Programs'!D111</f>
        <v>0</v>
      </c>
      <c r="E27" s="83">
        <f>'All Programs'!E111</f>
        <v>0</v>
      </c>
      <c r="F27" s="93">
        <f>'All Programs'!F111</f>
        <v>0</v>
      </c>
      <c r="G27" s="81">
        <f>'All Programs'!G111</f>
        <v>0</v>
      </c>
      <c r="H27" s="92" t="s">
        <v>168</v>
      </c>
      <c r="I27" s="23">
        <f t="shared" si="25"/>
        <v>0</v>
      </c>
      <c r="J27" s="92" t="s">
        <v>168</v>
      </c>
      <c r="K27" s="10">
        <f t="shared" si="26"/>
        <v>0</v>
      </c>
    </row>
    <row r="28" spans="1:12" x14ac:dyDescent="0.25">
      <c r="A28" s="34" t="s">
        <v>27</v>
      </c>
      <c r="B28" s="83">
        <f>'All Programs'!B112</f>
        <v>13</v>
      </c>
      <c r="C28" s="83">
        <f>'All Programs'!C112</f>
        <v>9</v>
      </c>
      <c r="D28" s="81">
        <f>'All Programs'!D112</f>
        <v>19</v>
      </c>
      <c r="E28" s="83">
        <f>'All Programs'!E112</f>
        <v>48</v>
      </c>
      <c r="F28" s="83">
        <f>'All Programs'!F112</f>
        <v>40</v>
      </c>
      <c r="G28" s="81">
        <f>'All Programs'!G112</f>
        <v>65</v>
      </c>
      <c r="H28" s="22">
        <f>(D28-C28)/C28</f>
        <v>1.1111111111111112</v>
      </c>
      <c r="I28" s="23">
        <f t="shared" si="25"/>
        <v>10</v>
      </c>
      <c r="J28" s="22">
        <f>(G28-F28)/F28</f>
        <v>0.625</v>
      </c>
      <c r="K28" s="10">
        <f t="shared" si="26"/>
        <v>25</v>
      </c>
    </row>
    <row r="29" spans="1:12" x14ac:dyDescent="0.25">
      <c r="A29" s="66" t="s">
        <v>113</v>
      </c>
      <c r="B29" s="79">
        <f t="shared" ref="B29:G29" si="27">SUM(B26:B28)</f>
        <v>14</v>
      </c>
      <c r="C29" s="79">
        <f t="shared" si="27"/>
        <v>14</v>
      </c>
      <c r="D29" s="86">
        <f t="shared" si="27"/>
        <v>26</v>
      </c>
      <c r="E29" s="79">
        <f t="shared" si="27"/>
        <v>52</v>
      </c>
      <c r="F29" s="79">
        <f t="shared" si="27"/>
        <v>61</v>
      </c>
      <c r="G29" s="86">
        <f t="shared" si="27"/>
        <v>111</v>
      </c>
      <c r="H29" s="68">
        <f>(D29-C29)/C29</f>
        <v>0.8571428571428571</v>
      </c>
      <c r="I29" s="60">
        <f t="shared" si="25"/>
        <v>12</v>
      </c>
      <c r="J29" s="68">
        <f>(G29-F29)/F29</f>
        <v>0.81967213114754101</v>
      </c>
      <c r="K29" s="69">
        <f t="shared" si="26"/>
        <v>50</v>
      </c>
      <c r="L29" s="19"/>
    </row>
    <row r="30" spans="1:12" ht="7.5" customHeight="1" x14ac:dyDescent="0.25">
      <c r="A30" s="34"/>
      <c r="B30" s="93"/>
      <c r="C30" s="80"/>
      <c r="D30" s="81"/>
      <c r="E30" s="80"/>
      <c r="F30" s="80"/>
      <c r="G30" s="82"/>
      <c r="H30" s="22"/>
      <c r="I30" s="23"/>
      <c r="J30" s="22"/>
      <c r="K30" s="24"/>
    </row>
    <row r="31" spans="1:12" x14ac:dyDescent="0.25">
      <c r="A31" s="34" t="s">
        <v>29</v>
      </c>
      <c r="B31" s="93">
        <f>'All Programs'!B115</f>
        <v>0</v>
      </c>
      <c r="C31" s="93">
        <f>'All Programs'!C115</f>
        <v>1</v>
      </c>
      <c r="D31" s="81">
        <f>'All Programs'!D115</f>
        <v>1</v>
      </c>
      <c r="E31" s="83">
        <f>'All Programs'!E115</f>
        <v>0</v>
      </c>
      <c r="F31" s="93">
        <f>'All Programs'!F115</f>
        <v>8</v>
      </c>
      <c r="G31" s="81">
        <f>'All Programs'!G115</f>
        <v>4</v>
      </c>
      <c r="H31" s="22">
        <f>(D31-C31)/C31</f>
        <v>0</v>
      </c>
      <c r="I31" s="23">
        <f t="shared" ref="I31" si="28">D31-C31</f>
        <v>0</v>
      </c>
      <c r="J31" s="22">
        <f>(G31-F31)/F31</f>
        <v>-0.5</v>
      </c>
      <c r="K31" s="24">
        <f t="shared" ref="K31" si="29">G31-F31</f>
        <v>-4</v>
      </c>
    </row>
    <row r="32" spans="1:12" x14ac:dyDescent="0.25">
      <c r="A32" s="105" t="s">
        <v>198</v>
      </c>
      <c r="B32" s="93">
        <f>'All Programs'!B125</f>
        <v>1</v>
      </c>
      <c r="C32" s="93">
        <f>'All Programs'!C125</f>
        <v>5</v>
      </c>
      <c r="D32" s="81">
        <f>'All Programs'!D125</f>
        <v>1</v>
      </c>
      <c r="E32" s="83">
        <f>'All Programs'!E125</f>
        <v>4</v>
      </c>
      <c r="F32" s="93">
        <f>'All Programs'!F125</f>
        <v>17</v>
      </c>
      <c r="G32" s="81">
        <f>'All Programs'!G125</f>
        <v>4</v>
      </c>
      <c r="H32" s="22">
        <f>(D32-C32)/C32</f>
        <v>-0.8</v>
      </c>
      <c r="I32" s="23">
        <f t="shared" ref="I32:I34" si="30">D32-C32</f>
        <v>-4</v>
      </c>
      <c r="J32" s="22">
        <f>(G32-F32)/F32</f>
        <v>-0.76470588235294112</v>
      </c>
      <c r="K32" s="24">
        <f t="shared" ref="K32:K34" si="31">G32-F32</f>
        <v>-13</v>
      </c>
    </row>
    <row r="33" spans="1:12" x14ac:dyDescent="0.25">
      <c r="A33" s="105" t="s">
        <v>170</v>
      </c>
      <c r="B33" s="93">
        <f>'All Programs'!B127</f>
        <v>1</v>
      </c>
      <c r="C33" s="93">
        <f>'All Programs'!C127</f>
        <v>1</v>
      </c>
      <c r="D33" s="81">
        <f>'All Programs'!D127</f>
        <v>0</v>
      </c>
      <c r="E33" s="83">
        <f>'All Programs'!E127</f>
        <v>4</v>
      </c>
      <c r="F33" s="93">
        <f>'All Programs'!F127</f>
        <v>4</v>
      </c>
      <c r="G33" s="81">
        <f>'All Programs'!G127</f>
        <v>0</v>
      </c>
      <c r="H33" s="142" t="s">
        <v>168</v>
      </c>
      <c r="I33" s="144">
        <f t="shared" si="30"/>
        <v>-1</v>
      </c>
      <c r="J33" s="142" t="s">
        <v>168</v>
      </c>
      <c r="K33" s="143">
        <f t="shared" si="31"/>
        <v>-4</v>
      </c>
    </row>
    <row r="34" spans="1:12" x14ac:dyDescent="0.25">
      <c r="A34" s="34" t="s">
        <v>31</v>
      </c>
      <c r="B34" s="83">
        <f>'All Programs'!B129</f>
        <v>1</v>
      </c>
      <c r="C34" s="83">
        <f>'All Programs'!C129</f>
        <v>2</v>
      </c>
      <c r="D34" s="81">
        <f>'All Programs'!D129</f>
        <v>1</v>
      </c>
      <c r="E34" s="83">
        <f>'All Programs'!E129</f>
        <v>2</v>
      </c>
      <c r="F34" s="83">
        <f>'All Programs'!F129</f>
        <v>4</v>
      </c>
      <c r="G34" s="81">
        <f>'All Programs'!G129</f>
        <v>4</v>
      </c>
      <c r="H34" s="22">
        <f t="shared" ref="H34" si="32">(D34-C34)/C34</f>
        <v>-0.5</v>
      </c>
      <c r="I34" s="23">
        <f t="shared" si="30"/>
        <v>-1</v>
      </c>
      <c r="J34" s="22">
        <f t="shared" ref="J34" si="33">(G34-F34)/F34</f>
        <v>0</v>
      </c>
      <c r="K34" s="10">
        <f t="shared" si="31"/>
        <v>0</v>
      </c>
    </row>
    <row r="35" spans="1:12" x14ac:dyDescent="0.25">
      <c r="A35" s="66" t="s">
        <v>114</v>
      </c>
      <c r="B35" s="79">
        <f t="shared" ref="B35:G35" si="34">SUM(B31:B34)</f>
        <v>3</v>
      </c>
      <c r="C35" s="79">
        <f t="shared" si="34"/>
        <v>9</v>
      </c>
      <c r="D35" s="86">
        <f t="shared" si="34"/>
        <v>3</v>
      </c>
      <c r="E35" s="79">
        <f t="shared" si="34"/>
        <v>10</v>
      </c>
      <c r="F35" s="79">
        <f t="shared" si="34"/>
        <v>33</v>
      </c>
      <c r="G35" s="86">
        <f t="shared" si="34"/>
        <v>12</v>
      </c>
      <c r="H35" s="68">
        <f>(D35-C35)/C35</f>
        <v>-0.66666666666666663</v>
      </c>
      <c r="I35" s="60">
        <f t="shared" si="25"/>
        <v>-6</v>
      </c>
      <c r="J35" s="68">
        <f>(G35-F35)/F35</f>
        <v>-0.63636363636363635</v>
      </c>
      <c r="K35" s="69">
        <f t="shared" si="26"/>
        <v>-21</v>
      </c>
      <c r="L35" s="19"/>
    </row>
    <row r="36" spans="1:12" ht="7.5" customHeight="1" x14ac:dyDescent="0.25">
      <c r="A36" s="34"/>
      <c r="B36" s="93"/>
      <c r="C36" s="80"/>
      <c r="D36" s="81"/>
      <c r="E36" s="80"/>
      <c r="F36" s="80"/>
      <c r="G36" s="82"/>
      <c r="H36" s="22"/>
      <c r="I36" s="23"/>
      <c r="J36" s="22"/>
      <c r="K36" s="24"/>
    </row>
    <row r="37" spans="1:12" x14ac:dyDescent="0.25">
      <c r="A37" s="105" t="s">
        <v>201</v>
      </c>
      <c r="B37" s="93">
        <f>'All Programs'!B145</f>
        <v>6</v>
      </c>
      <c r="C37" s="93">
        <f>'All Programs'!C145</f>
        <v>9</v>
      </c>
      <c r="D37" s="81">
        <f>'All Programs'!D145</f>
        <v>8</v>
      </c>
      <c r="E37" s="83">
        <f>'All Programs'!E145</f>
        <v>28</v>
      </c>
      <c r="F37" s="93">
        <f>'All Programs'!F145</f>
        <v>28</v>
      </c>
      <c r="G37" s="81">
        <f>'All Programs'!G145</f>
        <v>32</v>
      </c>
      <c r="H37" s="22">
        <f>(D37-C37)/C37</f>
        <v>-0.1111111111111111</v>
      </c>
      <c r="I37" s="23">
        <f t="shared" si="25"/>
        <v>-1</v>
      </c>
      <c r="J37" s="22">
        <f>(G37-F37)/F37</f>
        <v>0.14285714285714285</v>
      </c>
      <c r="K37" s="24">
        <f t="shared" si="26"/>
        <v>4</v>
      </c>
    </row>
    <row r="38" spans="1:12" x14ac:dyDescent="0.25">
      <c r="A38" s="106" t="s">
        <v>171</v>
      </c>
      <c r="B38" s="93">
        <f>'All Programs'!B158</f>
        <v>0</v>
      </c>
      <c r="C38" s="93">
        <f>'All Programs'!C158</f>
        <v>1</v>
      </c>
      <c r="D38" s="81">
        <f>'All Programs'!D158</f>
        <v>2</v>
      </c>
      <c r="E38" s="83">
        <f>'All Programs'!E158</f>
        <v>0</v>
      </c>
      <c r="F38" s="93">
        <f>'All Programs'!F158</f>
        <v>4</v>
      </c>
      <c r="G38" s="81">
        <f>'All Programs'!G158</f>
        <v>12</v>
      </c>
      <c r="H38" s="22">
        <f>(D38-C38)/C38</f>
        <v>1</v>
      </c>
      <c r="I38" s="23">
        <f t="shared" ref="I38" si="35">D38-C38</f>
        <v>1</v>
      </c>
      <c r="J38" s="22">
        <f>(G38-F38)/F38</f>
        <v>2</v>
      </c>
      <c r="K38" s="24">
        <f t="shared" ref="K38" si="36">G38-F38</f>
        <v>8</v>
      </c>
    </row>
    <row r="39" spans="1:12" x14ac:dyDescent="0.25">
      <c r="A39" s="105" t="s">
        <v>202</v>
      </c>
      <c r="B39" s="93">
        <f>'All Programs'!B159</f>
        <v>0</v>
      </c>
      <c r="C39" s="93">
        <f>'All Programs'!C159</f>
        <v>0</v>
      </c>
      <c r="D39" s="81">
        <f>'All Programs'!D159</f>
        <v>0</v>
      </c>
      <c r="E39" s="83">
        <f>'All Programs'!E159</f>
        <v>0</v>
      </c>
      <c r="F39" s="93">
        <f>'All Programs'!F159</f>
        <v>0</v>
      </c>
      <c r="G39" s="81">
        <f>'All Programs'!G159</f>
        <v>0</v>
      </c>
      <c r="H39" s="142" t="s">
        <v>168</v>
      </c>
      <c r="I39" s="144">
        <f t="shared" ref="I39:I42" si="37">D39-C39</f>
        <v>0</v>
      </c>
      <c r="J39" s="142" t="s">
        <v>168</v>
      </c>
      <c r="K39" s="143">
        <f t="shared" ref="K39:K42" si="38">G39-F39</f>
        <v>0</v>
      </c>
    </row>
    <row r="40" spans="1:12" x14ac:dyDescent="0.25">
      <c r="A40" s="105" t="s">
        <v>203</v>
      </c>
      <c r="B40" s="93">
        <f>'All Programs'!B160</f>
        <v>7</v>
      </c>
      <c r="C40" s="93">
        <f>'All Programs'!C160</f>
        <v>9</v>
      </c>
      <c r="D40" s="81">
        <f>'All Programs'!D160</f>
        <v>3</v>
      </c>
      <c r="E40" s="83">
        <f>'All Programs'!E160</f>
        <v>48</v>
      </c>
      <c r="F40" s="93">
        <f>'All Programs'!F160</f>
        <v>64</v>
      </c>
      <c r="G40" s="81">
        <f>'All Programs'!G160</f>
        <v>14</v>
      </c>
      <c r="H40" s="72">
        <f t="shared" ref="H40:H41" si="39">(D40-C40)/C40</f>
        <v>-0.66666666666666663</v>
      </c>
      <c r="I40" s="59">
        <f t="shared" si="37"/>
        <v>-6</v>
      </c>
      <c r="J40" s="72">
        <f t="shared" ref="J40:J41" si="40">(G40-F40)/F40</f>
        <v>-0.78125</v>
      </c>
      <c r="K40" s="30">
        <f t="shared" si="38"/>
        <v>-50</v>
      </c>
    </row>
    <row r="41" spans="1:12" x14ac:dyDescent="0.25">
      <c r="A41" s="105" t="s">
        <v>204</v>
      </c>
      <c r="B41" s="93">
        <f>'All Programs'!B161</f>
        <v>4</v>
      </c>
      <c r="C41" s="93">
        <f>'All Programs'!C161</f>
        <v>2</v>
      </c>
      <c r="D41" s="81">
        <f>'All Programs'!D161</f>
        <v>1</v>
      </c>
      <c r="E41" s="83">
        <f>'All Programs'!E161</f>
        <v>8</v>
      </c>
      <c r="F41" s="93">
        <f>'All Programs'!F161</f>
        <v>8</v>
      </c>
      <c r="G41" s="81">
        <f>'All Programs'!G161</f>
        <v>2</v>
      </c>
      <c r="H41" s="22">
        <f t="shared" si="39"/>
        <v>-0.5</v>
      </c>
      <c r="I41" s="23">
        <f t="shared" si="37"/>
        <v>-1</v>
      </c>
      <c r="J41" s="22">
        <f t="shared" si="40"/>
        <v>-0.75</v>
      </c>
      <c r="K41" s="10">
        <f t="shared" si="38"/>
        <v>-6</v>
      </c>
    </row>
    <row r="42" spans="1:12" x14ac:dyDescent="0.25">
      <c r="A42" s="105" t="s">
        <v>263</v>
      </c>
      <c r="B42" s="83">
        <f>'All Programs'!B154</f>
        <v>0</v>
      </c>
      <c r="C42" s="83">
        <f>'All Programs'!C154</f>
        <v>0</v>
      </c>
      <c r="D42" s="81">
        <f>'All Programs'!D154</f>
        <v>1</v>
      </c>
      <c r="E42" s="83">
        <f>'All Programs'!E154</f>
        <v>0</v>
      </c>
      <c r="F42" s="83">
        <f>'All Programs'!F154</f>
        <v>0</v>
      </c>
      <c r="G42" s="81">
        <f>'All Programs'!G154</f>
        <v>4</v>
      </c>
      <c r="H42" s="147" t="s">
        <v>168</v>
      </c>
      <c r="I42" s="135">
        <f t="shared" si="37"/>
        <v>1</v>
      </c>
      <c r="J42" s="148" t="s">
        <v>168</v>
      </c>
      <c r="K42" s="121">
        <f t="shared" si="38"/>
        <v>4</v>
      </c>
    </row>
    <row r="43" spans="1:12" x14ac:dyDescent="0.25">
      <c r="A43" s="66" t="s">
        <v>107</v>
      </c>
      <c r="B43" s="79">
        <f>SUM(B37:B42)</f>
        <v>17</v>
      </c>
      <c r="C43" s="79">
        <f t="shared" ref="C43:G43" si="41">SUM(C37:C42)</f>
        <v>21</v>
      </c>
      <c r="D43" s="79">
        <f t="shared" si="41"/>
        <v>15</v>
      </c>
      <c r="E43" s="136">
        <f t="shared" si="41"/>
        <v>84</v>
      </c>
      <c r="F43" s="151">
        <f t="shared" si="41"/>
        <v>104</v>
      </c>
      <c r="G43" s="87">
        <f t="shared" si="41"/>
        <v>64</v>
      </c>
      <c r="H43" s="68">
        <f>(D43-C43)/C43</f>
        <v>-0.2857142857142857</v>
      </c>
      <c r="I43" s="124">
        <f t="shared" si="25"/>
        <v>-6</v>
      </c>
      <c r="J43" s="68">
        <f>(G43-F43)/F43</f>
        <v>-0.38461538461538464</v>
      </c>
      <c r="K43" s="69">
        <f t="shared" si="26"/>
        <v>-40</v>
      </c>
      <c r="L43" s="19"/>
    </row>
    <row r="44" spans="1:12" ht="7.5" customHeight="1" x14ac:dyDescent="0.25">
      <c r="A44" s="66"/>
      <c r="B44" s="120"/>
      <c r="C44" s="120"/>
      <c r="D44" s="126"/>
      <c r="E44" s="120"/>
      <c r="F44" s="120"/>
      <c r="G44" s="126"/>
      <c r="H44" s="127"/>
      <c r="I44" s="128"/>
      <c r="J44" s="127"/>
      <c r="K44" s="121"/>
      <c r="L44" s="19"/>
    </row>
    <row r="45" spans="1:12" x14ac:dyDescent="0.25">
      <c r="A45" s="2" t="s">
        <v>0</v>
      </c>
      <c r="B45" s="38">
        <f t="shared" ref="B45:G45" si="42">B10+B16+B24+B29+B35+B43</f>
        <v>259</v>
      </c>
      <c r="C45" s="38">
        <f t="shared" si="42"/>
        <v>251</v>
      </c>
      <c r="D45" s="70">
        <f t="shared" si="42"/>
        <v>226</v>
      </c>
      <c r="E45" s="38">
        <f t="shared" si="42"/>
        <v>1771</v>
      </c>
      <c r="F45" s="38">
        <f t="shared" si="42"/>
        <v>1718</v>
      </c>
      <c r="G45" s="70">
        <f t="shared" si="42"/>
        <v>1614</v>
      </c>
      <c r="H45" s="41">
        <f>(D45-C45)/C45</f>
        <v>-9.9601593625498003E-2</v>
      </c>
      <c r="I45" s="42">
        <f t="shared" si="25"/>
        <v>-25</v>
      </c>
      <c r="J45" s="41">
        <f>(G45-F45)/F45</f>
        <v>-6.0535506402793947E-2</v>
      </c>
      <c r="K45" s="43">
        <f t="shared" si="26"/>
        <v>-104</v>
      </c>
    </row>
    <row r="46" spans="1:12" x14ac:dyDescent="0.25">
      <c r="A46" s="34"/>
      <c r="B46" s="93"/>
      <c r="C46" s="80"/>
      <c r="D46" s="88"/>
      <c r="E46" s="80"/>
      <c r="F46" s="80"/>
      <c r="G46" s="88"/>
      <c r="H46" s="6"/>
      <c r="I46" s="9"/>
      <c r="J46" s="22"/>
      <c r="K46" s="7"/>
    </row>
    <row r="47" spans="1:12" x14ac:dyDescent="0.25">
      <c r="A47" s="117" t="s">
        <v>216</v>
      </c>
      <c r="B47" s="93">
        <f>'All Programs'!B182</f>
        <v>16</v>
      </c>
      <c r="C47" s="93">
        <f>'All Programs'!C182</f>
        <v>12</v>
      </c>
      <c r="D47" s="81">
        <f>'All Programs'!D182</f>
        <v>19</v>
      </c>
      <c r="E47" s="83">
        <f>'All Programs'!E182</f>
        <v>231</v>
      </c>
      <c r="F47" s="93">
        <f>'All Programs'!F182</f>
        <v>155</v>
      </c>
      <c r="G47" s="81">
        <f>'All Programs'!G182</f>
        <v>280</v>
      </c>
      <c r="H47" s="22">
        <f>(D47-C47)/C47</f>
        <v>0.58333333333333337</v>
      </c>
      <c r="I47" s="23">
        <f>D47-C47</f>
        <v>7</v>
      </c>
      <c r="J47" s="22">
        <f>(G47-F47)/F47</f>
        <v>0.80645161290322576</v>
      </c>
      <c r="K47" s="24">
        <f>G47-F47</f>
        <v>125</v>
      </c>
    </row>
    <row r="48" spans="1:12" x14ac:dyDescent="0.25">
      <c r="A48" s="117" t="s">
        <v>264</v>
      </c>
      <c r="B48" s="93">
        <f>'All Programs'!B183</f>
        <v>0</v>
      </c>
      <c r="C48" s="93">
        <f>'All Programs'!C183</f>
        <v>0</v>
      </c>
      <c r="D48" s="81">
        <f>'All Programs'!D183</f>
        <v>5</v>
      </c>
      <c r="E48" s="83">
        <f>'All Programs'!E183</f>
        <v>0</v>
      </c>
      <c r="F48" s="93">
        <f>'All Programs'!F183</f>
        <v>0</v>
      </c>
      <c r="G48" s="81">
        <f>'All Programs'!G183</f>
        <v>76</v>
      </c>
      <c r="H48" s="142" t="s">
        <v>168</v>
      </c>
      <c r="I48" s="144">
        <f t="shared" ref="I48:I49" si="43">D48-C48</f>
        <v>5</v>
      </c>
      <c r="J48" s="142" t="s">
        <v>168</v>
      </c>
      <c r="K48" s="143">
        <f t="shared" ref="K48:K49" si="44">G48-F48</f>
        <v>76</v>
      </c>
    </row>
    <row r="49" spans="1:13" x14ac:dyDescent="0.25">
      <c r="A49" s="118" t="s">
        <v>265</v>
      </c>
      <c r="B49" s="79">
        <f>SUM(B47:B48)</f>
        <v>16</v>
      </c>
      <c r="C49" s="79">
        <f t="shared" ref="C49:G49" si="45">SUM(C47:C48)</f>
        <v>12</v>
      </c>
      <c r="D49" s="79">
        <f t="shared" si="45"/>
        <v>24</v>
      </c>
      <c r="E49" s="136">
        <f t="shared" si="45"/>
        <v>231</v>
      </c>
      <c r="F49" s="79">
        <f t="shared" si="45"/>
        <v>155</v>
      </c>
      <c r="G49" s="179">
        <f t="shared" si="45"/>
        <v>356</v>
      </c>
      <c r="H49" s="68">
        <f>(D49-C49)/C49</f>
        <v>1</v>
      </c>
      <c r="I49" s="124">
        <f t="shared" si="43"/>
        <v>12</v>
      </c>
      <c r="J49" s="68">
        <f>(G49-F49)/F49</f>
        <v>1.2967741935483872</v>
      </c>
      <c r="K49" s="69">
        <f t="shared" si="44"/>
        <v>201</v>
      </c>
    </row>
    <row r="50" spans="1:13" ht="7.5" customHeight="1" x14ac:dyDescent="0.25">
      <c r="A50" s="34"/>
      <c r="B50" s="93"/>
      <c r="C50" s="80"/>
      <c r="D50" s="80"/>
      <c r="E50" s="180"/>
      <c r="F50" s="80"/>
      <c r="G50" s="160"/>
      <c r="H50" s="6"/>
      <c r="I50" s="161"/>
      <c r="J50" s="22"/>
      <c r="K50" s="7"/>
    </row>
    <row r="51" spans="1:13" x14ac:dyDescent="0.25">
      <c r="A51" s="34" t="s">
        <v>15</v>
      </c>
      <c r="B51" s="93">
        <f>'All Programs'!B283</f>
        <v>49</v>
      </c>
      <c r="C51" s="93">
        <f>'All Programs'!C283</f>
        <v>56</v>
      </c>
      <c r="D51" s="81">
        <f>'All Programs'!D283</f>
        <v>56</v>
      </c>
      <c r="E51" s="83">
        <f>'All Programs'!E283</f>
        <v>660</v>
      </c>
      <c r="F51" s="93">
        <f>'All Programs'!F283</f>
        <v>779</v>
      </c>
      <c r="G51" s="81">
        <f>'All Programs'!G283</f>
        <v>778</v>
      </c>
      <c r="H51" s="22">
        <f>(D51-C51)/C51</f>
        <v>0</v>
      </c>
      <c r="I51" s="23">
        <f>D51-C51</f>
        <v>0</v>
      </c>
      <c r="J51" s="22">
        <f>(G51-F51)/F51</f>
        <v>-1.2836970474967907E-3</v>
      </c>
      <c r="K51" s="24">
        <f>G51-F51</f>
        <v>-1</v>
      </c>
    </row>
    <row r="52" spans="1:13" ht="7.5" customHeight="1" x14ac:dyDescent="0.25">
      <c r="A52" s="34"/>
      <c r="B52" s="93"/>
      <c r="C52" s="80"/>
      <c r="D52" s="81"/>
      <c r="E52" s="80"/>
      <c r="F52" s="80"/>
      <c r="G52" s="82"/>
      <c r="H52" s="22"/>
      <c r="I52" s="23"/>
      <c r="J52" s="22"/>
      <c r="K52" s="24"/>
    </row>
    <row r="53" spans="1:13" x14ac:dyDescent="0.25">
      <c r="A53" s="25" t="s">
        <v>33</v>
      </c>
      <c r="B53" s="93">
        <f>'All Programs'!B285</f>
        <v>8</v>
      </c>
      <c r="C53" s="93">
        <f>'All Programs'!C285</f>
        <v>6</v>
      </c>
      <c r="D53" s="81">
        <f>'All Programs'!D285</f>
        <v>8</v>
      </c>
      <c r="E53" s="83">
        <f>'All Programs'!E285</f>
        <v>54</v>
      </c>
      <c r="F53" s="93">
        <f>'All Programs'!F285</f>
        <v>47</v>
      </c>
      <c r="G53" s="81">
        <f>'All Programs'!G285</f>
        <v>98</v>
      </c>
      <c r="H53" s="22">
        <f>(D53-C53)/C53</f>
        <v>0.33333333333333331</v>
      </c>
      <c r="I53" s="23">
        <f>D53-C53</f>
        <v>2</v>
      </c>
      <c r="J53" s="22">
        <f>(G53-F53)/F53</f>
        <v>1.0851063829787233</v>
      </c>
      <c r="K53" s="24">
        <f>G53-F53</f>
        <v>51</v>
      </c>
    </row>
    <row r="54" spans="1:13" x14ac:dyDescent="0.25">
      <c r="A54" s="25" t="s">
        <v>34</v>
      </c>
      <c r="B54" s="93">
        <f>'All Programs'!B286</f>
        <v>11</v>
      </c>
      <c r="C54" s="93">
        <f>'All Programs'!C286</f>
        <v>8</v>
      </c>
      <c r="D54" s="81">
        <f>'All Programs'!D286</f>
        <v>15</v>
      </c>
      <c r="E54" s="83">
        <f>'All Programs'!E286</f>
        <v>99</v>
      </c>
      <c r="F54" s="93">
        <f>'All Programs'!F286</f>
        <v>65</v>
      </c>
      <c r="G54" s="81">
        <f>'All Programs'!G286</f>
        <v>159</v>
      </c>
      <c r="H54" s="22">
        <f>(D54-C54)/C54</f>
        <v>0.875</v>
      </c>
      <c r="I54" s="23">
        <f>D54-C54</f>
        <v>7</v>
      </c>
      <c r="J54" s="22">
        <f>(G54-F54)/F54</f>
        <v>1.4461538461538461</v>
      </c>
      <c r="K54" s="24">
        <f>G54-F54</f>
        <v>94</v>
      </c>
      <c r="L54" s="19"/>
      <c r="M54" s="16" t="s">
        <v>92</v>
      </c>
    </row>
    <row r="55" spans="1:13" x14ac:dyDescent="0.25">
      <c r="A55" s="25" t="s">
        <v>32</v>
      </c>
      <c r="B55" s="83">
        <f>'All Programs'!B287</f>
        <v>17</v>
      </c>
      <c r="C55" s="83">
        <f>'All Programs'!C287</f>
        <v>15</v>
      </c>
      <c r="D55" s="81">
        <f>'All Programs'!D287</f>
        <v>19</v>
      </c>
      <c r="E55" s="83">
        <f>'All Programs'!E287</f>
        <v>148</v>
      </c>
      <c r="F55" s="83">
        <f>'All Programs'!F287</f>
        <v>129</v>
      </c>
      <c r="G55" s="81">
        <f>'All Programs'!G287</f>
        <v>203</v>
      </c>
      <c r="H55" s="22">
        <f>(D55-C55)/C55</f>
        <v>0.26666666666666666</v>
      </c>
      <c r="I55" s="23">
        <f>D55-C55</f>
        <v>4</v>
      </c>
      <c r="J55" s="22">
        <f>(G55-F55)/F55</f>
        <v>0.5736434108527132</v>
      </c>
      <c r="K55" s="10">
        <f>G55-F55</f>
        <v>74</v>
      </c>
      <c r="L55" s="19"/>
    </row>
    <row r="56" spans="1:13" x14ac:dyDescent="0.25">
      <c r="A56" s="25" t="s">
        <v>261</v>
      </c>
      <c r="B56" s="83">
        <f>'All Programs'!B288</f>
        <v>0</v>
      </c>
      <c r="C56" s="83">
        <f>'All Programs'!C288</f>
        <v>0</v>
      </c>
      <c r="D56" s="83">
        <f>'All Programs'!D288</f>
        <v>2</v>
      </c>
      <c r="E56" s="141">
        <f>'All Programs'!E288</f>
        <v>0</v>
      </c>
      <c r="F56" s="83">
        <f>'All Programs'!F288</f>
        <v>0</v>
      </c>
      <c r="G56" s="83">
        <f>'All Programs'!G288</f>
        <v>25</v>
      </c>
      <c r="H56" s="76" t="s">
        <v>168</v>
      </c>
      <c r="I56" s="99">
        <f t="shared" ref="I56" si="46">D56-C56</f>
        <v>2</v>
      </c>
      <c r="J56" s="22" t="s">
        <v>168</v>
      </c>
      <c r="K56" s="10">
        <f t="shared" ref="K56" si="47">G56-F56</f>
        <v>25</v>
      </c>
      <c r="L56" s="19"/>
    </row>
    <row r="57" spans="1:13" x14ac:dyDescent="0.25">
      <c r="A57" s="61" t="s">
        <v>107</v>
      </c>
      <c r="B57" s="84">
        <f>SUM(B53:B56)</f>
        <v>36</v>
      </c>
      <c r="C57" s="84">
        <f>SUM(C53:C56)</f>
        <v>29</v>
      </c>
      <c r="D57" s="85">
        <f>SUM(D53:D56)</f>
        <v>44</v>
      </c>
      <c r="E57" s="84">
        <f>SUM(E53:E56)</f>
        <v>301</v>
      </c>
      <c r="F57" s="84">
        <f t="shared" ref="F57:G57" si="48">SUM(F53:F56)</f>
        <v>241</v>
      </c>
      <c r="G57" s="84">
        <f t="shared" si="48"/>
        <v>485</v>
      </c>
      <c r="H57" s="125">
        <f>(D57-C57)/C57</f>
        <v>0.51724137931034486</v>
      </c>
      <c r="I57" s="64">
        <f>D57-C57</f>
        <v>15</v>
      </c>
      <c r="J57" s="63">
        <f>(G57-F57)/F57</f>
        <v>1.0124481327800829</v>
      </c>
      <c r="K57" s="65">
        <f>G57-F57</f>
        <v>244</v>
      </c>
      <c r="L57" s="19"/>
    </row>
    <row r="58" spans="1:13" ht="7.5" customHeight="1" x14ac:dyDescent="0.25">
      <c r="A58" s="61"/>
      <c r="B58" s="129"/>
      <c r="C58" s="129"/>
      <c r="D58" s="130"/>
      <c r="E58" s="129"/>
      <c r="F58" s="129"/>
      <c r="G58" s="130"/>
      <c r="H58" s="131"/>
      <c r="I58" s="132"/>
      <c r="J58" s="131"/>
      <c r="K58" s="133"/>
      <c r="L58" s="19"/>
    </row>
    <row r="59" spans="1:13" x14ac:dyDescent="0.25">
      <c r="A59" s="44" t="s">
        <v>1</v>
      </c>
      <c r="B59" s="45">
        <f>B49+B51+B57</f>
        <v>101</v>
      </c>
      <c r="C59" s="45">
        <f t="shared" ref="C59:G59" si="49">C49+C51+C57</f>
        <v>97</v>
      </c>
      <c r="D59" s="45">
        <f t="shared" si="49"/>
        <v>124</v>
      </c>
      <c r="E59" s="101">
        <f t="shared" si="49"/>
        <v>1192</v>
      </c>
      <c r="F59" s="45">
        <f t="shared" si="49"/>
        <v>1175</v>
      </c>
      <c r="G59" s="71">
        <f t="shared" si="49"/>
        <v>1619</v>
      </c>
      <c r="H59" s="48">
        <f>(D59-C59)/C59</f>
        <v>0.27835051546391754</v>
      </c>
      <c r="I59" s="49">
        <f>D59-C59</f>
        <v>27</v>
      </c>
      <c r="J59" s="48">
        <f>(G59-F59)/F59</f>
        <v>0.37787234042553192</v>
      </c>
      <c r="K59" s="50">
        <f>G59-F59</f>
        <v>444</v>
      </c>
    </row>
    <row r="60" spans="1:13" x14ac:dyDescent="0.25">
      <c r="A60" s="4"/>
      <c r="B60" s="29"/>
      <c r="C60" s="14"/>
      <c r="D60" s="32"/>
      <c r="E60" s="14"/>
      <c r="F60" s="14"/>
      <c r="G60" s="32"/>
      <c r="H60" s="6"/>
      <c r="I60" s="9"/>
      <c r="J60" s="6"/>
      <c r="K60" s="36"/>
    </row>
    <row r="61" spans="1:13" x14ac:dyDescent="0.25">
      <c r="A61" s="2" t="s">
        <v>100</v>
      </c>
      <c r="B61" s="29">
        <f>B59+B45</f>
        <v>360</v>
      </c>
      <c r="C61" s="52">
        <f t="shared" ref="C61:G61" si="50">C59+C45</f>
        <v>348</v>
      </c>
      <c r="D61" s="13">
        <f t="shared" si="50"/>
        <v>350</v>
      </c>
      <c r="E61" s="52">
        <f t="shared" si="50"/>
        <v>2963</v>
      </c>
      <c r="F61" s="52">
        <f t="shared" si="50"/>
        <v>2893</v>
      </c>
      <c r="G61" s="13">
        <f t="shared" si="50"/>
        <v>3233</v>
      </c>
      <c r="H61" s="6">
        <f>(D61-C61)/C61</f>
        <v>5.7471264367816091E-3</v>
      </c>
      <c r="I61" s="54">
        <f>D61-C61</f>
        <v>2</v>
      </c>
      <c r="J61" s="6">
        <f>(G61-F61)/F61</f>
        <v>0.11752506049083995</v>
      </c>
      <c r="K61" s="56">
        <f>G61-F61</f>
        <v>340</v>
      </c>
    </row>
    <row r="62" spans="1:13" x14ac:dyDescent="0.25">
      <c r="D62" s="18"/>
      <c r="G62" s="18"/>
      <c r="I62" s="19"/>
    </row>
  </sheetData>
  <mergeCells count="3">
    <mergeCell ref="A3:K3"/>
    <mergeCell ref="A1:K1"/>
    <mergeCell ref="A2:K2"/>
  </mergeCells>
  <phoneticPr fontId="0" type="noConversion"/>
  <printOptions horizontalCentered="1"/>
  <pageMargins left="0" right="0" top="0.5" bottom="0.25" header="0" footer="0"/>
  <pageSetup scale="89" firstPageNumber="0" orientation="portrait" r:id="rId1"/>
  <headerFooter alignWithMargins="0">
    <oddFooter>&amp;R&amp;"Arial,Italic"&amp;8Office of Institutional Research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7"/>
  <sheetViews>
    <sheetView tabSelected="1" zoomScaleNormal="100" workbookViewId="0">
      <selection sqref="A1:K1"/>
    </sheetView>
  </sheetViews>
  <sheetFormatPr defaultColWidth="9.109375" defaultRowHeight="13.2" x14ac:dyDescent="0.25"/>
  <cols>
    <col min="1" max="1" width="34.44140625" style="16" customWidth="1"/>
    <col min="2" max="2" width="8.33203125" style="26" customWidth="1"/>
    <col min="3" max="7" width="8.33203125" style="17" customWidth="1"/>
    <col min="8" max="11" width="8.6640625" style="16" customWidth="1"/>
    <col min="12" max="16384" width="9.109375" style="16"/>
  </cols>
  <sheetData>
    <row r="1" spans="1:12" ht="15.6" x14ac:dyDescent="0.3">
      <c r="A1" s="181" t="s">
        <v>249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12" ht="15.6" x14ac:dyDescent="0.3">
      <c r="A2" s="181" t="s">
        <v>96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</row>
    <row r="3" spans="1:12" ht="13.8" x14ac:dyDescent="0.25">
      <c r="A3" s="183"/>
      <c r="B3" s="183"/>
      <c r="C3" s="183"/>
      <c r="D3" s="183"/>
      <c r="E3" s="183"/>
      <c r="F3" s="183"/>
      <c r="G3" s="183"/>
      <c r="H3" s="184"/>
      <c r="I3" s="184"/>
      <c r="J3" s="184"/>
      <c r="K3" s="184"/>
    </row>
    <row r="4" spans="1:12" ht="31.2" x14ac:dyDescent="0.25">
      <c r="A4" s="1" t="s">
        <v>134</v>
      </c>
      <c r="B4" s="27" t="s">
        <v>229</v>
      </c>
      <c r="C4" s="15" t="s">
        <v>236</v>
      </c>
      <c r="D4" s="31" t="s">
        <v>250</v>
      </c>
      <c r="E4" s="15" t="s">
        <v>228</v>
      </c>
      <c r="F4" s="15" t="s">
        <v>237</v>
      </c>
      <c r="G4" s="31" t="s">
        <v>251</v>
      </c>
      <c r="H4" s="5" t="s">
        <v>252</v>
      </c>
      <c r="I4" s="8" t="s">
        <v>253</v>
      </c>
      <c r="J4" s="5" t="s">
        <v>254</v>
      </c>
      <c r="K4" s="5" t="s">
        <v>255</v>
      </c>
    </row>
    <row r="5" spans="1:12" x14ac:dyDescent="0.25">
      <c r="A5" s="25" t="s">
        <v>64</v>
      </c>
      <c r="B5" s="93">
        <f>'All Programs'!B9</f>
        <v>11</v>
      </c>
      <c r="C5" s="93">
        <f>'All Programs'!C9</f>
        <v>13</v>
      </c>
      <c r="D5" s="87">
        <f>'All Programs'!D9</f>
        <v>13</v>
      </c>
      <c r="E5" s="83">
        <f>'All Programs'!E9</f>
        <v>118</v>
      </c>
      <c r="F5" s="93">
        <f>'All Programs'!F9</f>
        <v>121</v>
      </c>
      <c r="G5" s="87">
        <f>'All Programs'!G9</f>
        <v>123</v>
      </c>
      <c r="H5" s="22">
        <f t="shared" ref="H5:H42" si="0">(D5-C5)/C5</f>
        <v>0</v>
      </c>
      <c r="I5" s="23">
        <f>D5-C5</f>
        <v>0</v>
      </c>
      <c r="J5" s="22">
        <f t="shared" ref="J5:J42" si="1">(G5-F5)/F5</f>
        <v>1.6528925619834711E-2</v>
      </c>
      <c r="K5" s="24">
        <f>G5-F5</f>
        <v>2</v>
      </c>
    </row>
    <row r="6" spans="1:12" ht="7.5" customHeight="1" x14ac:dyDescent="0.25">
      <c r="A6" s="25"/>
      <c r="B6" s="93"/>
      <c r="C6" s="80"/>
      <c r="D6" s="81"/>
      <c r="E6" s="80"/>
      <c r="F6" s="80"/>
      <c r="G6" s="82"/>
      <c r="H6" s="22"/>
      <c r="I6" s="23"/>
      <c r="J6" s="22"/>
      <c r="K6" s="24"/>
    </row>
    <row r="7" spans="1:12" x14ac:dyDescent="0.25">
      <c r="A7" s="25" t="s">
        <v>41</v>
      </c>
      <c r="B7" s="93">
        <f>'All Programs'!B18</f>
        <v>3</v>
      </c>
      <c r="C7" s="93">
        <f>'All Programs'!C18</f>
        <v>3</v>
      </c>
      <c r="D7" s="81">
        <f>'All Programs'!D18</f>
        <v>1</v>
      </c>
      <c r="E7" s="83">
        <f>'All Programs'!E18</f>
        <v>23</v>
      </c>
      <c r="F7" s="93">
        <f>'All Programs'!F18</f>
        <v>9</v>
      </c>
      <c r="G7" s="81">
        <f>'All Programs'!G18</f>
        <v>3</v>
      </c>
      <c r="H7" s="22">
        <f t="shared" si="0"/>
        <v>-0.66666666666666663</v>
      </c>
      <c r="I7" s="23">
        <f>D7-C7</f>
        <v>-2</v>
      </c>
      <c r="J7" s="22">
        <f t="shared" si="1"/>
        <v>-0.66666666666666663</v>
      </c>
      <c r="K7" s="24">
        <f>G7-F7</f>
        <v>-6</v>
      </c>
    </row>
    <row r="8" spans="1:12" x14ac:dyDescent="0.25">
      <c r="A8" s="157" t="s">
        <v>212</v>
      </c>
      <c r="B8" s="93">
        <f>'All Programs'!B19</f>
        <v>3</v>
      </c>
      <c r="C8" s="93">
        <f>'All Programs'!C19</f>
        <v>4</v>
      </c>
      <c r="D8" s="81">
        <f>'All Programs'!D19</f>
        <v>2</v>
      </c>
      <c r="E8" s="83">
        <f>'All Programs'!E19</f>
        <v>12</v>
      </c>
      <c r="F8" s="93">
        <f>'All Programs'!F19</f>
        <v>27</v>
      </c>
      <c r="G8" s="81">
        <f>'All Programs'!G19</f>
        <v>9</v>
      </c>
      <c r="H8" s="22">
        <f t="shared" ref="H8:H9" si="2">(D8-C8)/C8</f>
        <v>-0.5</v>
      </c>
      <c r="I8" s="23">
        <f>D8-C8</f>
        <v>-2</v>
      </c>
      <c r="J8" s="22">
        <f t="shared" ref="J8:J9" si="3">(G8-F8)/F8</f>
        <v>-0.66666666666666663</v>
      </c>
      <c r="K8" s="24">
        <f>G8-F8</f>
        <v>-18</v>
      </c>
    </row>
    <row r="9" spans="1:12" x14ac:dyDescent="0.25">
      <c r="A9" s="106" t="s">
        <v>213</v>
      </c>
      <c r="B9" s="93">
        <f>'All Programs'!B20</f>
        <v>4</v>
      </c>
      <c r="C9" s="93">
        <f>'All Programs'!C20</f>
        <v>1</v>
      </c>
      <c r="D9" s="81">
        <f>'All Programs'!D20</f>
        <v>1</v>
      </c>
      <c r="E9" s="83">
        <f>'All Programs'!E20</f>
        <v>27</v>
      </c>
      <c r="F9" s="93">
        <f>'All Programs'!F20</f>
        <v>12</v>
      </c>
      <c r="G9" s="81">
        <f>'All Programs'!G20</f>
        <v>4</v>
      </c>
      <c r="H9" s="22">
        <f t="shared" si="2"/>
        <v>0</v>
      </c>
      <c r="I9" s="23">
        <f>D9-C9</f>
        <v>0</v>
      </c>
      <c r="J9" s="22">
        <f t="shared" si="3"/>
        <v>-0.66666666666666663</v>
      </c>
      <c r="K9" s="10">
        <f>G9-F9</f>
        <v>-8</v>
      </c>
    </row>
    <row r="10" spans="1:12" x14ac:dyDescent="0.25">
      <c r="A10" s="156" t="s">
        <v>116</v>
      </c>
      <c r="B10" s="151">
        <f>'All Programs'!B21</f>
        <v>10</v>
      </c>
      <c r="C10" s="151">
        <f>'All Programs'!C21</f>
        <v>8</v>
      </c>
      <c r="D10" s="152">
        <f>'All Programs'!D21</f>
        <v>4</v>
      </c>
      <c r="E10" s="151">
        <f>'All Programs'!E21</f>
        <v>62</v>
      </c>
      <c r="F10" s="151">
        <f>'All Programs'!F21</f>
        <v>48</v>
      </c>
      <c r="G10" s="152">
        <f>'All Programs'!G21</f>
        <v>16</v>
      </c>
      <c r="H10" s="153">
        <f t="shared" ref="H10" si="4">(D10-C10)/C10</f>
        <v>-0.5</v>
      </c>
      <c r="I10" s="154">
        <f t="shared" ref="I10" si="5">D10-C10</f>
        <v>-4</v>
      </c>
      <c r="J10" s="153">
        <f t="shared" ref="J10" si="6">(G10-F10)/F10</f>
        <v>-0.66666666666666663</v>
      </c>
      <c r="K10" s="155">
        <f t="shared" ref="K10" si="7">G10-F10</f>
        <v>-32</v>
      </c>
    </row>
    <row r="11" spans="1:12" ht="7.5" customHeight="1" x14ac:dyDescent="0.25">
      <c r="A11" s="25"/>
      <c r="B11" s="93"/>
      <c r="C11" s="80"/>
      <c r="D11" s="81"/>
      <c r="E11" s="80"/>
      <c r="F11" s="80"/>
      <c r="G11" s="82"/>
      <c r="H11" s="22"/>
      <c r="I11" s="23"/>
      <c r="J11" s="22"/>
      <c r="K11" s="24"/>
    </row>
    <row r="12" spans="1:12" x14ac:dyDescent="0.25">
      <c r="A12" s="25" t="s">
        <v>49</v>
      </c>
      <c r="B12" s="83">
        <f>'All Programs'!B40</f>
        <v>2</v>
      </c>
      <c r="C12" s="83">
        <f>'All Programs'!C40</f>
        <v>2</v>
      </c>
      <c r="D12" s="81">
        <f>'All Programs'!D40</f>
        <v>2</v>
      </c>
      <c r="E12" s="83">
        <f>'All Programs'!E40</f>
        <v>16</v>
      </c>
      <c r="F12" s="83">
        <f>'All Programs'!F40</f>
        <v>20</v>
      </c>
      <c r="G12" s="81">
        <f>'All Programs'!G40</f>
        <v>12</v>
      </c>
      <c r="H12" s="22">
        <f t="shared" si="0"/>
        <v>0</v>
      </c>
      <c r="I12" s="23">
        <f>D12-C12</f>
        <v>0</v>
      </c>
      <c r="J12" s="22">
        <f t="shared" si="1"/>
        <v>-0.4</v>
      </c>
      <c r="K12" s="10">
        <f>G12-F12</f>
        <v>-8</v>
      </c>
    </row>
    <row r="13" spans="1:12" x14ac:dyDescent="0.25">
      <c r="A13" s="25" t="s">
        <v>137</v>
      </c>
      <c r="B13" s="83">
        <f>'All Programs'!B41</f>
        <v>16</v>
      </c>
      <c r="C13" s="83">
        <f>'All Programs'!C41</f>
        <v>11</v>
      </c>
      <c r="D13" s="94">
        <f>'All Programs'!D41</f>
        <v>13</v>
      </c>
      <c r="E13" s="83">
        <f>'All Programs'!E41</f>
        <v>124</v>
      </c>
      <c r="F13" s="83">
        <f>'All Programs'!F41</f>
        <v>79</v>
      </c>
      <c r="G13" s="94">
        <f>'All Programs'!G41</f>
        <v>108</v>
      </c>
      <c r="H13" s="22">
        <f t="shared" ref="H13" si="8">(D13-C13)/C13</f>
        <v>0.18181818181818182</v>
      </c>
      <c r="I13" s="23">
        <f>D13-C13</f>
        <v>2</v>
      </c>
      <c r="J13" s="22">
        <f t="shared" ref="J13" si="9">(G13-F13)/F13</f>
        <v>0.36708860759493672</v>
      </c>
      <c r="K13" s="10">
        <f>G13-F13</f>
        <v>29</v>
      </c>
    </row>
    <row r="14" spans="1:12" x14ac:dyDescent="0.25">
      <c r="A14" s="25" t="s">
        <v>155</v>
      </c>
      <c r="B14" s="83">
        <f>'All Programs'!B42</f>
        <v>3</v>
      </c>
      <c r="C14" s="83">
        <f>'All Programs'!C42</f>
        <v>1</v>
      </c>
      <c r="D14" s="94">
        <f>'All Programs'!D42</f>
        <v>2</v>
      </c>
      <c r="E14" s="83">
        <f>'All Programs'!E42</f>
        <v>17</v>
      </c>
      <c r="F14" s="83">
        <f>'All Programs'!F42</f>
        <v>12</v>
      </c>
      <c r="G14" s="94">
        <f>'All Programs'!G42</f>
        <v>5</v>
      </c>
      <c r="H14" s="22">
        <f t="shared" ref="H14" si="10">(D14-C14)/C14</f>
        <v>1</v>
      </c>
      <c r="I14" s="23">
        <f>D14-C14</f>
        <v>1</v>
      </c>
      <c r="J14" s="22">
        <f t="shared" ref="J14" si="11">(G14-F14)/F14</f>
        <v>-0.58333333333333337</v>
      </c>
      <c r="K14" s="10">
        <f>G14-F14</f>
        <v>-7</v>
      </c>
    </row>
    <row r="15" spans="1:12" x14ac:dyDescent="0.25">
      <c r="A15" s="77" t="s">
        <v>126</v>
      </c>
      <c r="B15" s="97">
        <f>'All Programs'!B43</f>
        <v>2</v>
      </c>
      <c r="C15" s="97">
        <f>'All Programs'!C43</f>
        <v>4</v>
      </c>
      <c r="D15" s="98">
        <f>'All Programs'!D43</f>
        <v>3</v>
      </c>
      <c r="E15" s="97">
        <f>'All Programs'!E43</f>
        <v>12</v>
      </c>
      <c r="F15" s="97">
        <f>'All Programs'!F43</f>
        <v>32</v>
      </c>
      <c r="G15" s="98">
        <f>'All Programs'!G43</f>
        <v>21</v>
      </c>
      <c r="H15" s="22">
        <f t="shared" si="0"/>
        <v>-0.25</v>
      </c>
      <c r="I15" s="23">
        <f>D15-C15</f>
        <v>-1</v>
      </c>
      <c r="J15" s="22">
        <f t="shared" si="1"/>
        <v>-0.34375</v>
      </c>
      <c r="K15" s="10">
        <f>G15-F15</f>
        <v>-11</v>
      </c>
      <c r="L15" s="19"/>
    </row>
    <row r="16" spans="1:12" x14ac:dyDescent="0.25">
      <c r="A16" s="66" t="s">
        <v>117</v>
      </c>
      <c r="B16" s="83">
        <f t="shared" ref="B16:G16" si="12">SUM(B12:B15)</f>
        <v>23</v>
      </c>
      <c r="C16" s="83">
        <f t="shared" si="12"/>
        <v>18</v>
      </c>
      <c r="D16" s="85">
        <f t="shared" si="12"/>
        <v>20</v>
      </c>
      <c r="E16" s="83">
        <f t="shared" si="12"/>
        <v>169</v>
      </c>
      <c r="F16" s="83">
        <f t="shared" si="12"/>
        <v>143</v>
      </c>
      <c r="G16" s="85">
        <f t="shared" si="12"/>
        <v>146</v>
      </c>
      <c r="H16" s="11">
        <f t="shared" si="0"/>
        <v>0.1111111111111111</v>
      </c>
      <c r="I16" s="64">
        <f>D16-C16</f>
        <v>2</v>
      </c>
      <c r="J16" s="63">
        <f t="shared" si="1"/>
        <v>2.097902097902098E-2</v>
      </c>
      <c r="K16" s="65">
        <f>G16-F16</f>
        <v>3</v>
      </c>
      <c r="L16" s="19"/>
    </row>
    <row r="17" spans="1:12" ht="7.5" customHeight="1" x14ac:dyDescent="0.25">
      <c r="A17" s="25"/>
      <c r="B17" s="93"/>
      <c r="C17" s="80"/>
      <c r="D17" s="81"/>
      <c r="E17" s="80"/>
      <c r="F17" s="80"/>
      <c r="G17" s="82"/>
      <c r="H17" s="22"/>
      <c r="I17" s="23"/>
      <c r="J17" s="22"/>
      <c r="K17" s="24"/>
    </row>
    <row r="18" spans="1:12" x14ac:dyDescent="0.25">
      <c r="A18" s="25" t="s">
        <v>138</v>
      </c>
      <c r="B18" s="93">
        <f>'All Programs'!B60</f>
        <v>6</v>
      </c>
      <c r="C18" s="93">
        <f>'All Programs'!C60</f>
        <v>4</v>
      </c>
      <c r="D18" s="81">
        <f>'All Programs'!D60</f>
        <v>3</v>
      </c>
      <c r="E18" s="83">
        <f>'All Programs'!E60</f>
        <v>36</v>
      </c>
      <c r="F18" s="93">
        <f>'All Programs'!F60</f>
        <v>19</v>
      </c>
      <c r="G18" s="81">
        <f>'All Programs'!G60</f>
        <v>14</v>
      </c>
      <c r="H18" s="22">
        <f t="shared" si="0"/>
        <v>-0.25</v>
      </c>
      <c r="I18" s="23">
        <f>D18-C18</f>
        <v>-1</v>
      </c>
      <c r="J18" s="22">
        <f t="shared" si="1"/>
        <v>-0.26315789473684209</v>
      </c>
      <c r="K18" s="24">
        <f>G18-F18</f>
        <v>-5</v>
      </c>
    </row>
    <row r="19" spans="1:12" x14ac:dyDescent="0.25">
      <c r="A19" s="77" t="s">
        <v>146</v>
      </c>
      <c r="B19" s="83">
        <f>'All Programs'!B61</f>
        <v>13</v>
      </c>
      <c r="C19" s="83">
        <f>'All Programs'!C61</f>
        <v>6</v>
      </c>
      <c r="D19" s="94">
        <f>'All Programs'!D61</f>
        <v>5</v>
      </c>
      <c r="E19" s="83">
        <f>'All Programs'!E61</f>
        <v>84</v>
      </c>
      <c r="F19" s="83">
        <f>'All Programs'!F61</f>
        <v>33</v>
      </c>
      <c r="G19" s="94">
        <f>'All Programs'!G61</f>
        <v>30</v>
      </c>
      <c r="H19" s="22">
        <f t="shared" ref="H19" si="13">(D19-C19)/C19</f>
        <v>-0.16666666666666666</v>
      </c>
      <c r="I19" s="23">
        <f>D19-C19</f>
        <v>-1</v>
      </c>
      <c r="J19" s="22">
        <f t="shared" ref="J19" si="14">(G19-F19)/F19</f>
        <v>-9.0909090909090912E-2</v>
      </c>
      <c r="K19" s="10">
        <f>G19-F19</f>
        <v>-3</v>
      </c>
    </row>
    <row r="20" spans="1:12" x14ac:dyDescent="0.25">
      <c r="A20" s="66" t="s">
        <v>147</v>
      </c>
      <c r="B20" s="79">
        <f t="shared" ref="B20:G20" si="15">SUM(B18:B19)</f>
        <v>19</v>
      </c>
      <c r="C20" s="79">
        <f t="shared" si="15"/>
        <v>10</v>
      </c>
      <c r="D20" s="87">
        <f t="shared" si="15"/>
        <v>8</v>
      </c>
      <c r="E20" s="79">
        <f t="shared" si="15"/>
        <v>120</v>
      </c>
      <c r="F20" s="79">
        <f t="shared" si="15"/>
        <v>52</v>
      </c>
      <c r="G20" s="87">
        <f t="shared" si="15"/>
        <v>44</v>
      </c>
      <c r="H20" s="78">
        <f t="shared" si="0"/>
        <v>-0.2</v>
      </c>
      <c r="I20" s="60">
        <f>D20-C20</f>
        <v>-2</v>
      </c>
      <c r="J20" s="68">
        <f t="shared" si="1"/>
        <v>-0.15384615384615385</v>
      </c>
      <c r="K20" s="69">
        <f>G20-F20</f>
        <v>-8</v>
      </c>
      <c r="L20" s="19"/>
    </row>
    <row r="21" spans="1:12" ht="7.5" customHeight="1" x14ac:dyDescent="0.25">
      <c r="A21" s="66"/>
      <c r="B21" s="83"/>
      <c r="C21" s="83"/>
      <c r="D21" s="100"/>
      <c r="E21" s="83"/>
      <c r="F21" s="83"/>
      <c r="G21" s="100"/>
      <c r="H21" s="22"/>
      <c r="I21" s="99"/>
      <c r="J21" s="22"/>
      <c r="K21" s="10"/>
      <c r="L21" s="19"/>
    </row>
    <row r="22" spans="1:12" x14ac:dyDescent="0.25">
      <c r="A22" s="106" t="s">
        <v>242</v>
      </c>
      <c r="B22" s="93">
        <f>'All Programs'!B76</f>
        <v>0</v>
      </c>
      <c r="C22" s="93">
        <f>'All Programs'!C76</f>
        <v>3</v>
      </c>
      <c r="D22" s="81">
        <f>'All Programs'!D76</f>
        <v>5</v>
      </c>
      <c r="E22" s="83">
        <f>'All Programs'!E76</f>
        <v>0</v>
      </c>
      <c r="F22" s="93">
        <f>'All Programs'!F76</f>
        <v>36</v>
      </c>
      <c r="G22" s="81">
        <f>'All Programs'!G76</f>
        <v>49</v>
      </c>
      <c r="H22" s="22">
        <f t="shared" ref="H22" si="16">(D22-C22)/C22</f>
        <v>0.66666666666666663</v>
      </c>
      <c r="I22" s="23">
        <f>D22-C22</f>
        <v>2</v>
      </c>
      <c r="J22" s="22">
        <f t="shared" ref="J22" si="17">(G22-F22)/F22</f>
        <v>0.3611111111111111</v>
      </c>
      <c r="K22" s="10">
        <f>G22-F22</f>
        <v>13</v>
      </c>
      <c r="L22" s="19"/>
    </row>
    <row r="23" spans="1:12" ht="7.5" customHeight="1" x14ac:dyDescent="0.25">
      <c r="A23" s="25"/>
      <c r="B23" s="93"/>
      <c r="C23" s="80"/>
      <c r="D23" s="81"/>
      <c r="E23" s="80"/>
      <c r="F23" s="80"/>
      <c r="G23" s="82"/>
      <c r="H23" s="22"/>
      <c r="I23" s="23"/>
      <c r="J23" s="22"/>
      <c r="K23" s="10"/>
    </row>
    <row r="24" spans="1:12" x14ac:dyDescent="0.25">
      <c r="A24" s="25" t="s">
        <v>43</v>
      </c>
      <c r="B24" s="93">
        <f>'All Programs'!B96</f>
        <v>1</v>
      </c>
      <c r="C24" s="93">
        <f>'All Programs'!C96</f>
        <v>0</v>
      </c>
      <c r="D24" s="81">
        <f>'All Programs'!D96</f>
        <v>0</v>
      </c>
      <c r="E24" s="83">
        <f>'All Programs'!E96</f>
        <v>4</v>
      </c>
      <c r="F24" s="93">
        <f>'All Programs'!F96</f>
        <v>0</v>
      </c>
      <c r="G24" s="81">
        <f>'All Programs'!G96</f>
        <v>0</v>
      </c>
      <c r="H24" s="142" t="s">
        <v>168</v>
      </c>
      <c r="I24" s="23">
        <f t="shared" ref="I24:I42" si="18">D24-C24</f>
        <v>0</v>
      </c>
      <c r="J24" s="142" t="s">
        <v>168</v>
      </c>
      <c r="K24" s="24">
        <f t="shared" ref="K24:K42" si="19">G24-F24</f>
        <v>0</v>
      </c>
    </row>
    <row r="25" spans="1:12" ht="7.5" customHeight="1" x14ac:dyDescent="0.25">
      <c r="A25" s="25"/>
      <c r="B25" s="93"/>
      <c r="C25" s="80"/>
      <c r="D25" s="81"/>
      <c r="E25" s="80"/>
      <c r="F25" s="80"/>
      <c r="G25" s="82"/>
      <c r="H25" s="22"/>
      <c r="I25" s="23"/>
      <c r="J25" s="22"/>
      <c r="K25" s="24"/>
    </row>
    <row r="26" spans="1:12" x14ac:dyDescent="0.25">
      <c r="A26" s="25" t="s">
        <v>37</v>
      </c>
      <c r="B26" s="93">
        <f>'All Programs'!B98</f>
        <v>126</v>
      </c>
      <c r="C26" s="93">
        <f>'All Programs'!C98</f>
        <v>116</v>
      </c>
      <c r="D26" s="81">
        <f>'All Programs'!D98</f>
        <v>71</v>
      </c>
      <c r="E26" s="83">
        <f>'All Programs'!E98</f>
        <v>1302</v>
      </c>
      <c r="F26" s="93">
        <f>'All Programs'!F98</f>
        <v>1085</v>
      </c>
      <c r="G26" s="81">
        <f>'All Programs'!G98</f>
        <v>601</v>
      </c>
      <c r="H26" s="22">
        <f t="shared" si="0"/>
        <v>-0.38793103448275862</v>
      </c>
      <c r="I26" s="23">
        <f t="shared" si="18"/>
        <v>-45</v>
      </c>
      <c r="J26" s="22">
        <f t="shared" si="1"/>
        <v>-0.44608294930875575</v>
      </c>
      <c r="K26" s="95">
        <f t="shared" si="19"/>
        <v>-484</v>
      </c>
    </row>
    <row r="27" spans="1:12" x14ac:dyDescent="0.25">
      <c r="A27" s="25" t="s">
        <v>38</v>
      </c>
      <c r="B27" s="83">
        <f>'All Programs'!B99</f>
        <v>222</v>
      </c>
      <c r="C27" s="83">
        <f>'All Programs'!C99</f>
        <v>190</v>
      </c>
      <c r="D27" s="81">
        <f>'All Programs'!D99</f>
        <v>183</v>
      </c>
      <c r="E27" s="83">
        <f>'All Programs'!E99</f>
        <v>1617</v>
      </c>
      <c r="F27" s="83">
        <f>'All Programs'!F99</f>
        <v>1414</v>
      </c>
      <c r="G27" s="81">
        <f>'All Programs'!G99</f>
        <v>1374</v>
      </c>
      <c r="H27" s="22">
        <f t="shared" si="0"/>
        <v>-3.6842105263157891E-2</v>
      </c>
      <c r="I27" s="23">
        <f t="shared" si="18"/>
        <v>-7</v>
      </c>
      <c r="J27" s="22">
        <f t="shared" si="1"/>
        <v>-2.8288543140028287E-2</v>
      </c>
      <c r="K27" s="80">
        <f t="shared" si="19"/>
        <v>-40</v>
      </c>
    </row>
    <row r="28" spans="1:12" x14ac:dyDescent="0.25">
      <c r="A28" s="61" t="s">
        <v>115</v>
      </c>
      <c r="B28" s="84">
        <f t="shared" ref="B28:G28" si="20">SUM(B26:B27)</f>
        <v>348</v>
      </c>
      <c r="C28" s="84">
        <f t="shared" si="20"/>
        <v>306</v>
      </c>
      <c r="D28" s="85">
        <f t="shared" si="20"/>
        <v>254</v>
      </c>
      <c r="E28" s="84">
        <f t="shared" si="20"/>
        <v>2919</v>
      </c>
      <c r="F28" s="84">
        <f t="shared" si="20"/>
        <v>2499</v>
      </c>
      <c r="G28" s="85">
        <f t="shared" si="20"/>
        <v>1975</v>
      </c>
      <c r="H28" s="63">
        <f t="shared" si="0"/>
        <v>-0.16993464052287582</v>
      </c>
      <c r="I28" s="64">
        <f t="shared" si="18"/>
        <v>-52</v>
      </c>
      <c r="J28" s="63">
        <f t="shared" si="1"/>
        <v>-0.20968387354941978</v>
      </c>
      <c r="K28" s="122">
        <f t="shared" si="19"/>
        <v>-524</v>
      </c>
      <c r="L28" s="19"/>
    </row>
    <row r="29" spans="1:12" ht="7.5" customHeight="1" x14ac:dyDescent="0.25">
      <c r="A29" s="61"/>
      <c r="B29" s="83"/>
      <c r="C29" s="83"/>
      <c r="D29" s="83"/>
      <c r="E29" s="89"/>
      <c r="F29" s="83"/>
      <c r="G29" s="100"/>
      <c r="H29" s="22"/>
      <c r="I29" s="99"/>
      <c r="J29" s="22"/>
      <c r="K29" s="80"/>
      <c r="L29" s="19"/>
    </row>
    <row r="30" spans="1:12" x14ac:dyDescent="0.25">
      <c r="A30" s="106" t="s">
        <v>217</v>
      </c>
      <c r="B30" s="93">
        <f>'All Programs'!B106</f>
        <v>22</v>
      </c>
      <c r="C30" s="93">
        <f>'All Programs'!C106</f>
        <v>14</v>
      </c>
      <c r="D30" s="81">
        <f>'All Programs'!D106</f>
        <v>8</v>
      </c>
      <c r="E30" s="83">
        <f>'All Programs'!E106</f>
        <v>211</v>
      </c>
      <c r="F30" s="93">
        <f>'All Programs'!F106</f>
        <v>105</v>
      </c>
      <c r="G30" s="81">
        <f>'All Programs'!G106</f>
        <v>63</v>
      </c>
      <c r="H30" s="22">
        <f t="shared" ref="H30:H32" si="21">(D30-C30)/C30</f>
        <v>-0.42857142857142855</v>
      </c>
      <c r="I30" s="23">
        <f t="shared" ref="I30:I32" si="22">D30-C30</f>
        <v>-6</v>
      </c>
      <c r="J30" s="22">
        <f t="shared" ref="J30:J32" si="23">(G30-F30)/F30</f>
        <v>-0.4</v>
      </c>
      <c r="K30" s="95">
        <f t="shared" ref="K30:K32" si="24">G30-F30</f>
        <v>-42</v>
      </c>
      <c r="L30" s="19"/>
    </row>
    <row r="31" spans="1:12" x14ac:dyDescent="0.25">
      <c r="A31" s="106" t="s">
        <v>218</v>
      </c>
      <c r="B31" s="93">
        <f>'All Programs'!B107</f>
        <v>42</v>
      </c>
      <c r="C31" s="93">
        <f>'All Programs'!C107</f>
        <v>41</v>
      </c>
      <c r="D31" s="81">
        <f>'All Programs'!D107</f>
        <v>44</v>
      </c>
      <c r="E31" s="83">
        <f>'All Programs'!E107</f>
        <v>273</v>
      </c>
      <c r="F31" s="93">
        <f>'All Programs'!F107</f>
        <v>286</v>
      </c>
      <c r="G31" s="81">
        <f>'All Programs'!G107</f>
        <v>351</v>
      </c>
      <c r="H31" s="22">
        <f t="shared" si="21"/>
        <v>7.3170731707317069E-2</v>
      </c>
      <c r="I31" s="23">
        <f t="shared" si="22"/>
        <v>3</v>
      </c>
      <c r="J31" s="22">
        <f t="shared" si="23"/>
        <v>0.22727272727272727</v>
      </c>
      <c r="K31" s="80">
        <f t="shared" si="24"/>
        <v>65</v>
      </c>
      <c r="L31" s="19"/>
    </row>
    <row r="32" spans="1:12" x14ac:dyDescent="0.25">
      <c r="A32" s="118" t="s">
        <v>119</v>
      </c>
      <c r="B32" s="151">
        <f>'All Programs'!B108</f>
        <v>64</v>
      </c>
      <c r="C32" s="151">
        <f>'All Programs'!C108</f>
        <v>55</v>
      </c>
      <c r="D32" s="152">
        <f>'All Programs'!D108</f>
        <v>52</v>
      </c>
      <c r="E32" s="151">
        <f>'All Programs'!E108</f>
        <v>484</v>
      </c>
      <c r="F32" s="151">
        <f>'All Programs'!F108</f>
        <v>391</v>
      </c>
      <c r="G32" s="152">
        <f>'All Programs'!G108</f>
        <v>414</v>
      </c>
      <c r="H32" s="63">
        <f t="shared" si="21"/>
        <v>-5.4545454545454543E-2</v>
      </c>
      <c r="I32" s="64">
        <f t="shared" si="22"/>
        <v>-3</v>
      </c>
      <c r="J32" s="63">
        <f t="shared" si="23"/>
        <v>5.8823529411764705E-2</v>
      </c>
      <c r="K32" s="122">
        <f t="shared" si="24"/>
        <v>23</v>
      </c>
      <c r="L32" s="19"/>
    </row>
    <row r="33" spans="1:12" ht="7.5" customHeight="1" x14ac:dyDescent="0.25">
      <c r="A33" s="61"/>
      <c r="B33" s="83"/>
      <c r="C33" s="83"/>
      <c r="D33" s="83"/>
      <c r="E33" s="89"/>
      <c r="F33" s="83"/>
      <c r="G33" s="100"/>
      <c r="H33" s="22"/>
      <c r="I33" s="99"/>
      <c r="J33" s="22"/>
      <c r="K33" s="10"/>
      <c r="L33" s="19"/>
    </row>
    <row r="34" spans="1:12" x14ac:dyDescent="0.25">
      <c r="A34" s="102" t="s">
        <v>161</v>
      </c>
      <c r="B34" s="93">
        <f>'All Programs'!B126</f>
        <v>1</v>
      </c>
      <c r="C34" s="93">
        <f>'All Programs'!C126</f>
        <v>1</v>
      </c>
      <c r="D34" s="81">
        <f>'All Programs'!D126</f>
        <v>0</v>
      </c>
      <c r="E34" s="83">
        <f>'All Programs'!E126</f>
        <v>4</v>
      </c>
      <c r="F34" s="93">
        <f>'All Programs'!F126</f>
        <v>4</v>
      </c>
      <c r="G34" s="81">
        <f>'All Programs'!G126</f>
        <v>0</v>
      </c>
      <c r="H34" s="72">
        <f t="shared" ref="H34" si="25">(D34-C34)/C34</f>
        <v>-1</v>
      </c>
      <c r="I34" s="59">
        <f t="shared" ref="I34" si="26">D34-C34</f>
        <v>-1</v>
      </c>
      <c r="J34" s="72">
        <f t="shared" ref="J34" si="27">(G34-F34)/F34</f>
        <v>-1</v>
      </c>
      <c r="K34" s="30">
        <f t="shared" ref="K34" si="28">G34-F34</f>
        <v>-4</v>
      </c>
      <c r="L34" s="19"/>
    </row>
    <row r="35" spans="1:12" ht="7.5" customHeight="1" x14ac:dyDescent="0.25">
      <c r="A35" s="25"/>
      <c r="B35" s="93"/>
      <c r="C35" s="80"/>
      <c r="D35" s="81"/>
      <c r="E35" s="80"/>
      <c r="F35" s="80"/>
      <c r="G35" s="82"/>
      <c r="H35" s="22"/>
      <c r="I35" s="23"/>
      <c r="J35" s="22"/>
      <c r="K35" s="24"/>
    </row>
    <row r="36" spans="1:12" x14ac:dyDescent="0.25">
      <c r="A36" s="25" t="s">
        <v>66</v>
      </c>
      <c r="B36" s="93">
        <f>'All Programs'!B151</f>
        <v>1</v>
      </c>
      <c r="C36" s="93">
        <f>'All Programs'!C151</f>
        <v>0</v>
      </c>
      <c r="D36" s="81">
        <f>'All Programs'!D151</f>
        <v>0</v>
      </c>
      <c r="E36" s="83">
        <f>'All Programs'!E151</f>
        <v>4</v>
      </c>
      <c r="F36" s="93">
        <f>'All Programs'!F151</f>
        <v>0</v>
      </c>
      <c r="G36" s="81">
        <f>'All Programs'!G151</f>
        <v>0</v>
      </c>
      <c r="H36" s="142" t="s">
        <v>168</v>
      </c>
      <c r="I36" s="23">
        <f t="shared" ref="I36" si="29">D36-C36</f>
        <v>0</v>
      </c>
      <c r="J36" s="142" t="s">
        <v>168</v>
      </c>
      <c r="K36" s="24">
        <f t="shared" ref="K36" si="30">G36-F36</f>
        <v>0</v>
      </c>
      <c r="L36" s="19"/>
    </row>
    <row r="37" spans="1:12" x14ac:dyDescent="0.25">
      <c r="A37" s="25" t="s">
        <v>65</v>
      </c>
      <c r="B37" s="83">
        <f>'All Programs'!B152</f>
        <v>0</v>
      </c>
      <c r="C37" s="83">
        <f>'All Programs'!C152</f>
        <v>0</v>
      </c>
      <c r="D37" s="81">
        <f>'All Programs'!D152</f>
        <v>0</v>
      </c>
      <c r="E37" s="83">
        <f>'All Programs'!E152</f>
        <v>0</v>
      </c>
      <c r="F37" s="83">
        <f>'All Programs'!F152</f>
        <v>0</v>
      </c>
      <c r="G37" s="81">
        <f>'All Programs'!G152</f>
        <v>0</v>
      </c>
      <c r="H37" s="177" t="s">
        <v>168</v>
      </c>
      <c r="I37" s="99">
        <f t="shared" si="18"/>
        <v>0</v>
      </c>
      <c r="J37" s="92" t="s">
        <v>168</v>
      </c>
      <c r="K37" s="10">
        <f t="shared" si="19"/>
        <v>0</v>
      </c>
    </row>
    <row r="38" spans="1:12" hidden="1" x14ac:dyDescent="0.25">
      <c r="A38" s="25" t="s">
        <v>164</v>
      </c>
      <c r="B38" s="83">
        <f>'All Programs'!B157</f>
        <v>0</v>
      </c>
      <c r="C38" s="83">
        <f>'All Programs'!C157</f>
        <v>0</v>
      </c>
      <c r="D38" s="81">
        <f>'All Programs'!D157</f>
        <v>0</v>
      </c>
      <c r="E38" s="83">
        <f>'All Programs'!E157</f>
        <v>0</v>
      </c>
      <c r="F38" s="83">
        <f>'All Programs'!F157</f>
        <v>0</v>
      </c>
      <c r="G38" s="81">
        <f>'All Programs'!G157</f>
        <v>0</v>
      </c>
      <c r="H38" s="177" t="s">
        <v>168</v>
      </c>
      <c r="I38" s="99">
        <f t="shared" si="18"/>
        <v>0</v>
      </c>
      <c r="J38" s="92" t="s">
        <v>168</v>
      </c>
      <c r="K38" s="10">
        <f t="shared" si="19"/>
        <v>0</v>
      </c>
    </row>
    <row r="39" spans="1:12" x14ac:dyDescent="0.25">
      <c r="A39" s="105" t="s">
        <v>262</v>
      </c>
      <c r="B39" s="83">
        <f>'All Programs'!B153</f>
        <v>0</v>
      </c>
      <c r="C39" s="83">
        <f>'All Programs'!C153</f>
        <v>0</v>
      </c>
      <c r="D39" s="81">
        <f>'All Programs'!D153</f>
        <v>1</v>
      </c>
      <c r="E39" s="83">
        <f>'All Programs'!E153</f>
        <v>0</v>
      </c>
      <c r="F39" s="83">
        <f>'All Programs'!F153</f>
        <v>0</v>
      </c>
      <c r="G39" s="81">
        <f>'All Programs'!G153</f>
        <v>4</v>
      </c>
      <c r="H39" s="177" t="s">
        <v>168</v>
      </c>
      <c r="I39" s="99">
        <f t="shared" ref="I39" si="31">D39-C39</f>
        <v>1</v>
      </c>
      <c r="J39" s="92" t="s">
        <v>168</v>
      </c>
      <c r="K39" s="10">
        <f t="shared" ref="K39" si="32">G39-F39</f>
        <v>4</v>
      </c>
    </row>
    <row r="40" spans="1:12" x14ac:dyDescent="0.25">
      <c r="A40" s="66" t="s">
        <v>107</v>
      </c>
      <c r="B40" s="79">
        <f>SUM(B36:B39)</f>
        <v>1</v>
      </c>
      <c r="C40" s="79">
        <f>SUM(C36:C39)</f>
        <v>0</v>
      </c>
      <c r="D40" s="79">
        <f>SUM(D36:D39)</f>
        <v>1</v>
      </c>
      <c r="E40" s="136">
        <f>SUM(E36:E39)</f>
        <v>4</v>
      </c>
      <c r="F40" s="79">
        <f>SUM(F36:F39)</f>
        <v>0</v>
      </c>
      <c r="G40" s="79">
        <f>SUM(G36:G39)</f>
        <v>4</v>
      </c>
      <c r="H40" s="178" t="s">
        <v>168</v>
      </c>
      <c r="I40" s="60">
        <f t="shared" ref="I40" si="33">D40-C40</f>
        <v>1</v>
      </c>
      <c r="J40" s="185" t="s">
        <v>168</v>
      </c>
      <c r="K40" s="155">
        <f t="shared" ref="K40" si="34">G40-F40</f>
        <v>4</v>
      </c>
      <c r="L40" s="19"/>
    </row>
    <row r="41" spans="1:12" ht="7.5" customHeight="1" x14ac:dyDescent="0.25">
      <c r="A41" s="66"/>
      <c r="B41" s="120"/>
      <c r="C41" s="120"/>
      <c r="D41" s="120"/>
      <c r="E41" s="137"/>
      <c r="F41" s="120"/>
      <c r="G41" s="120"/>
      <c r="H41" s="162"/>
      <c r="I41" s="139"/>
      <c r="J41" s="138"/>
      <c r="K41" s="140"/>
      <c r="L41" s="19"/>
    </row>
    <row r="42" spans="1:12" x14ac:dyDescent="0.25">
      <c r="A42" s="2" t="s">
        <v>0</v>
      </c>
      <c r="B42" s="38">
        <f>B5+B10+B20+B22+B24+B28+B40+B16+B34+B32</f>
        <v>478</v>
      </c>
      <c r="C42" s="38">
        <f>C5+C10+C20+C22+C24+C28+C40+C16+C34+C32</f>
        <v>414</v>
      </c>
      <c r="D42" s="38">
        <f>D5+D10+D20+D22+D24+D28+D40+D16+D34+D32</f>
        <v>357</v>
      </c>
      <c r="E42" s="107">
        <f>E5+E10+E20+E22+E24+E28+E40+E16+E34+E32</f>
        <v>3884</v>
      </c>
      <c r="F42" s="164">
        <f>F5+F10+F20+F22+F24+F28+F40+F16+F34+F32</f>
        <v>3294</v>
      </c>
      <c r="G42" s="164">
        <f>G5+G10+G20+G22+G24+G28+G40+G16+G34+G32</f>
        <v>2771</v>
      </c>
      <c r="H42" s="158">
        <f t="shared" si="0"/>
        <v>-0.13768115942028986</v>
      </c>
      <c r="I42" s="42">
        <f t="shared" si="18"/>
        <v>-57</v>
      </c>
      <c r="J42" s="41">
        <f t="shared" si="1"/>
        <v>-0.15877352762598665</v>
      </c>
      <c r="K42" s="39">
        <f t="shared" si="19"/>
        <v>-523</v>
      </c>
    </row>
    <row r="43" spans="1:12" x14ac:dyDescent="0.25">
      <c r="A43" s="25"/>
      <c r="B43" s="93"/>
      <c r="C43" s="80"/>
      <c r="D43" s="88"/>
      <c r="E43" s="80"/>
      <c r="F43" s="80"/>
      <c r="G43" s="88"/>
      <c r="H43" s="6"/>
      <c r="I43" s="9"/>
      <c r="J43" s="22"/>
      <c r="K43" s="7"/>
    </row>
    <row r="44" spans="1:12" x14ac:dyDescent="0.25">
      <c r="A44" s="25" t="s">
        <v>63</v>
      </c>
      <c r="B44" s="93">
        <f>'All Programs'!B170</f>
        <v>102</v>
      </c>
      <c r="C44" s="93">
        <f>'All Programs'!C170</f>
        <v>95</v>
      </c>
      <c r="D44" s="81">
        <f>'All Programs'!D170</f>
        <v>82</v>
      </c>
      <c r="E44" s="83">
        <f>'All Programs'!E170</f>
        <v>1363</v>
      </c>
      <c r="F44" s="93">
        <f>'All Programs'!F170</f>
        <v>1269</v>
      </c>
      <c r="G44" s="81">
        <f>'All Programs'!G170</f>
        <v>1090</v>
      </c>
      <c r="H44" s="22">
        <f t="shared" ref="H44:H106" si="35">(D44-C44)/C44</f>
        <v>-0.1368421052631579</v>
      </c>
      <c r="I44" s="23">
        <f t="shared" ref="I44:I104" si="36">D44-C44</f>
        <v>-13</v>
      </c>
      <c r="J44" s="22">
        <f t="shared" ref="J44:J104" si="37">(G44-F44)/F44</f>
        <v>-0.14105594956658787</v>
      </c>
      <c r="K44" s="24">
        <f t="shared" ref="K44:K104" si="38">G44-F44</f>
        <v>-179</v>
      </c>
    </row>
    <row r="45" spans="1:12" x14ac:dyDescent="0.25">
      <c r="A45" s="105" t="s">
        <v>232</v>
      </c>
      <c r="B45" s="120">
        <f>'All Programs'!B171</f>
        <v>1</v>
      </c>
      <c r="C45" s="120">
        <f>'All Programs'!C171</f>
        <v>14</v>
      </c>
      <c r="D45" s="175">
        <f>'All Programs'!D171</f>
        <v>29</v>
      </c>
      <c r="E45" s="120">
        <f>'All Programs'!E171</f>
        <v>8</v>
      </c>
      <c r="F45" s="120">
        <f>'All Programs'!F171</f>
        <v>154</v>
      </c>
      <c r="G45" s="175">
        <f>'All Programs'!G171</f>
        <v>351</v>
      </c>
      <c r="H45" s="22">
        <f t="shared" ref="H45" si="39">(D45-C45)/C45</f>
        <v>1.0714285714285714</v>
      </c>
      <c r="I45" s="23">
        <f t="shared" ref="I45" si="40">D45-C45</f>
        <v>15</v>
      </c>
      <c r="J45" s="22">
        <f t="shared" ref="J45" si="41">(G45-F45)/F45</f>
        <v>1.2792207792207793</v>
      </c>
      <c r="K45" s="10">
        <f t="shared" ref="K45" si="42">G45-F45</f>
        <v>197</v>
      </c>
    </row>
    <row r="46" spans="1:12" x14ac:dyDescent="0.25">
      <c r="A46" s="118" t="s">
        <v>233</v>
      </c>
      <c r="B46" s="79">
        <f t="shared" ref="B46:G46" si="43">SUM(B44:B45)</f>
        <v>103</v>
      </c>
      <c r="C46" s="79">
        <f t="shared" si="43"/>
        <v>109</v>
      </c>
      <c r="D46" s="86">
        <f t="shared" si="43"/>
        <v>111</v>
      </c>
      <c r="E46" s="79">
        <f t="shared" si="43"/>
        <v>1371</v>
      </c>
      <c r="F46" s="79">
        <f t="shared" si="43"/>
        <v>1423</v>
      </c>
      <c r="G46" s="86">
        <f t="shared" si="43"/>
        <v>1441</v>
      </c>
      <c r="H46" s="68">
        <f t="shared" ref="H46" si="44">(D46-C46)/C46</f>
        <v>1.834862385321101E-2</v>
      </c>
      <c r="I46" s="60">
        <f t="shared" ref="I46" si="45">D46-C46</f>
        <v>2</v>
      </c>
      <c r="J46" s="68">
        <f t="shared" ref="J46" si="46">(G46-F46)/F46</f>
        <v>1.2649332396345749E-2</v>
      </c>
      <c r="K46" s="69">
        <f t="shared" ref="K46" si="47">G46-F46</f>
        <v>18</v>
      </c>
    </row>
    <row r="47" spans="1:12" ht="7.5" customHeight="1" x14ac:dyDescent="0.25">
      <c r="A47" s="25"/>
      <c r="B47" s="93"/>
      <c r="C47" s="80"/>
      <c r="D47" s="81"/>
      <c r="E47" s="80"/>
      <c r="F47" s="80"/>
      <c r="G47" s="82"/>
      <c r="H47" s="22"/>
      <c r="I47" s="23"/>
      <c r="J47" s="22"/>
      <c r="K47" s="24"/>
    </row>
    <row r="48" spans="1:12" x14ac:dyDescent="0.25">
      <c r="A48" s="25" t="s">
        <v>39</v>
      </c>
      <c r="B48" s="93">
        <f>'All Programs'!B186</f>
        <v>34</v>
      </c>
      <c r="C48" s="93">
        <f>'All Programs'!C186</f>
        <v>39</v>
      </c>
      <c r="D48" s="81">
        <f>'All Programs'!D186</f>
        <v>33</v>
      </c>
      <c r="E48" s="83">
        <f>'All Programs'!E186</f>
        <v>459</v>
      </c>
      <c r="F48" s="93">
        <f>'All Programs'!F186</f>
        <v>499</v>
      </c>
      <c r="G48" s="81">
        <f>'All Programs'!G186</f>
        <v>490</v>
      </c>
      <c r="H48" s="22">
        <f t="shared" si="35"/>
        <v>-0.15384615384615385</v>
      </c>
      <c r="I48" s="23">
        <f t="shared" si="36"/>
        <v>-6</v>
      </c>
      <c r="J48" s="22">
        <f t="shared" si="37"/>
        <v>-1.8036072144288578E-2</v>
      </c>
      <c r="K48" s="24">
        <f t="shared" si="38"/>
        <v>-9</v>
      </c>
    </row>
    <row r="49" spans="1:12" x14ac:dyDescent="0.25">
      <c r="A49" s="25" t="s">
        <v>157</v>
      </c>
      <c r="B49" s="93">
        <f>'All Programs'!B187</f>
        <v>0</v>
      </c>
      <c r="C49" s="93">
        <f>'All Programs'!C187</f>
        <v>0</v>
      </c>
      <c r="D49" s="81">
        <f>'All Programs'!D187</f>
        <v>1</v>
      </c>
      <c r="E49" s="83">
        <f>'All Programs'!E187</f>
        <v>0</v>
      </c>
      <c r="F49" s="93">
        <f>'All Programs'!F187</f>
        <v>0</v>
      </c>
      <c r="G49" s="81">
        <f>'All Programs'!G187</f>
        <v>16</v>
      </c>
      <c r="H49" s="142" t="s">
        <v>168</v>
      </c>
      <c r="I49" s="23">
        <f t="shared" si="36"/>
        <v>1</v>
      </c>
      <c r="J49" s="142" t="s">
        <v>168</v>
      </c>
      <c r="K49" s="24">
        <f t="shared" si="38"/>
        <v>16</v>
      </c>
    </row>
    <row r="50" spans="1:12" x14ac:dyDescent="0.25">
      <c r="A50" s="25" t="s">
        <v>165</v>
      </c>
      <c r="B50" s="93">
        <f>'All Programs'!B188</f>
        <v>0</v>
      </c>
      <c r="C50" s="93">
        <f>'All Programs'!C188</f>
        <v>0</v>
      </c>
      <c r="D50" s="81">
        <f>'All Programs'!D188</f>
        <v>0</v>
      </c>
      <c r="E50" s="83">
        <f>'All Programs'!E188</f>
        <v>0</v>
      </c>
      <c r="F50" s="93">
        <f>'All Programs'!F188</f>
        <v>0</v>
      </c>
      <c r="G50" s="81">
        <f>'All Programs'!G188</f>
        <v>0</v>
      </c>
      <c r="H50" s="142" t="s">
        <v>168</v>
      </c>
      <c r="I50" s="23">
        <f t="shared" si="36"/>
        <v>0</v>
      </c>
      <c r="J50" s="142" t="s">
        <v>168</v>
      </c>
      <c r="K50" s="24">
        <f t="shared" si="38"/>
        <v>0</v>
      </c>
    </row>
    <row r="51" spans="1:12" x14ac:dyDescent="0.25">
      <c r="A51" s="25" t="s">
        <v>166</v>
      </c>
      <c r="B51" s="93">
        <f>'All Programs'!B189</f>
        <v>5</v>
      </c>
      <c r="C51" s="93">
        <f>'All Programs'!C189</f>
        <v>2</v>
      </c>
      <c r="D51" s="81">
        <f>'All Programs'!D189</f>
        <v>0</v>
      </c>
      <c r="E51" s="83">
        <f>'All Programs'!E189</f>
        <v>70</v>
      </c>
      <c r="F51" s="93">
        <f>'All Programs'!F189</f>
        <v>30</v>
      </c>
      <c r="G51" s="81">
        <f>'All Programs'!G189</f>
        <v>0</v>
      </c>
      <c r="H51" s="142" t="s">
        <v>168</v>
      </c>
      <c r="I51" s="23">
        <f t="shared" ref="I51" si="48">D51-C51</f>
        <v>-2</v>
      </c>
      <c r="J51" s="142" t="s">
        <v>168</v>
      </c>
      <c r="K51" s="24">
        <f t="shared" ref="K51" si="49">G51-F51</f>
        <v>-30</v>
      </c>
    </row>
    <row r="52" spans="1:12" x14ac:dyDescent="0.25">
      <c r="A52" s="25" t="s">
        <v>40</v>
      </c>
      <c r="B52" s="83">
        <f>'All Programs'!B190</f>
        <v>40</v>
      </c>
      <c r="C52" s="83">
        <f>'All Programs'!C190</f>
        <v>27</v>
      </c>
      <c r="D52" s="81">
        <f>'All Programs'!D190</f>
        <v>30</v>
      </c>
      <c r="E52" s="83">
        <f>'All Programs'!E190</f>
        <v>398</v>
      </c>
      <c r="F52" s="83">
        <f>'All Programs'!F190</f>
        <v>283</v>
      </c>
      <c r="G52" s="81">
        <f>'All Programs'!G190</f>
        <v>299</v>
      </c>
      <c r="H52" s="22">
        <f t="shared" si="35"/>
        <v>0.1111111111111111</v>
      </c>
      <c r="I52" s="23">
        <f t="shared" si="36"/>
        <v>3</v>
      </c>
      <c r="J52" s="22">
        <f t="shared" si="37"/>
        <v>5.6537102473498232E-2</v>
      </c>
      <c r="K52" s="10">
        <f t="shared" si="38"/>
        <v>16</v>
      </c>
    </row>
    <row r="53" spans="1:12" x14ac:dyDescent="0.25">
      <c r="A53" s="61" t="s">
        <v>116</v>
      </c>
      <c r="B53" s="84">
        <f t="shared" ref="B53:G53" si="50">SUM(B48:B52)</f>
        <v>79</v>
      </c>
      <c r="C53" s="84">
        <f t="shared" si="50"/>
        <v>68</v>
      </c>
      <c r="D53" s="85">
        <f t="shared" si="50"/>
        <v>64</v>
      </c>
      <c r="E53" s="84">
        <f t="shared" si="50"/>
        <v>927</v>
      </c>
      <c r="F53" s="84">
        <f t="shared" si="50"/>
        <v>812</v>
      </c>
      <c r="G53" s="85">
        <f t="shared" si="50"/>
        <v>805</v>
      </c>
      <c r="H53" s="63">
        <f t="shared" si="35"/>
        <v>-5.8823529411764705E-2</v>
      </c>
      <c r="I53" s="64">
        <f t="shared" si="36"/>
        <v>-4</v>
      </c>
      <c r="J53" s="63">
        <f t="shared" si="37"/>
        <v>-8.6206896551724137E-3</v>
      </c>
      <c r="K53" s="65">
        <f t="shared" si="38"/>
        <v>-7</v>
      </c>
      <c r="L53" s="19"/>
    </row>
    <row r="54" spans="1:12" ht="7.5" customHeight="1" x14ac:dyDescent="0.25">
      <c r="A54" s="25"/>
      <c r="B54" s="93"/>
      <c r="C54" s="80"/>
      <c r="D54" s="81"/>
      <c r="E54" s="80"/>
      <c r="F54" s="80"/>
      <c r="G54" s="82"/>
      <c r="H54" s="22"/>
      <c r="I54" s="23"/>
      <c r="J54" s="22"/>
      <c r="K54" s="24"/>
    </row>
    <row r="55" spans="1:12" x14ac:dyDescent="0.25">
      <c r="A55" s="25" t="s">
        <v>47</v>
      </c>
      <c r="B55" s="93">
        <f>'All Programs'!B193</f>
        <v>44</v>
      </c>
      <c r="C55" s="93">
        <f>'All Programs'!C193</f>
        <v>39</v>
      </c>
      <c r="D55" s="81">
        <f>'All Programs'!D193</f>
        <v>39</v>
      </c>
      <c r="E55" s="83">
        <f>'All Programs'!E193</f>
        <v>568</v>
      </c>
      <c r="F55" s="93">
        <f>'All Programs'!F193</f>
        <v>525</v>
      </c>
      <c r="G55" s="81">
        <f>'All Programs'!G193</f>
        <v>501</v>
      </c>
      <c r="H55" s="22">
        <f t="shared" si="35"/>
        <v>0</v>
      </c>
      <c r="I55" s="23">
        <f t="shared" si="36"/>
        <v>0</v>
      </c>
      <c r="J55" s="22">
        <f t="shared" si="37"/>
        <v>-4.5714285714285714E-2</v>
      </c>
      <c r="K55" s="24">
        <f t="shared" si="38"/>
        <v>-24</v>
      </c>
    </row>
    <row r="56" spans="1:12" x14ac:dyDescent="0.25">
      <c r="A56" s="25" t="s">
        <v>48</v>
      </c>
      <c r="B56" s="83">
        <f>'All Programs'!B194</f>
        <v>25</v>
      </c>
      <c r="C56" s="83">
        <f>'All Programs'!C194</f>
        <v>31</v>
      </c>
      <c r="D56" s="81">
        <f>'All Programs'!D194</f>
        <v>34</v>
      </c>
      <c r="E56" s="83">
        <f>'All Programs'!E194</f>
        <v>204</v>
      </c>
      <c r="F56" s="83">
        <f>'All Programs'!F194</f>
        <v>310</v>
      </c>
      <c r="G56" s="81">
        <f>'All Programs'!G194</f>
        <v>297</v>
      </c>
      <c r="H56" s="22">
        <f t="shared" si="35"/>
        <v>9.6774193548387094E-2</v>
      </c>
      <c r="I56" s="23">
        <f t="shared" si="36"/>
        <v>3</v>
      </c>
      <c r="J56" s="22">
        <f t="shared" si="37"/>
        <v>-4.1935483870967745E-2</v>
      </c>
      <c r="K56" s="10">
        <f t="shared" si="38"/>
        <v>-13</v>
      </c>
    </row>
    <row r="57" spans="1:12" x14ac:dyDescent="0.25">
      <c r="A57" s="66" t="s">
        <v>117</v>
      </c>
      <c r="B57" s="79">
        <f t="shared" ref="B57:G57" si="51">SUM(B55:B56)</f>
        <v>69</v>
      </c>
      <c r="C57" s="79">
        <f t="shared" si="51"/>
        <v>70</v>
      </c>
      <c r="D57" s="86">
        <f t="shared" si="51"/>
        <v>73</v>
      </c>
      <c r="E57" s="79">
        <f t="shared" si="51"/>
        <v>772</v>
      </c>
      <c r="F57" s="79">
        <f t="shared" si="51"/>
        <v>835</v>
      </c>
      <c r="G57" s="86">
        <f t="shared" si="51"/>
        <v>798</v>
      </c>
      <c r="H57" s="68">
        <f t="shared" si="35"/>
        <v>4.2857142857142858E-2</v>
      </c>
      <c r="I57" s="60">
        <f t="shared" si="36"/>
        <v>3</v>
      </c>
      <c r="J57" s="68">
        <f t="shared" si="37"/>
        <v>-4.431137724550898E-2</v>
      </c>
      <c r="K57" s="69">
        <f t="shared" si="38"/>
        <v>-37</v>
      </c>
      <c r="L57" s="19"/>
    </row>
    <row r="58" spans="1:12" ht="7.5" customHeight="1" x14ac:dyDescent="0.25">
      <c r="A58" s="25"/>
      <c r="B58" s="93"/>
      <c r="C58" s="80"/>
      <c r="D58" s="81"/>
      <c r="E58" s="80"/>
      <c r="F58" s="80"/>
      <c r="G58" s="82"/>
      <c r="H58" s="22"/>
      <c r="I58" s="23"/>
      <c r="J58" s="22"/>
      <c r="K58" s="24"/>
    </row>
    <row r="59" spans="1:12" x14ac:dyDescent="0.25">
      <c r="A59" s="25" t="s">
        <v>50</v>
      </c>
      <c r="B59" s="93">
        <f>'All Programs'!B202</f>
        <v>15</v>
      </c>
      <c r="C59" s="93">
        <f>'All Programs'!C202</f>
        <v>16</v>
      </c>
      <c r="D59" s="81">
        <f>'All Programs'!D202</f>
        <v>13</v>
      </c>
      <c r="E59" s="83">
        <f>'All Programs'!E202</f>
        <v>189</v>
      </c>
      <c r="F59" s="93">
        <f>'All Programs'!F202</f>
        <v>164</v>
      </c>
      <c r="G59" s="81">
        <f>'All Programs'!G202</f>
        <v>152</v>
      </c>
      <c r="H59" s="22">
        <f t="shared" si="35"/>
        <v>-0.1875</v>
      </c>
      <c r="I59" s="23">
        <f t="shared" si="36"/>
        <v>-3</v>
      </c>
      <c r="J59" s="22">
        <f t="shared" si="37"/>
        <v>-7.3170731707317069E-2</v>
      </c>
      <c r="K59" s="24">
        <f t="shared" si="38"/>
        <v>-12</v>
      </c>
    </row>
    <row r="60" spans="1:12" x14ac:dyDescent="0.25">
      <c r="A60" s="25" t="s">
        <v>51</v>
      </c>
      <c r="B60" s="83">
        <f>'All Programs'!B203</f>
        <v>35</v>
      </c>
      <c r="C60" s="83">
        <f>'All Programs'!C203</f>
        <v>26</v>
      </c>
      <c r="D60" s="81">
        <f>'All Programs'!D203</f>
        <v>28</v>
      </c>
      <c r="E60" s="83">
        <f>'All Programs'!E203</f>
        <v>265</v>
      </c>
      <c r="F60" s="83">
        <f>'All Programs'!F203</f>
        <v>216</v>
      </c>
      <c r="G60" s="81">
        <f>'All Programs'!G203</f>
        <v>264</v>
      </c>
      <c r="H60" s="22">
        <f t="shared" si="35"/>
        <v>7.6923076923076927E-2</v>
      </c>
      <c r="I60" s="23">
        <f t="shared" si="36"/>
        <v>2</v>
      </c>
      <c r="J60" s="22">
        <f t="shared" si="37"/>
        <v>0.22222222222222221</v>
      </c>
      <c r="K60" s="10">
        <f t="shared" si="38"/>
        <v>48</v>
      </c>
    </row>
    <row r="61" spans="1:12" x14ac:dyDescent="0.25">
      <c r="A61" s="66" t="s">
        <v>118</v>
      </c>
      <c r="B61" s="79">
        <f t="shared" ref="B61:G61" si="52">SUM(B59:B60)</f>
        <v>50</v>
      </c>
      <c r="C61" s="79">
        <f t="shared" si="52"/>
        <v>42</v>
      </c>
      <c r="D61" s="86">
        <f t="shared" si="52"/>
        <v>41</v>
      </c>
      <c r="E61" s="79">
        <f t="shared" si="52"/>
        <v>454</v>
      </c>
      <c r="F61" s="79">
        <f t="shared" si="52"/>
        <v>380</v>
      </c>
      <c r="G61" s="86">
        <f t="shared" si="52"/>
        <v>416</v>
      </c>
      <c r="H61" s="68">
        <f t="shared" si="35"/>
        <v>-2.3809523809523808E-2</v>
      </c>
      <c r="I61" s="60">
        <f t="shared" si="36"/>
        <v>-1</v>
      </c>
      <c r="J61" s="68">
        <f t="shared" si="37"/>
        <v>9.4736842105263161E-2</v>
      </c>
      <c r="K61" s="69">
        <f t="shared" si="38"/>
        <v>36</v>
      </c>
      <c r="L61" s="19"/>
    </row>
    <row r="62" spans="1:12" ht="7.5" customHeight="1" x14ac:dyDescent="0.25">
      <c r="A62" s="25"/>
      <c r="B62" s="93"/>
      <c r="C62" s="80"/>
      <c r="D62" s="81"/>
      <c r="E62" s="80"/>
      <c r="F62" s="80"/>
      <c r="G62" s="82"/>
      <c r="H62" s="22"/>
      <c r="I62" s="23"/>
      <c r="J62" s="22"/>
      <c r="K62" s="24"/>
    </row>
    <row r="63" spans="1:12" x14ac:dyDescent="0.25">
      <c r="A63" s="25" t="s">
        <v>58</v>
      </c>
      <c r="B63" s="93">
        <f>'All Programs'!B208</f>
        <v>17</v>
      </c>
      <c r="C63" s="93">
        <f>'All Programs'!C208</f>
        <v>18</v>
      </c>
      <c r="D63" s="81">
        <f>'All Programs'!D208</f>
        <v>16</v>
      </c>
      <c r="E63" s="83">
        <f>'All Programs'!E208</f>
        <v>194</v>
      </c>
      <c r="F63" s="93">
        <f>'All Programs'!F208</f>
        <v>220</v>
      </c>
      <c r="G63" s="81">
        <f>'All Programs'!G208</f>
        <v>231</v>
      </c>
      <c r="H63" s="22">
        <f t="shared" si="35"/>
        <v>-0.1111111111111111</v>
      </c>
      <c r="I63" s="23">
        <f t="shared" si="36"/>
        <v>-2</v>
      </c>
      <c r="J63" s="22">
        <f t="shared" si="37"/>
        <v>0.05</v>
      </c>
      <c r="K63" s="24">
        <f t="shared" si="38"/>
        <v>11</v>
      </c>
    </row>
    <row r="64" spans="1:12" x14ac:dyDescent="0.25">
      <c r="A64" s="25" t="s">
        <v>59</v>
      </c>
      <c r="B64" s="83">
        <f>'All Programs'!B209</f>
        <v>49</v>
      </c>
      <c r="C64" s="83">
        <f>'All Programs'!C209</f>
        <v>50</v>
      </c>
      <c r="D64" s="81">
        <f>'All Programs'!D209</f>
        <v>46</v>
      </c>
      <c r="E64" s="83">
        <f>'All Programs'!E209</f>
        <v>384</v>
      </c>
      <c r="F64" s="83">
        <f>'All Programs'!F209</f>
        <v>370</v>
      </c>
      <c r="G64" s="81">
        <f>'All Programs'!G209</f>
        <v>339</v>
      </c>
      <c r="H64" s="22">
        <f t="shared" si="35"/>
        <v>-0.08</v>
      </c>
      <c r="I64" s="23">
        <f t="shared" si="36"/>
        <v>-4</v>
      </c>
      <c r="J64" s="22">
        <f t="shared" si="37"/>
        <v>-8.3783783783783788E-2</v>
      </c>
      <c r="K64" s="10">
        <f t="shared" si="38"/>
        <v>-31</v>
      </c>
    </row>
    <row r="65" spans="1:12" x14ac:dyDescent="0.25">
      <c r="A65" s="66" t="s">
        <v>119</v>
      </c>
      <c r="B65" s="79">
        <f t="shared" ref="B65:G65" si="53">SUM(B63:B64)</f>
        <v>66</v>
      </c>
      <c r="C65" s="79">
        <f t="shared" si="53"/>
        <v>68</v>
      </c>
      <c r="D65" s="86">
        <f t="shared" si="53"/>
        <v>62</v>
      </c>
      <c r="E65" s="79">
        <f t="shared" si="53"/>
        <v>578</v>
      </c>
      <c r="F65" s="79">
        <f t="shared" si="53"/>
        <v>590</v>
      </c>
      <c r="G65" s="86">
        <f t="shared" si="53"/>
        <v>570</v>
      </c>
      <c r="H65" s="68">
        <f t="shared" si="35"/>
        <v>-8.8235294117647065E-2</v>
      </c>
      <c r="I65" s="60">
        <f t="shared" si="36"/>
        <v>-6</v>
      </c>
      <c r="J65" s="68">
        <f t="shared" si="37"/>
        <v>-3.3898305084745763E-2</v>
      </c>
      <c r="K65" s="69">
        <f t="shared" si="38"/>
        <v>-20</v>
      </c>
      <c r="L65" s="19"/>
    </row>
    <row r="66" spans="1:12" ht="7.5" customHeight="1" x14ac:dyDescent="0.25">
      <c r="A66" s="25"/>
      <c r="B66" s="93"/>
      <c r="C66" s="80"/>
      <c r="D66" s="81"/>
      <c r="E66" s="80"/>
      <c r="F66" s="80"/>
      <c r="G66" s="82"/>
      <c r="H66" s="22"/>
      <c r="I66" s="23"/>
      <c r="J66" s="22"/>
      <c r="K66" s="24"/>
    </row>
    <row r="67" spans="1:12" x14ac:dyDescent="0.25">
      <c r="A67" s="25" t="s">
        <v>44</v>
      </c>
      <c r="B67" s="93">
        <f>'All Programs'!B212</f>
        <v>5</v>
      </c>
      <c r="C67" s="93">
        <f>'All Programs'!C212</f>
        <v>6</v>
      </c>
      <c r="D67" s="81">
        <f>'All Programs'!D212</f>
        <v>4</v>
      </c>
      <c r="E67" s="83">
        <f>'All Programs'!E212</f>
        <v>64</v>
      </c>
      <c r="F67" s="93">
        <f>'All Programs'!F212</f>
        <v>79</v>
      </c>
      <c r="G67" s="81">
        <f>'All Programs'!G212</f>
        <v>57</v>
      </c>
      <c r="H67" s="22">
        <f t="shared" ref="H67" si="54">(D67-C67)/C67</f>
        <v>-0.33333333333333331</v>
      </c>
      <c r="I67" s="23">
        <f t="shared" ref="I67" si="55">D67-C67</f>
        <v>-2</v>
      </c>
      <c r="J67" s="22">
        <f t="shared" ref="J67" si="56">(G67-F67)/F67</f>
        <v>-0.27848101265822783</v>
      </c>
      <c r="K67" s="24">
        <f t="shared" ref="K67" si="57">G67-F67</f>
        <v>-22</v>
      </c>
    </row>
    <row r="68" spans="1:12" x14ac:dyDescent="0.25">
      <c r="A68" s="25" t="s">
        <v>45</v>
      </c>
      <c r="B68" s="83">
        <f>'All Programs'!B213</f>
        <v>14</v>
      </c>
      <c r="C68" s="83">
        <f>'All Programs'!C213</f>
        <v>13</v>
      </c>
      <c r="D68" s="81">
        <f>'All Programs'!D213</f>
        <v>18</v>
      </c>
      <c r="E68" s="83">
        <f>'All Programs'!E213</f>
        <v>128</v>
      </c>
      <c r="F68" s="83">
        <f>'All Programs'!F213</f>
        <v>110</v>
      </c>
      <c r="G68" s="81">
        <f>'All Programs'!G213</f>
        <v>166</v>
      </c>
      <c r="H68" s="22">
        <f t="shared" si="35"/>
        <v>0.38461538461538464</v>
      </c>
      <c r="I68" s="23">
        <f t="shared" si="36"/>
        <v>5</v>
      </c>
      <c r="J68" s="22">
        <f t="shared" si="37"/>
        <v>0.50909090909090904</v>
      </c>
      <c r="K68" s="10">
        <f t="shared" si="38"/>
        <v>56</v>
      </c>
    </row>
    <row r="69" spans="1:12" x14ac:dyDescent="0.25">
      <c r="A69" s="66" t="s">
        <v>120</v>
      </c>
      <c r="B69" s="79">
        <f t="shared" ref="B69:G69" si="58">SUM(B67:B68)</f>
        <v>19</v>
      </c>
      <c r="C69" s="79">
        <f t="shared" si="58"/>
        <v>19</v>
      </c>
      <c r="D69" s="86">
        <f t="shared" si="58"/>
        <v>22</v>
      </c>
      <c r="E69" s="79">
        <f t="shared" si="58"/>
        <v>192</v>
      </c>
      <c r="F69" s="79">
        <f t="shared" si="58"/>
        <v>189</v>
      </c>
      <c r="G69" s="86">
        <f t="shared" si="58"/>
        <v>223</v>
      </c>
      <c r="H69" s="68">
        <f t="shared" si="35"/>
        <v>0.15789473684210525</v>
      </c>
      <c r="I69" s="60">
        <f t="shared" si="36"/>
        <v>3</v>
      </c>
      <c r="J69" s="68">
        <f t="shared" si="37"/>
        <v>0.17989417989417988</v>
      </c>
      <c r="K69" s="69">
        <f t="shared" si="38"/>
        <v>34</v>
      </c>
      <c r="L69" s="19"/>
    </row>
    <row r="70" spans="1:12" ht="7.5" customHeight="1" x14ac:dyDescent="0.25">
      <c r="A70" s="25"/>
      <c r="B70" s="93"/>
      <c r="C70" s="80"/>
      <c r="D70" s="81"/>
      <c r="E70" s="80"/>
      <c r="F70" s="80"/>
      <c r="G70" s="82"/>
      <c r="H70" s="22"/>
      <c r="I70" s="23"/>
      <c r="J70" s="22"/>
      <c r="K70" s="24"/>
    </row>
    <row r="71" spans="1:12" x14ac:dyDescent="0.25">
      <c r="A71" s="25" t="s">
        <v>52</v>
      </c>
      <c r="B71" s="93">
        <f>'All Programs'!B231</f>
        <v>69</v>
      </c>
      <c r="C71" s="93">
        <f>'All Programs'!C231</f>
        <v>62</v>
      </c>
      <c r="D71" s="81">
        <f>'All Programs'!D231</f>
        <v>62</v>
      </c>
      <c r="E71" s="83">
        <f>'All Programs'!E231</f>
        <v>939</v>
      </c>
      <c r="F71" s="93">
        <f>'All Programs'!F231</f>
        <v>826</v>
      </c>
      <c r="G71" s="81">
        <f>'All Programs'!G231</f>
        <v>805</v>
      </c>
      <c r="H71" s="22">
        <f t="shared" si="35"/>
        <v>0</v>
      </c>
      <c r="I71" s="23">
        <f t="shared" si="36"/>
        <v>0</v>
      </c>
      <c r="J71" s="22">
        <f t="shared" si="37"/>
        <v>-2.5423728813559324E-2</v>
      </c>
      <c r="K71" s="24">
        <f t="shared" si="38"/>
        <v>-21</v>
      </c>
    </row>
    <row r="72" spans="1:12" x14ac:dyDescent="0.25">
      <c r="A72" s="20" t="s">
        <v>53</v>
      </c>
      <c r="B72" s="83">
        <f>'All Programs'!B232</f>
        <v>34</v>
      </c>
      <c r="C72" s="83">
        <f>'All Programs'!C232</f>
        <v>34</v>
      </c>
      <c r="D72" s="81">
        <f>'All Programs'!D232</f>
        <v>32</v>
      </c>
      <c r="E72" s="83">
        <f>'All Programs'!E232</f>
        <v>482</v>
      </c>
      <c r="F72" s="83">
        <f>'All Programs'!F232</f>
        <v>484</v>
      </c>
      <c r="G72" s="81">
        <f>'All Programs'!G232</f>
        <v>435</v>
      </c>
      <c r="H72" s="22">
        <f t="shared" si="35"/>
        <v>-5.8823529411764705E-2</v>
      </c>
      <c r="I72" s="23">
        <f t="shared" si="36"/>
        <v>-2</v>
      </c>
      <c r="J72" s="22">
        <f t="shared" si="37"/>
        <v>-0.1012396694214876</v>
      </c>
      <c r="K72" s="24">
        <f t="shared" si="38"/>
        <v>-49</v>
      </c>
    </row>
    <row r="73" spans="1:12" x14ac:dyDescent="0.25">
      <c r="A73" s="20" t="s">
        <v>54</v>
      </c>
      <c r="B73" s="83">
        <f>'All Programs'!B233</f>
        <v>4</v>
      </c>
      <c r="C73" s="83">
        <f>'All Programs'!C233</f>
        <v>6</v>
      </c>
      <c r="D73" s="81">
        <f>'All Programs'!D233</f>
        <v>9</v>
      </c>
      <c r="E73" s="83">
        <f>'All Programs'!E233</f>
        <v>48</v>
      </c>
      <c r="F73" s="83">
        <f>'All Programs'!F233</f>
        <v>89</v>
      </c>
      <c r="G73" s="81">
        <f>'All Programs'!G233</f>
        <v>104</v>
      </c>
      <c r="H73" s="22">
        <f t="shared" si="35"/>
        <v>0.5</v>
      </c>
      <c r="I73" s="23">
        <f t="shared" si="36"/>
        <v>3</v>
      </c>
      <c r="J73" s="22">
        <f t="shared" si="37"/>
        <v>0.16853932584269662</v>
      </c>
      <c r="K73" s="24">
        <f t="shared" si="38"/>
        <v>15</v>
      </c>
    </row>
    <row r="74" spans="1:12" x14ac:dyDescent="0.25">
      <c r="A74" s="20" t="s">
        <v>55</v>
      </c>
      <c r="B74" s="83">
        <f>'All Programs'!B234</f>
        <v>4</v>
      </c>
      <c r="C74" s="83">
        <f>'All Programs'!C234</f>
        <v>13</v>
      </c>
      <c r="D74" s="81">
        <f>'All Programs'!D234</f>
        <v>14</v>
      </c>
      <c r="E74" s="83">
        <f>'All Programs'!E234</f>
        <v>59</v>
      </c>
      <c r="F74" s="83">
        <f>'All Programs'!F234</f>
        <v>205</v>
      </c>
      <c r="G74" s="81">
        <f>'All Programs'!G234</f>
        <v>181</v>
      </c>
      <c r="H74" s="22">
        <f t="shared" si="35"/>
        <v>7.6923076923076927E-2</v>
      </c>
      <c r="I74" s="23">
        <f t="shared" si="36"/>
        <v>1</v>
      </c>
      <c r="J74" s="22">
        <f t="shared" si="37"/>
        <v>-0.11707317073170732</v>
      </c>
      <c r="K74" s="24">
        <f t="shared" si="38"/>
        <v>-24</v>
      </c>
    </row>
    <row r="75" spans="1:12" x14ac:dyDescent="0.25">
      <c r="A75" s="20" t="s">
        <v>56</v>
      </c>
      <c r="B75" s="83">
        <f>'All Programs'!B235</f>
        <v>0</v>
      </c>
      <c r="C75" s="83">
        <f>'All Programs'!C235</f>
        <v>3</v>
      </c>
      <c r="D75" s="81">
        <f>'All Programs'!D235</f>
        <v>3</v>
      </c>
      <c r="E75" s="83">
        <f>'All Programs'!E235</f>
        <v>0</v>
      </c>
      <c r="F75" s="83">
        <f>'All Programs'!F235</f>
        <v>42</v>
      </c>
      <c r="G75" s="81">
        <f>'All Programs'!G235</f>
        <v>36</v>
      </c>
      <c r="H75" s="22">
        <f t="shared" ref="H75" si="59">(D75-C75)/C75</f>
        <v>0</v>
      </c>
      <c r="I75" s="23">
        <f t="shared" ref="I75" si="60">D75-C75</f>
        <v>0</v>
      </c>
      <c r="J75" s="22">
        <f t="shared" ref="J75" si="61">(G75-F75)/F75</f>
        <v>-0.14285714285714285</v>
      </c>
      <c r="K75" s="24">
        <f t="shared" ref="K75" si="62">G75-F75</f>
        <v>-6</v>
      </c>
    </row>
    <row r="76" spans="1:12" x14ac:dyDescent="0.25">
      <c r="A76" s="20" t="s">
        <v>57</v>
      </c>
      <c r="B76" s="83">
        <f>'All Programs'!B236</f>
        <v>59</v>
      </c>
      <c r="C76" s="83">
        <f>'All Programs'!C236</f>
        <v>60</v>
      </c>
      <c r="D76" s="81">
        <f>'All Programs'!D236</f>
        <v>44</v>
      </c>
      <c r="E76" s="83">
        <f>'All Programs'!E236</f>
        <v>808</v>
      </c>
      <c r="F76" s="83">
        <f>'All Programs'!F236</f>
        <v>837</v>
      </c>
      <c r="G76" s="81">
        <f>'All Programs'!G236</f>
        <v>624</v>
      </c>
      <c r="H76" s="22">
        <f t="shared" si="35"/>
        <v>-0.26666666666666666</v>
      </c>
      <c r="I76" s="23">
        <f t="shared" si="36"/>
        <v>-16</v>
      </c>
      <c r="J76" s="22">
        <f t="shared" si="37"/>
        <v>-0.25448028673835127</v>
      </c>
      <c r="K76" s="24">
        <f t="shared" si="38"/>
        <v>-213</v>
      </c>
    </row>
    <row r="77" spans="1:12" x14ac:dyDescent="0.25">
      <c r="A77" s="105" t="s">
        <v>207</v>
      </c>
      <c r="B77" s="83">
        <f>'All Programs'!B237</f>
        <v>27</v>
      </c>
      <c r="C77" s="83">
        <f>'All Programs'!C237</f>
        <v>34</v>
      </c>
      <c r="D77" s="81">
        <f>'All Programs'!D237</f>
        <v>59</v>
      </c>
      <c r="E77" s="83">
        <f>'All Programs'!E237</f>
        <v>279</v>
      </c>
      <c r="F77" s="83">
        <f>'All Programs'!F237</f>
        <v>395</v>
      </c>
      <c r="G77" s="81">
        <f>'All Programs'!G237</f>
        <v>740</v>
      </c>
      <c r="H77" s="22">
        <f t="shared" ref="H77" si="63">(D77-C77)/C77</f>
        <v>0.73529411764705888</v>
      </c>
      <c r="I77" s="23">
        <f t="shared" ref="I77" si="64">D77-C77</f>
        <v>25</v>
      </c>
      <c r="J77" s="22">
        <f t="shared" ref="J77" si="65">(G77-F77)/F77</f>
        <v>0.87341772151898733</v>
      </c>
      <c r="K77" s="10">
        <f t="shared" ref="K77" si="66">G77-F77</f>
        <v>345</v>
      </c>
    </row>
    <row r="78" spans="1:12" x14ac:dyDescent="0.25">
      <c r="A78" s="66" t="s">
        <v>121</v>
      </c>
      <c r="B78" s="79">
        <f t="shared" ref="B78:G78" si="67">SUM(B71:B77)</f>
        <v>197</v>
      </c>
      <c r="C78" s="79">
        <f t="shared" si="67"/>
        <v>212</v>
      </c>
      <c r="D78" s="86">
        <f t="shared" si="67"/>
        <v>223</v>
      </c>
      <c r="E78" s="79">
        <f t="shared" si="67"/>
        <v>2615</v>
      </c>
      <c r="F78" s="79">
        <f t="shared" si="67"/>
        <v>2878</v>
      </c>
      <c r="G78" s="86">
        <f t="shared" si="67"/>
        <v>2925</v>
      </c>
      <c r="H78" s="68">
        <f t="shared" si="35"/>
        <v>5.1886792452830191E-2</v>
      </c>
      <c r="I78" s="60">
        <f t="shared" si="36"/>
        <v>11</v>
      </c>
      <c r="J78" s="68">
        <f t="shared" si="37"/>
        <v>1.6330785267546909E-2</v>
      </c>
      <c r="K78" s="69">
        <f t="shared" si="38"/>
        <v>47</v>
      </c>
      <c r="L78" s="19"/>
    </row>
    <row r="79" spans="1:12" ht="7.5" customHeight="1" x14ac:dyDescent="0.25">
      <c r="A79" s="25"/>
      <c r="B79" s="93"/>
      <c r="C79" s="80"/>
      <c r="D79" s="81"/>
      <c r="E79" s="80"/>
      <c r="F79" s="80"/>
      <c r="G79" s="82"/>
      <c r="H79" s="35"/>
      <c r="I79" s="23"/>
      <c r="J79" s="35"/>
      <c r="K79" s="24"/>
    </row>
    <row r="80" spans="1:12" x14ac:dyDescent="0.25">
      <c r="A80" s="25" t="s">
        <v>60</v>
      </c>
      <c r="B80" s="93">
        <f>'All Programs'!B242</f>
        <v>17</v>
      </c>
      <c r="C80" s="93">
        <f>'All Programs'!C242</f>
        <v>19</v>
      </c>
      <c r="D80" s="81">
        <f>'All Programs'!D242</f>
        <v>18</v>
      </c>
      <c r="E80" s="83">
        <f>'All Programs'!E242</f>
        <v>208</v>
      </c>
      <c r="F80" s="93">
        <f>'All Programs'!F242</f>
        <v>238</v>
      </c>
      <c r="G80" s="81">
        <f>'All Programs'!G242</f>
        <v>250</v>
      </c>
      <c r="H80" s="22">
        <f t="shared" si="35"/>
        <v>-5.2631578947368418E-2</v>
      </c>
      <c r="I80" s="23">
        <f t="shared" si="36"/>
        <v>-1</v>
      </c>
      <c r="J80" s="22">
        <f t="shared" si="37"/>
        <v>5.0420168067226892E-2</v>
      </c>
      <c r="K80" s="24">
        <f t="shared" si="38"/>
        <v>12</v>
      </c>
    </row>
    <row r="81" spans="1:12" ht="7.5" customHeight="1" x14ac:dyDescent="0.25">
      <c r="A81" s="25"/>
      <c r="B81" s="93"/>
      <c r="C81" s="80"/>
      <c r="D81" s="81"/>
      <c r="E81" s="80"/>
      <c r="F81" s="80"/>
      <c r="G81" s="82"/>
      <c r="H81" s="22"/>
      <c r="I81" s="23"/>
      <c r="J81" s="22"/>
      <c r="K81" s="24"/>
    </row>
    <row r="82" spans="1:12" ht="12.75" customHeight="1" x14ac:dyDescent="0.25">
      <c r="A82" s="106" t="s">
        <v>223</v>
      </c>
      <c r="B82" s="93">
        <f>'All Programs'!B244</f>
        <v>3</v>
      </c>
      <c r="C82" s="93">
        <f>'All Programs'!C244</f>
        <v>2</v>
      </c>
      <c r="D82" s="81">
        <f>'All Programs'!D244</f>
        <v>3</v>
      </c>
      <c r="E82" s="83">
        <f>'All Programs'!E244</f>
        <v>40</v>
      </c>
      <c r="F82" s="93">
        <f>'All Programs'!F244</f>
        <v>25</v>
      </c>
      <c r="G82" s="81">
        <f>'All Programs'!G244</f>
        <v>28</v>
      </c>
      <c r="H82" s="22">
        <f t="shared" ref="H82" si="68">(D82-C82)/C82</f>
        <v>0.5</v>
      </c>
      <c r="I82" s="23">
        <f t="shared" ref="I82" si="69">D82-C82</f>
        <v>1</v>
      </c>
      <c r="J82" s="22">
        <f t="shared" ref="J82" si="70">(G82-F82)/F82</f>
        <v>0.12</v>
      </c>
      <c r="K82" s="24">
        <f t="shared" ref="K82" si="71">G82-F82</f>
        <v>3</v>
      </c>
    </row>
    <row r="83" spans="1:12" x14ac:dyDescent="0.25">
      <c r="A83" s="106" t="s">
        <v>61</v>
      </c>
      <c r="B83" s="120">
        <f>'All Programs'!B245</f>
        <v>18</v>
      </c>
      <c r="C83" s="120">
        <f>'All Programs'!C245</f>
        <v>26</v>
      </c>
      <c r="D83" s="172">
        <f>'All Programs'!D245</f>
        <v>20</v>
      </c>
      <c r="E83" s="120">
        <f>'All Programs'!E245</f>
        <v>220</v>
      </c>
      <c r="F83" s="120">
        <f>'All Programs'!F245</f>
        <v>315</v>
      </c>
      <c r="G83" s="172">
        <f>'All Programs'!G245</f>
        <v>262</v>
      </c>
      <c r="H83" s="127">
        <f t="shared" si="35"/>
        <v>-0.23076923076923078</v>
      </c>
      <c r="I83" s="135">
        <f t="shared" si="36"/>
        <v>-6</v>
      </c>
      <c r="J83" s="127">
        <f t="shared" si="37"/>
        <v>-0.16825396825396827</v>
      </c>
      <c r="K83" s="121">
        <f t="shared" si="38"/>
        <v>-53</v>
      </c>
    </row>
    <row r="84" spans="1:12" x14ac:dyDescent="0.25">
      <c r="A84" s="118" t="s">
        <v>224</v>
      </c>
      <c r="B84" s="93">
        <f>'All Programs'!B246</f>
        <v>21</v>
      </c>
      <c r="C84" s="93">
        <f>'All Programs'!C246</f>
        <v>28</v>
      </c>
      <c r="D84" s="81">
        <f>'All Programs'!D246</f>
        <v>23</v>
      </c>
      <c r="E84" s="83">
        <f>'All Programs'!E246</f>
        <v>260</v>
      </c>
      <c r="F84" s="93">
        <f>'All Programs'!F246</f>
        <v>340</v>
      </c>
      <c r="G84" s="81">
        <f>'All Programs'!G246</f>
        <v>290</v>
      </c>
      <c r="H84" s="22">
        <f t="shared" ref="H84" si="72">(D84-C84)/C84</f>
        <v>-0.17857142857142858</v>
      </c>
      <c r="I84" s="23">
        <f t="shared" ref="I84" si="73">D84-C84</f>
        <v>-5</v>
      </c>
      <c r="J84" s="22">
        <f t="shared" ref="J84" si="74">(G84-F84)/F84</f>
        <v>-0.14705882352941177</v>
      </c>
      <c r="K84" s="24">
        <f t="shared" ref="K84" si="75">G84-F84</f>
        <v>-50</v>
      </c>
    </row>
    <row r="85" spans="1:12" ht="7.5" customHeight="1" x14ac:dyDescent="0.25">
      <c r="A85" s="25"/>
      <c r="B85" s="93"/>
      <c r="C85" s="80"/>
      <c r="D85" s="81"/>
      <c r="E85" s="80"/>
      <c r="F85" s="80"/>
      <c r="G85" s="82"/>
      <c r="H85" s="22"/>
      <c r="I85" s="23"/>
      <c r="J85" s="22"/>
      <c r="K85" s="24"/>
    </row>
    <row r="86" spans="1:12" x14ac:dyDescent="0.25">
      <c r="A86" s="25" t="s">
        <v>42</v>
      </c>
      <c r="B86" s="93">
        <f>'All Programs'!B259</f>
        <v>123</v>
      </c>
      <c r="C86" s="93">
        <f>'All Programs'!C259</f>
        <v>130</v>
      </c>
      <c r="D86" s="81">
        <f>'All Programs'!D259</f>
        <v>143</v>
      </c>
      <c r="E86" s="83">
        <f>'All Programs'!E259</f>
        <v>1688</v>
      </c>
      <c r="F86" s="93">
        <f>'All Programs'!F259</f>
        <v>1713</v>
      </c>
      <c r="G86" s="81">
        <f>'All Programs'!G259</f>
        <v>2053</v>
      </c>
      <c r="H86" s="22">
        <f t="shared" si="35"/>
        <v>0.1</v>
      </c>
      <c r="I86" s="23">
        <f t="shared" si="36"/>
        <v>13</v>
      </c>
      <c r="J86" s="22">
        <f t="shared" si="37"/>
        <v>0.19848219497956801</v>
      </c>
      <c r="K86" s="24">
        <f t="shared" si="38"/>
        <v>340</v>
      </c>
    </row>
    <row r="87" spans="1:12" ht="7.5" customHeight="1" x14ac:dyDescent="0.25">
      <c r="A87" s="25"/>
      <c r="B87" s="93"/>
      <c r="C87" s="80"/>
      <c r="D87" s="81"/>
      <c r="E87" s="80"/>
      <c r="F87" s="80"/>
      <c r="G87" s="82"/>
      <c r="H87" s="22"/>
      <c r="I87" s="23"/>
      <c r="J87" s="22"/>
      <c r="K87" s="24"/>
    </row>
    <row r="88" spans="1:12" x14ac:dyDescent="0.25">
      <c r="A88" s="25" t="s">
        <v>46</v>
      </c>
      <c r="B88" s="93">
        <f>'All Programs'!B261</f>
        <v>22</v>
      </c>
      <c r="C88" s="93">
        <f>'All Programs'!C261</f>
        <v>18</v>
      </c>
      <c r="D88" s="81">
        <f>'All Programs'!D261</f>
        <v>23</v>
      </c>
      <c r="E88" s="83">
        <f>'All Programs'!E261</f>
        <v>284</v>
      </c>
      <c r="F88" s="93">
        <f>'All Programs'!F261</f>
        <v>241</v>
      </c>
      <c r="G88" s="81">
        <f>'All Programs'!G261</f>
        <v>322</v>
      </c>
      <c r="H88" s="22">
        <f t="shared" si="35"/>
        <v>0.27777777777777779</v>
      </c>
      <c r="I88" s="23">
        <f t="shared" si="36"/>
        <v>5</v>
      </c>
      <c r="J88" s="22">
        <f t="shared" si="37"/>
        <v>0.33609958506224069</v>
      </c>
      <c r="K88" s="24">
        <f t="shared" si="38"/>
        <v>81</v>
      </c>
    </row>
    <row r="89" spans="1:12" x14ac:dyDescent="0.25">
      <c r="A89" s="106" t="s">
        <v>206</v>
      </c>
      <c r="B89" s="93">
        <f>'All Programs'!B262</f>
        <v>34</v>
      </c>
      <c r="C89" s="93">
        <f>'All Programs'!C262</f>
        <v>38</v>
      </c>
      <c r="D89" s="81">
        <f>'All Programs'!D262</f>
        <v>33</v>
      </c>
      <c r="E89" s="83">
        <f>'All Programs'!E262</f>
        <v>487</v>
      </c>
      <c r="F89" s="93">
        <f>'All Programs'!F262</f>
        <v>547</v>
      </c>
      <c r="G89" s="81">
        <f>'All Programs'!G262</f>
        <v>464</v>
      </c>
      <c r="H89" s="22">
        <f t="shared" ref="H89" si="76">(D89-C89)/C89</f>
        <v>-0.13157894736842105</v>
      </c>
      <c r="I89" s="23">
        <f t="shared" ref="I89:I90" si="77">D89-C89</f>
        <v>-5</v>
      </c>
      <c r="J89" s="22">
        <f t="shared" ref="J89" si="78">(G89-F89)/F89</f>
        <v>-0.15173674588665448</v>
      </c>
      <c r="K89" s="24">
        <f t="shared" ref="K89:K90" si="79">G89-F89</f>
        <v>-83</v>
      </c>
    </row>
    <row r="90" spans="1:12" x14ac:dyDescent="0.25">
      <c r="A90" s="34" t="s">
        <v>131</v>
      </c>
      <c r="B90" s="83">
        <f>'All Programs'!B263</f>
        <v>0</v>
      </c>
      <c r="C90" s="83">
        <f>'All Programs'!C263</f>
        <v>0</v>
      </c>
      <c r="D90" s="94">
        <f>'All Programs'!D263</f>
        <v>1</v>
      </c>
      <c r="E90" s="83">
        <f>'All Programs'!E263</f>
        <v>0</v>
      </c>
      <c r="F90" s="83">
        <f>'All Programs'!F263</f>
        <v>0</v>
      </c>
      <c r="G90" s="94">
        <f>'All Programs'!G263</f>
        <v>12</v>
      </c>
      <c r="H90" s="92" t="s">
        <v>168</v>
      </c>
      <c r="I90" s="23">
        <f t="shared" si="77"/>
        <v>1</v>
      </c>
      <c r="J90" s="92" t="s">
        <v>168</v>
      </c>
      <c r="K90" s="10">
        <f t="shared" si="79"/>
        <v>12</v>
      </c>
    </row>
    <row r="91" spans="1:12" x14ac:dyDescent="0.25">
      <c r="A91" s="61" t="s">
        <v>133</v>
      </c>
      <c r="B91" s="84">
        <f t="shared" ref="B91:G91" si="80">SUM(B88:B90)</f>
        <v>56</v>
      </c>
      <c r="C91" s="84">
        <f t="shared" si="80"/>
        <v>56</v>
      </c>
      <c r="D91" s="85">
        <f t="shared" si="80"/>
        <v>57</v>
      </c>
      <c r="E91" s="84">
        <f t="shared" si="80"/>
        <v>771</v>
      </c>
      <c r="F91" s="84">
        <f t="shared" si="80"/>
        <v>788</v>
      </c>
      <c r="G91" s="85">
        <f t="shared" si="80"/>
        <v>798</v>
      </c>
      <c r="H91" s="63">
        <f t="shared" si="35"/>
        <v>1.7857142857142856E-2</v>
      </c>
      <c r="I91" s="64">
        <f t="shared" si="36"/>
        <v>1</v>
      </c>
      <c r="J91" s="63">
        <f t="shared" si="37"/>
        <v>1.2690355329949238E-2</v>
      </c>
      <c r="K91" s="65">
        <f t="shared" si="38"/>
        <v>10</v>
      </c>
      <c r="L91" s="19"/>
    </row>
    <row r="92" spans="1:12" ht="7.5" customHeight="1" x14ac:dyDescent="0.25">
      <c r="A92" s="25"/>
      <c r="B92" s="93"/>
      <c r="C92" s="80"/>
      <c r="D92" s="81"/>
      <c r="E92" s="80"/>
      <c r="F92" s="80"/>
      <c r="G92" s="82"/>
      <c r="H92" s="22"/>
      <c r="I92" s="23"/>
      <c r="J92" s="22"/>
      <c r="K92" s="24"/>
    </row>
    <row r="93" spans="1:12" x14ac:dyDescent="0.25">
      <c r="A93" s="25" t="s">
        <v>62</v>
      </c>
      <c r="B93" s="93">
        <f>'All Programs'!B266</f>
        <v>22</v>
      </c>
      <c r="C93" s="93">
        <f>'All Programs'!C266</f>
        <v>16</v>
      </c>
      <c r="D93" s="81">
        <f>'All Programs'!D266</f>
        <v>6</v>
      </c>
      <c r="E93" s="83">
        <f>'All Programs'!E266</f>
        <v>299</v>
      </c>
      <c r="F93" s="93">
        <f>'All Programs'!F266</f>
        <v>191</v>
      </c>
      <c r="G93" s="81">
        <f>'All Programs'!G266</f>
        <v>76</v>
      </c>
      <c r="H93" s="22">
        <f t="shared" si="35"/>
        <v>-0.625</v>
      </c>
      <c r="I93" s="23">
        <f t="shared" si="36"/>
        <v>-10</v>
      </c>
      <c r="J93" s="22">
        <f t="shared" si="37"/>
        <v>-0.60209424083769636</v>
      </c>
      <c r="K93" s="24">
        <f t="shared" si="38"/>
        <v>-115</v>
      </c>
    </row>
    <row r="94" spans="1:12" x14ac:dyDescent="0.25">
      <c r="A94" s="105" t="s">
        <v>240</v>
      </c>
      <c r="B94" s="93">
        <f>'All Programs'!B267</f>
        <v>0</v>
      </c>
      <c r="C94" s="93">
        <f>'All Programs'!C267</f>
        <v>11</v>
      </c>
      <c r="D94" s="81">
        <f>'All Programs'!D267</f>
        <v>20</v>
      </c>
      <c r="E94" s="83">
        <f>'All Programs'!E267</f>
        <v>0</v>
      </c>
      <c r="F94" s="93">
        <f>'All Programs'!F267</f>
        <v>153</v>
      </c>
      <c r="G94" s="81">
        <f>'All Programs'!G267</f>
        <v>277</v>
      </c>
      <c r="H94" s="22">
        <f t="shared" ref="H94" si="81">(D94-C94)/C94</f>
        <v>0.81818181818181823</v>
      </c>
      <c r="I94" s="23">
        <f t="shared" ref="I94" si="82">D94-C94</f>
        <v>9</v>
      </c>
      <c r="J94" s="22">
        <f t="shared" ref="J94" si="83">(G94-F94)/F94</f>
        <v>0.81045751633986929</v>
      </c>
      <c r="K94" s="24">
        <f t="shared" ref="K94" si="84">G94-F94</f>
        <v>124</v>
      </c>
    </row>
    <row r="95" spans="1:12" x14ac:dyDescent="0.25">
      <c r="A95" s="106" t="s">
        <v>210</v>
      </c>
      <c r="B95" s="93">
        <f>'All Programs'!B268</f>
        <v>84</v>
      </c>
      <c r="C95" s="93">
        <f>'All Programs'!C268</f>
        <v>95</v>
      </c>
      <c r="D95" s="81">
        <f>'All Programs'!D268</f>
        <v>80</v>
      </c>
      <c r="E95" s="83">
        <f>'All Programs'!E268</f>
        <v>1181</v>
      </c>
      <c r="F95" s="93">
        <f>'All Programs'!F268</f>
        <v>1384</v>
      </c>
      <c r="G95" s="81">
        <f>'All Programs'!G268</f>
        <v>1218</v>
      </c>
      <c r="H95" s="22">
        <f t="shared" ref="H95" si="85">(D95-C95)/C95</f>
        <v>-0.15789473684210525</v>
      </c>
      <c r="I95" s="23">
        <f t="shared" ref="I95" si="86">D95-C95</f>
        <v>-15</v>
      </c>
      <c r="J95" s="22">
        <f t="shared" ref="J95" si="87">(G95-F95)/F95</f>
        <v>-0.1199421965317919</v>
      </c>
      <c r="K95" s="10">
        <f t="shared" ref="K95" si="88">G95-F95</f>
        <v>-166</v>
      </c>
    </row>
    <row r="96" spans="1:12" x14ac:dyDescent="0.25">
      <c r="A96" s="118" t="s">
        <v>211</v>
      </c>
      <c r="B96" s="151">
        <f>'All Programs'!B269</f>
        <v>106</v>
      </c>
      <c r="C96" s="151">
        <f>'All Programs'!C269</f>
        <v>122</v>
      </c>
      <c r="D96" s="152">
        <f>'All Programs'!D269</f>
        <v>106</v>
      </c>
      <c r="E96" s="151">
        <f>'All Programs'!E269</f>
        <v>1480</v>
      </c>
      <c r="F96" s="151">
        <f>'All Programs'!F269</f>
        <v>1728</v>
      </c>
      <c r="G96" s="152">
        <f>'All Programs'!G269</f>
        <v>1571</v>
      </c>
      <c r="H96" s="153">
        <f t="shared" ref="H96" si="89">(D96-C96)/C96</f>
        <v>-0.13114754098360656</v>
      </c>
      <c r="I96" s="154">
        <f t="shared" ref="I96" si="90">D96-C96</f>
        <v>-16</v>
      </c>
      <c r="J96" s="153">
        <f t="shared" ref="J96" si="91">(G96-F96)/F96</f>
        <v>-9.0856481481481483E-2</v>
      </c>
      <c r="K96" s="155">
        <f t="shared" ref="K96" si="92">G96-F96</f>
        <v>-157</v>
      </c>
    </row>
    <row r="97" spans="1:12" ht="7.5" customHeight="1" x14ac:dyDescent="0.25">
      <c r="A97" s="25"/>
      <c r="B97" s="93"/>
      <c r="C97" s="80"/>
      <c r="D97" s="81"/>
      <c r="E97" s="80"/>
      <c r="F97" s="80"/>
      <c r="G97" s="82"/>
      <c r="H97" s="22"/>
      <c r="I97" s="23"/>
      <c r="J97" s="22"/>
      <c r="K97" s="24"/>
    </row>
    <row r="98" spans="1:12" x14ac:dyDescent="0.25">
      <c r="A98" s="25" t="s">
        <v>35</v>
      </c>
      <c r="B98" s="93">
        <f>'All Programs'!B271</f>
        <v>109</v>
      </c>
      <c r="C98" s="93">
        <f>'All Programs'!C271</f>
        <v>138</v>
      </c>
      <c r="D98" s="81">
        <f>'All Programs'!D271</f>
        <v>119</v>
      </c>
      <c r="E98" s="83">
        <f>'All Programs'!E271</f>
        <v>1443</v>
      </c>
      <c r="F98" s="93">
        <f>'All Programs'!F271</f>
        <v>1814</v>
      </c>
      <c r="G98" s="81">
        <f>'All Programs'!G271</f>
        <v>1652</v>
      </c>
      <c r="H98" s="22">
        <f t="shared" si="35"/>
        <v>-0.13768115942028986</v>
      </c>
      <c r="I98" s="23">
        <f t="shared" si="36"/>
        <v>-19</v>
      </c>
      <c r="J98" s="22">
        <f t="shared" si="37"/>
        <v>-8.9305402425578828E-2</v>
      </c>
      <c r="K98" s="24">
        <f t="shared" si="38"/>
        <v>-162</v>
      </c>
      <c r="L98" s="19"/>
    </row>
    <row r="99" spans="1:12" x14ac:dyDescent="0.25">
      <c r="A99" s="106" t="s">
        <v>184</v>
      </c>
      <c r="B99" s="93">
        <f>'All Programs'!B272</f>
        <v>30</v>
      </c>
      <c r="C99" s="93">
        <f>'All Programs'!C272</f>
        <v>33</v>
      </c>
      <c r="D99" s="81">
        <f>'All Programs'!D272</f>
        <v>31</v>
      </c>
      <c r="E99" s="83">
        <f>'All Programs'!E272</f>
        <v>376</v>
      </c>
      <c r="F99" s="93">
        <f>'All Programs'!F272</f>
        <v>423</v>
      </c>
      <c r="G99" s="81">
        <f>'All Programs'!G272</f>
        <v>398</v>
      </c>
      <c r="H99" s="22">
        <f t="shared" ref="H99" si="93">(D99-C99)/C99</f>
        <v>-6.0606060606060608E-2</v>
      </c>
      <c r="I99" s="23">
        <f t="shared" ref="I99" si="94">D99-C99</f>
        <v>-2</v>
      </c>
      <c r="J99" s="22">
        <f t="shared" ref="J99" si="95">(G99-F99)/F99</f>
        <v>-5.9101654846335699E-2</v>
      </c>
      <c r="K99" s="24">
        <f t="shared" ref="K99" si="96">G99-F99</f>
        <v>-25</v>
      </c>
      <c r="L99" s="19"/>
    </row>
    <row r="100" spans="1:12" x14ac:dyDescent="0.25">
      <c r="A100" s="25" t="s">
        <v>36</v>
      </c>
      <c r="B100" s="83">
        <f>'All Programs'!B273</f>
        <v>280</v>
      </c>
      <c r="C100" s="83">
        <f>'All Programs'!C273</f>
        <v>280</v>
      </c>
      <c r="D100" s="81">
        <f>'All Programs'!D273</f>
        <v>237</v>
      </c>
      <c r="E100" s="83">
        <f>'All Programs'!E273</f>
        <v>2559</v>
      </c>
      <c r="F100" s="83">
        <f>'All Programs'!F273</f>
        <v>2598</v>
      </c>
      <c r="G100" s="81">
        <f>'All Programs'!G273</f>
        <v>2189</v>
      </c>
      <c r="H100" s="22">
        <f t="shared" si="35"/>
        <v>-0.15357142857142858</v>
      </c>
      <c r="I100" s="23">
        <f t="shared" si="36"/>
        <v>-43</v>
      </c>
      <c r="J100" s="22">
        <f t="shared" si="37"/>
        <v>-0.15742879137798307</v>
      </c>
      <c r="K100" s="10">
        <f t="shared" si="38"/>
        <v>-409</v>
      </c>
      <c r="L100" s="19"/>
    </row>
    <row r="101" spans="1:12" x14ac:dyDescent="0.25">
      <c r="A101" s="106" t="s">
        <v>185</v>
      </c>
      <c r="B101" s="93">
        <f>'All Programs'!B274</f>
        <v>43</v>
      </c>
      <c r="C101" s="93">
        <f>'All Programs'!C274</f>
        <v>44</v>
      </c>
      <c r="D101" s="81">
        <f>'All Programs'!D274</f>
        <v>45</v>
      </c>
      <c r="E101" s="83">
        <f>'All Programs'!E274</f>
        <v>364</v>
      </c>
      <c r="F101" s="93">
        <f>'All Programs'!F274</f>
        <v>394</v>
      </c>
      <c r="G101" s="81">
        <f>'All Programs'!G274</f>
        <v>481</v>
      </c>
      <c r="H101" s="22">
        <f t="shared" ref="H101" si="97">(D101-C101)/C101</f>
        <v>2.2727272727272728E-2</v>
      </c>
      <c r="I101" s="23">
        <f t="shared" ref="I101" si="98">D101-C101</f>
        <v>1</v>
      </c>
      <c r="J101" s="22">
        <f t="shared" ref="J101" si="99">(G101-F101)/F101</f>
        <v>0.22081218274111675</v>
      </c>
      <c r="K101" s="10">
        <f t="shared" ref="K101" si="100">G101-F101</f>
        <v>87</v>
      </c>
      <c r="L101" s="19"/>
    </row>
    <row r="102" spans="1:12" x14ac:dyDescent="0.25">
      <c r="A102" s="61" t="s">
        <v>115</v>
      </c>
      <c r="B102" s="84">
        <f t="shared" ref="B102:G102" si="101">SUM(B98:B101)</f>
        <v>462</v>
      </c>
      <c r="C102" s="84">
        <f t="shared" si="101"/>
        <v>495</v>
      </c>
      <c r="D102" s="85">
        <f t="shared" si="101"/>
        <v>432</v>
      </c>
      <c r="E102" s="84">
        <f t="shared" si="101"/>
        <v>4742</v>
      </c>
      <c r="F102" s="84">
        <f t="shared" si="101"/>
        <v>5229</v>
      </c>
      <c r="G102" s="85">
        <f t="shared" si="101"/>
        <v>4720</v>
      </c>
      <c r="H102" s="63">
        <f t="shared" si="35"/>
        <v>-0.12727272727272726</v>
      </c>
      <c r="I102" s="64">
        <f t="shared" si="36"/>
        <v>-63</v>
      </c>
      <c r="J102" s="63">
        <f t="shared" si="37"/>
        <v>-9.7341747944157578E-2</v>
      </c>
      <c r="K102" s="65">
        <f t="shared" si="38"/>
        <v>-509</v>
      </c>
      <c r="L102" s="19"/>
    </row>
    <row r="103" spans="1:12" ht="7.5" customHeight="1" x14ac:dyDescent="0.25">
      <c r="A103" s="61"/>
      <c r="B103" s="120"/>
      <c r="C103" s="120"/>
      <c r="D103" s="134"/>
      <c r="E103" s="120"/>
      <c r="F103" s="120"/>
      <c r="G103" s="134"/>
      <c r="H103" s="127"/>
      <c r="I103" s="135"/>
      <c r="J103" s="127"/>
      <c r="K103" s="121"/>
      <c r="L103" s="19"/>
    </row>
    <row r="104" spans="1:12" x14ac:dyDescent="0.25">
      <c r="A104" s="44" t="s">
        <v>1</v>
      </c>
      <c r="B104" s="52">
        <f t="shared" ref="B104:G104" si="102">B53+B57+B61+B65+B69+B78+B80+B84+B86+B91+B96+B102+B46</f>
        <v>1368</v>
      </c>
      <c r="C104" s="52">
        <f t="shared" si="102"/>
        <v>1438</v>
      </c>
      <c r="D104" s="52">
        <f t="shared" si="102"/>
        <v>1375</v>
      </c>
      <c r="E104" s="163">
        <f t="shared" si="102"/>
        <v>16058</v>
      </c>
      <c r="F104" s="164">
        <f t="shared" si="102"/>
        <v>17143</v>
      </c>
      <c r="G104" s="165">
        <f t="shared" si="102"/>
        <v>16860</v>
      </c>
      <c r="H104" s="6">
        <f t="shared" si="35"/>
        <v>-4.3810848400556331E-2</v>
      </c>
      <c r="I104" s="9">
        <f t="shared" si="36"/>
        <v>-63</v>
      </c>
      <c r="J104" s="6">
        <f t="shared" si="37"/>
        <v>-1.6508195765035292E-2</v>
      </c>
      <c r="K104" s="36">
        <f t="shared" si="38"/>
        <v>-283</v>
      </c>
    </row>
    <row r="105" spans="1:12" x14ac:dyDescent="0.25">
      <c r="A105" s="4"/>
      <c r="B105" s="29"/>
      <c r="C105" s="14"/>
      <c r="D105" s="32"/>
      <c r="E105" s="14"/>
      <c r="F105" s="14"/>
      <c r="G105" s="32"/>
      <c r="H105" s="6"/>
      <c r="I105" s="9"/>
      <c r="J105" s="6"/>
      <c r="K105" s="36"/>
    </row>
    <row r="106" spans="1:12" x14ac:dyDescent="0.25">
      <c r="A106" s="2" t="s">
        <v>101</v>
      </c>
      <c r="B106" s="29">
        <f t="shared" ref="B106:G106" si="103">B104+B42</f>
        <v>1846</v>
      </c>
      <c r="C106" s="29">
        <f t="shared" si="103"/>
        <v>1852</v>
      </c>
      <c r="D106" s="13">
        <f t="shared" si="103"/>
        <v>1732</v>
      </c>
      <c r="E106" s="52">
        <f t="shared" si="103"/>
        <v>19942</v>
      </c>
      <c r="F106" s="29">
        <f t="shared" si="103"/>
        <v>20437</v>
      </c>
      <c r="G106" s="13">
        <f t="shared" si="103"/>
        <v>19631</v>
      </c>
      <c r="H106" s="6">
        <f t="shared" si="35"/>
        <v>-6.4794816414686832E-2</v>
      </c>
      <c r="I106" s="32">
        <f>D106-C106</f>
        <v>-120</v>
      </c>
      <c r="J106" s="6">
        <f>(G106-F106)/F106</f>
        <v>-3.9438273719234723E-2</v>
      </c>
      <c r="K106" s="56">
        <f>G106-F106</f>
        <v>-806</v>
      </c>
    </row>
    <row r="107" spans="1:12" x14ac:dyDescent="0.25">
      <c r="D107" s="18"/>
      <c r="G107" s="18"/>
      <c r="H107" s="19"/>
      <c r="I107" s="19"/>
    </row>
  </sheetData>
  <mergeCells count="3">
    <mergeCell ref="A3:K3"/>
    <mergeCell ref="A1:K1"/>
    <mergeCell ref="A2:K2"/>
  </mergeCells>
  <phoneticPr fontId="0" type="noConversion"/>
  <printOptions horizontalCentered="1"/>
  <pageMargins left="0" right="0" top="0.5" bottom="0.25" header="0" footer="0"/>
  <pageSetup scale="74" firstPageNumber="0" orientation="portrait" r:id="rId1"/>
  <headerFooter alignWithMargins="0">
    <oddFooter>&amp;R&amp;"Arial,Italic"&amp;8Office of Institutional Research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2"/>
  <sheetViews>
    <sheetView tabSelected="1" zoomScaleNormal="100" workbookViewId="0">
      <selection sqref="A1:K1"/>
    </sheetView>
  </sheetViews>
  <sheetFormatPr defaultColWidth="9.109375" defaultRowHeight="13.2" x14ac:dyDescent="0.25"/>
  <cols>
    <col min="1" max="1" width="31.33203125" style="16" customWidth="1"/>
    <col min="2" max="2" width="8.33203125" style="26" customWidth="1"/>
    <col min="3" max="7" width="8.33203125" style="17" customWidth="1"/>
    <col min="8" max="9" width="8.6640625" style="16" customWidth="1"/>
    <col min="10" max="10" width="9.33203125" style="16" bestFit="1" customWidth="1"/>
    <col min="11" max="11" width="8.6640625" style="16" customWidth="1"/>
    <col min="12" max="16384" width="9.109375" style="16"/>
  </cols>
  <sheetData>
    <row r="1" spans="1:12" ht="15.6" x14ac:dyDescent="0.3">
      <c r="A1" s="181" t="s">
        <v>249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12" ht="15.6" x14ac:dyDescent="0.3">
      <c r="A2" s="181" t="s">
        <v>97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</row>
    <row r="3" spans="1:12" ht="13.8" x14ac:dyDescent="0.25">
      <c r="A3" s="183"/>
      <c r="B3" s="183"/>
      <c r="C3" s="183"/>
      <c r="D3" s="183"/>
      <c r="E3" s="183"/>
      <c r="F3" s="183"/>
      <c r="G3" s="183"/>
      <c r="H3" s="184"/>
      <c r="I3" s="184"/>
      <c r="J3" s="184"/>
      <c r="K3" s="184"/>
    </row>
    <row r="4" spans="1:12" ht="31.2" x14ac:dyDescent="0.25">
      <c r="A4" s="1" t="s">
        <v>134</v>
      </c>
      <c r="B4" s="27" t="s">
        <v>229</v>
      </c>
      <c r="C4" s="15" t="s">
        <v>236</v>
      </c>
      <c r="D4" s="31" t="s">
        <v>250</v>
      </c>
      <c r="E4" s="15" t="s">
        <v>228</v>
      </c>
      <c r="F4" s="15" t="s">
        <v>237</v>
      </c>
      <c r="G4" s="31" t="s">
        <v>251</v>
      </c>
      <c r="H4" s="5" t="s">
        <v>252</v>
      </c>
      <c r="I4" s="8" t="s">
        <v>253</v>
      </c>
      <c r="J4" s="5" t="s">
        <v>254</v>
      </c>
      <c r="K4" s="5" t="s">
        <v>255</v>
      </c>
    </row>
    <row r="5" spans="1:12" x14ac:dyDescent="0.25">
      <c r="A5" s="25" t="s">
        <v>67</v>
      </c>
      <c r="B5" s="93">
        <f>'All Programs'!B5</f>
        <v>39</v>
      </c>
      <c r="C5" s="93">
        <f>'All Programs'!C5</f>
        <v>38</v>
      </c>
      <c r="D5" s="87">
        <f>'All Programs'!D5</f>
        <v>50</v>
      </c>
      <c r="E5" s="83">
        <f>'All Programs'!E5</f>
        <v>117</v>
      </c>
      <c r="F5" s="93">
        <f>'All Programs'!F5</f>
        <v>183</v>
      </c>
      <c r="G5" s="87">
        <f>'All Programs'!G5</f>
        <v>246</v>
      </c>
      <c r="H5" s="22">
        <f>(D5-C5)/C5</f>
        <v>0.31578947368421051</v>
      </c>
      <c r="I5" s="23">
        <f t="shared" ref="I5:I38" si="0">D5-C5</f>
        <v>12</v>
      </c>
      <c r="J5" s="22">
        <f>(G5-F5)/F5</f>
        <v>0.34426229508196721</v>
      </c>
      <c r="K5" s="24">
        <f t="shared" ref="K5:K38" si="1">G5-F5</f>
        <v>63</v>
      </c>
    </row>
    <row r="6" spans="1:12" ht="7.5" customHeight="1" x14ac:dyDescent="0.25">
      <c r="A6" s="25"/>
      <c r="B6" s="93"/>
      <c r="C6" s="80"/>
      <c r="D6" s="81"/>
      <c r="E6" s="80"/>
      <c r="F6" s="80"/>
      <c r="G6" s="82"/>
      <c r="H6" s="22"/>
      <c r="I6" s="23"/>
      <c r="J6" s="22"/>
      <c r="K6" s="24"/>
    </row>
    <row r="7" spans="1:12" hidden="1" x14ac:dyDescent="0.25">
      <c r="A7" s="25" t="s">
        <v>84</v>
      </c>
      <c r="B7" s="93">
        <f>'All Programs'!B23</f>
        <v>0</v>
      </c>
      <c r="C7" s="93">
        <f>'All Programs'!C23</f>
        <v>0</v>
      </c>
      <c r="D7" s="81">
        <f>'All Programs'!D23</f>
        <v>0</v>
      </c>
      <c r="E7" s="83">
        <f>'All Programs'!E23</f>
        <v>0</v>
      </c>
      <c r="F7" s="93">
        <f>'All Programs'!F23</f>
        <v>0</v>
      </c>
      <c r="G7" s="81">
        <f>'All Programs'!G23</f>
        <v>0</v>
      </c>
      <c r="H7" s="92" t="s">
        <v>168</v>
      </c>
      <c r="I7" s="23">
        <f t="shared" ref="I7:I8" si="2">D7-C7</f>
        <v>0</v>
      </c>
      <c r="J7" s="92" t="s">
        <v>168</v>
      </c>
      <c r="K7" s="24">
        <f t="shared" ref="K7:K8" si="3">G7-F7</f>
        <v>0</v>
      </c>
      <c r="L7" s="16" t="s">
        <v>92</v>
      </c>
    </row>
    <row r="8" spans="1:12" x14ac:dyDescent="0.25">
      <c r="A8" s="25" t="s">
        <v>104</v>
      </c>
      <c r="B8" s="93">
        <f>'All Programs'!B25</f>
        <v>1</v>
      </c>
      <c r="C8" s="93">
        <f>'All Programs'!C25</f>
        <v>0</v>
      </c>
      <c r="D8" s="81">
        <f>'All Programs'!D25</f>
        <v>0</v>
      </c>
      <c r="E8" s="83">
        <f>'All Programs'!E25</f>
        <v>12</v>
      </c>
      <c r="F8" s="93">
        <f>'All Programs'!F25</f>
        <v>0</v>
      </c>
      <c r="G8" s="81">
        <f>'All Programs'!G25</f>
        <v>0</v>
      </c>
      <c r="H8" s="92" t="s">
        <v>168</v>
      </c>
      <c r="I8" s="23">
        <f t="shared" si="2"/>
        <v>0</v>
      </c>
      <c r="J8" s="92" t="s">
        <v>168</v>
      </c>
      <c r="K8" s="24">
        <f t="shared" si="3"/>
        <v>0</v>
      </c>
    </row>
    <row r="9" spans="1:12" x14ac:dyDescent="0.25">
      <c r="A9" s="25" t="s">
        <v>136</v>
      </c>
      <c r="B9" s="93">
        <f>'All Programs'!B26</f>
        <v>5</v>
      </c>
      <c r="C9" s="83">
        <f>'All Programs'!C26</f>
        <v>2</v>
      </c>
      <c r="D9" s="94">
        <f>'All Programs'!D26</f>
        <v>0</v>
      </c>
      <c r="E9" s="83">
        <f>'All Programs'!E26</f>
        <v>52</v>
      </c>
      <c r="F9" s="83">
        <f>'All Programs'!F26</f>
        <v>16</v>
      </c>
      <c r="G9" s="94">
        <f>'All Programs'!G26</f>
        <v>0</v>
      </c>
      <c r="H9" s="92" t="s">
        <v>168</v>
      </c>
      <c r="I9" s="23">
        <f t="shared" ref="I9:I10" si="4">D9-C9</f>
        <v>-2</v>
      </c>
      <c r="J9" s="92" t="s">
        <v>168</v>
      </c>
      <c r="K9" s="24">
        <f t="shared" ref="K9:K10" si="5">G9-F9</f>
        <v>-16</v>
      </c>
    </row>
    <row r="10" spans="1:12" x14ac:dyDescent="0.25">
      <c r="A10" s="106" t="s">
        <v>177</v>
      </c>
      <c r="B10" s="93">
        <f>'All Programs'!B27</f>
        <v>11</v>
      </c>
      <c r="C10" s="83">
        <f>'All Programs'!C27</f>
        <v>4</v>
      </c>
      <c r="D10" s="94">
        <f>'All Programs'!D27</f>
        <v>0</v>
      </c>
      <c r="E10" s="83">
        <f>'All Programs'!E27</f>
        <v>64</v>
      </c>
      <c r="F10" s="83">
        <f>'All Programs'!F27</f>
        <v>32</v>
      </c>
      <c r="G10" s="94">
        <f>'All Programs'!G27</f>
        <v>0</v>
      </c>
      <c r="H10" s="92" t="s">
        <v>168</v>
      </c>
      <c r="I10" s="23">
        <f t="shared" si="4"/>
        <v>-4</v>
      </c>
      <c r="J10" s="92" t="s">
        <v>168</v>
      </c>
      <c r="K10" s="24">
        <f t="shared" si="5"/>
        <v>-32</v>
      </c>
    </row>
    <row r="11" spans="1:12" hidden="1" x14ac:dyDescent="0.25">
      <c r="A11" s="25" t="s">
        <v>83</v>
      </c>
      <c r="B11" s="93">
        <f>'All Programs'!B24</f>
        <v>0</v>
      </c>
      <c r="C11" s="93">
        <f>'All Programs'!C24</f>
        <v>0</v>
      </c>
      <c r="D11" s="81">
        <f>'All Programs'!D24</f>
        <v>0</v>
      </c>
      <c r="E11" s="83">
        <f>'All Programs'!E24</f>
        <v>0</v>
      </c>
      <c r="F11" s="93">
        <f>'All Programs'!F24</f>
        <v>0</v>
      </c>
      <c r="G11" s="81">
        <f>'All Programs'!G24</f>
        <v>0</v>
      </c>
      <c r="H11" s="92" t="s">
        <v>168</v>
      </c>
      <c r="I11" s="23">
        <f t="shared" ref="I11" si="6">D11-C11</f>
        <v>0</v>
      </c>
      <c r="J11" s="92" t="s">
        <v>168</v>
      </c>
      <c r="K11" s="10">
        <f t="shared" ref="K11" si="7">G11-F11</f>
        <v>0</v>
      </c>
    </row>
    <row r="12" spans="1:12" hidden="1" x14ac:dyDescent="0.25">
      <c r="A12" s="25" t="s">
        <v>81</v>
      </c>
      <c r="B12" s="93">
        <f>'All Programs'!B28</f>
        <v>0</v>
      </c>
      <c r="C12" s="93">
        <f>'All Programs'!C28</f>
        <v>0</v>
      </c>
      <c r="D12" s="81">
        <f>'All Programs'!D28</f>
        <v>0</v>
      </c>
      <c r="E12" s="83">
        <f>'All Programs'!E28</f>
        <v>0</v>
      </c>
      <c r="F12" s="93">
        <f>'All Programs'!F28</f>
        <v>0</v>
      </c>
      <c r="G12" s="81">
        <f>'All Programs'!G28</f>
        <v>0</v>
      </c>
      <c r="H12" s="92" t="s">
        <v>168</v>
      </c>
      <c r="I12" s="23">
        <f t="shared" si="0"/>
        <v>0</v>
      </c>
      <c r="J12" s="92" t="s">
        <v>168</v>
      </c>
      <c r="K12" s="24">
        <f t="shared" si="1"/>
        <v>0</v>
      </c>
    </row>
    <row r="13" spans="1:12" x14ac:dyDescent="0.25">
      <c r="A13" s="34" t="s">
        <v>139</v>
      </c>
      <c r="B13" s="93">
        <f>'All Programs'!B29</f>
        <v>12</v>
      </c>
      <c r="C13" s="83">
        <f>'All Programs'!C29</f>
        <v>3</v>
      </c>
      <c r="D13" s="94">
        <f>'All Programs'!D29</f>
        <v>1</v>
      </c>
      <c r="E13" s="83">
        <f>'All Programs'!E29</f>
        <v>108</v>
      </c>
      <c r="F13" s="83">
        <f>'All Programs'!F29</f>
        <v>24</v>
      </c>
      <c r="G13" s="94">
        <f>'All Programs'!G29</f>
        <v>4</v>
      </c>
      <c r="H13" s="22">
        <f t="shared" ref="H13" si="8">(D13-C13)/C13</f>
        <v>-0.66666666666666663</v>
      </c>
      <c r="I13" s="23">
        <f t="shared" ref="I13" si="9">D13-C13</f>
        <v>-2</v>
      </c>
      <c r="J13" s="22">
        <f t="shared" ref="J13" si="10">(G13-F13)/F13</f>
        <v>-0.83333333333333337</v>
      </c>
      <c r="K13" s="24">
        <f t="shared" ref="K13" si="11">G13-F13</f>
        <v>-20</v>
      </c>
    </row>
    <row r="14" spans="1:12" x14ac:dyDescent="0.25">
      <c r="A14" s="34" t="s">
        <v>127</v>
      </c>
      <c r="B14" s="93">
        <f>'All Programs'!B31</f>
        <v>8</v>
      </c>
      <c r="C14" s="83">
        <f>'All Programs'!C31</f>
        <v>3</v>
      </c>
      <c r="D14" s="94">
        <f>'All Programs'!D31</f>
        <v>1</v>
      </c>
      <c r="E14" s="83">
        <f>'All Programs'!E31</f>
        <v>56</v>
      </c>
      <c r="F14" s="83">
        <f>'All Programs'!F31</f>
        <v>16</v>
      </c>
      <c r="G14" s="94">
        <f>'All Programs'!G31</f>
        <v>4</v>
      </c>
      <c r="H14" s="22">
        <f t="shared" ref="H14:H22" si="12">(D14-C14)/C14</f>
        <v>-0.66666666666666663</v>
      </c>
      <c r="I14" s="23">
        <f t="shared" si="0"/>
        <v>-2</v>
      </c>
      <c r="J14" s="22">
        <f t="shared" ref="J14:J22" si="13">(G14-F14)/F14</f>
        <v>-0.75</v>
      </c>
      <c r="K14" s="24">
        <f t="shared" si="1"/>
        <v>-12</v>
      </c>
    </row>
    <row r="15" spans="1:12" hidden="1" x14ac:dyDescent="0.25">
      <c r="A15" s="34" t="s">
        <v>82</v>
      </c>
      <c r="B15" s="83">
        <f>'All Programs'!B30</f>
        <v>0</v>
      </c>
      <c r="C15" s="83">
        <f>'All Programs'!C30</f>
        <v>0</v>
      </c>
      <c r="D15" s="81">
        <f>'All Programs'!D30</f>
        <v>0</v>
      </c>
      <c r="E15" s="83">
        <f>'All Programs'!E30</f>
        <v>0</v>
      </c>
      <c r="F15" s="83">
        <f>'All Programs'!F30</f>
        <v>0</v>
      </c>
      <c r="G15" s="81">
        <f>'All Programs'!G30</f>
        <v>0</v>
      </c>
      <c r="H15" s="22" t="s">
        <v>168</v>
      </c>
      <c r="I15" s="23">
        <f t="shared" si="0"/>
        <v>0</v>
      </c>
      <c r="J15" s="22" t="s">
        <v>168</v>
      </c>
      <c r="K15" s="10">
        <f t="shared" si="1"/>
        <v>0</v>
      </c>
      <c r="L15" s="16" t="s">
        <v>92</v>
      </c>
    </row>
    <row r="16" spans="1:12" x14ac:dyDescent="0.25">
      <c r="A16" s="105" t="s">
        <v>244</v>
      </c>
      <c r="B16" s="93">
        <f>'All Programs'!B32</f>
        <v>0</v>
      </c>
      <c r="C16" s="83">
        <f>'All Programs'!C32</f>
        <v>8</v>
      </c>
      <c r="D16" s="94">
        <f>'All Programs'!D32</f>
        <v>11</v>
      </c>
      <c r="E16" s="83">
        <f>'All Programs'!E32</f>
        <v>0</v>
      </c>
      <c r="F16" s="83">
        <f>'All Programs'!F32</f>
        <v>85</v>
      </c>
      <c r="G16" s="94">
        <f>'All Programs'!G32</f>
        <v>102</v>
      </c>
      <c r="H16" s="22">
        <f t="shared" ref="H16:H19" si="14">(D16-C16)/C16</f>
        <v>0.375</v>
      </c>
      <c r="I16" s="23">
        <f t="shared" ref="I16:I19" si="15">D16-C16</f>
        <v>3</v>
      </c>
      <c r="J16" s="22">
        <f t="shared" ref="J16:J19" si="16">(G16-F16)/F16</f>
        <v>0.2</v>
      </c>
      <c r="K16" s="24">
        <f t="shared" ref="K16:K19" si="17">G16-F16</f>
        <v>17</v>
      </c>
    </row>
    <row r="17" spans="1:12" x14ac:dyDescent="0.25">
      <c r="A17" s="105" t="s">
        <v>245</v>
      </c>
      <c r="B17" s="93">
        <f>'All Programs'!B33</f>
        <v>0</v>
      </c>
      <c r="C17" s="83">
        <f>'All Programs'!C33</f>
        <v>10</v>
      </c>
      <c r="D17" s="94">
        <f>'All Programs'!D33</f>
        <v>17</v>
      </c>
      <c r="E17" s="83">
        <f>'All Programs'!E33</f>
        <v>0</v>
      </c>
      <c r="F17" s="83">
        <f>'All Programs'!F33</f>
        <v>72</v>
      </c>
      <c r="G17" s="94">
        <f>'All Programs'!G33</f>
        <v>140</v>
      </c>
      <c r="H17" s="22">
        <f t="shared" si="14"/>
        <v>0.7</v>
      </c>
      <c r="I17" s="23">
        <f t="shared" si="15"/>
        <v>7</v>
      </c>
      <c r="J17" s="22">
        <f t="shared" si="16"/>
        <v>0.94444444444444442</v>
      </c>
      <c r="K17" s="24">
        <f t="shared" si="17"/>
        <v>68</v>
      </c>
    </row>
    <row r="18" spans="1:12" x14ac:dyDescent="0.25">
      <c r="A18" s="105" t="s">
        <v>246</v>
      </c>
      <c r="B18" s="93">
        <f>'All Programs'!B34</f>
        <v>0</v>
      </c>
      <c r="C18" s="83">
        <f>'All Programs'!C34</f>
        <v>9</v>
      </c>
      <c r="D18" s="94">
        <f>'All Programs'!D34</f>
        <v>7</v>
      </c>
      <c r="E18" s="83">
        <f>'All Programs'!E34</f>
        <v>0</v>
      </c>
      <c r="F18" s="83">
        <f>'All Programs'!F34</f>
        <v>76</v>
      </c>
      <c r="G18" s="94">
        <f>'All Programs'!G34</f>
        <v>62</v>
      </c>
      <c r="H18" s="22">
        <f t="shared" si="14"/>
        <v>-0.22222222222222221</v>
      </c>
      <c r="I18" s="23">
        <f t="shared" si="15"/>
        <v>-2</v>
      </c>
      <c r="J18" s="22">
        <f t="shared" si="16"/>
        <v>-0.18421052631578946</v>
      </c>
      <c r="K18" s="24">
        <f t="shared" si="17"/>
        <v>-14</v>
      </c>
    </row>
    <row r="19" spans="1:12" x14ac:dyDescent="0.25">
      <c r="A19" s="105" t="s">
        <v>247</v>
      </c>
      <c r="B19" s="93">
        <f>'All Programs'!B35</f>
        <v>0</v>
      </c>
      <c r="C19" s="83">
        <f>'All Programs'!C35</f>
        <v>6</v>
      </c>
      <c r="D19" s="94">
        <f>'All Programs'!D35</f>
        <v>14</v>
      </c>
      <c r="E19" s="83">
        <f>'All Programs'!E35</f>
        <v>0</v>
      </c>
      <c r="F19" s="83">
        <f>'All Programs'!F35</f>
        <v>40</v>
      </c>
      <c r="G19" s="94">
        <f>'All Programs'!G35</f>
        <v>108</v>
      </c>
      <c r="H19" s="22">
        <f t="shared" si="14"/>
        <v>1.3333333333333333</v>
      </c>
      <c r="I19" s="23">
        <f t="shared" si="15"/>
        <v>8</v>
      </c>
      <c r="J19" s="22">
        <f t="shared" si="16"/>
        <v>1.7</v>
      </c>
      <c r="K19" s="24">
        <f t="shared" si="17"/>
        <v>68</v>
      </c>
    </row>
    <row r="20" spans="1:12" x14ac:dyDescent="0.25">
      <c r="A20" s="25" t="s">
        <v>80</v>
      </c>
      <c r="B20" s="93">
        <f>'All Programs'!B36</f>
        <v>4</v>
      </c>
      <c r="C20" s="83">
        <f>'All Programs'!C36</f>
        <v>2</v>
      </c>
      <c r="D20" s="94">
        <f>'All Programs'!D36</f>
        <v>6</v>
      </c>
      <c r="E20" s="83">
        <f>'All Programs'!E36</f>
        <v>33</v>
      </c>
      <c r="F20" s="83">
        <f>'All Programs'!F36</f>
        <v>20</v>
      </c>
      <c r="G20" s="94">
        <f>'All Programs'!G36</f>
        <v>66</v>
      </c>
      <c r="H20" s="22">
        <f t="shared" ref="H20" si="18">(D20-C20)/C20</f>
        <v>2</v>
      </c>
      <c r="I20" s="23">
        <f t="shared" ref="I20" si="19">D20-C20</f>
        <v>4</v>
      </c>
      <c r="J20" s="22">
        <f t="shared" ref="J20" si="20">(G20-F20)/F20</f>
        <v>2.2999999999999998</v>
      </c>
      <c r="K20" s="24">
        <f t="shared" ref="K20" si="21">G20-F20</f>
        <v>46</v>
      </c>
    </row>
    <row r="21" spans="1:12" x14ac:dyDescent="0.25">
      <c r="A21" s="106" t="s">
        <v>178</v>
      </c>
      <c r="B21" s="93">
        <f>'All Programs'!B37</f>
        <v>6</v>
      </c>
      <c r="C21" s="83">
        <f>'All Programs'!C37</f>
        <v>4</v>
      </c>
      <c r="D21" s="94">
        <f>'All Programs'!D37</f>
        <v>3</v>
      </c>
      <c r="E21" s="83">
        <f>'All Programs'!E37</f>
        <v>45</v>
      </c>
      <c r="F21" s="83">
        <f>'All Programs'!F37</f>
        <v>28</v>
      </c>
      <c r="G21" s="94">
        <f>'All Programs'!G37</f>
        <v>24</v>
      </c>
      <c r="H21" s="22">
        <f t="shared" ref="H21" si="22">(D21-C21)/C21</f>
        <v>-0.25</v>
      </c>
      <c r="I21" s="23">
        <f t="shared" ref="I21" si="23">D21-C21</f>
        <v>-1</v>
      </c>
      <c r="J21" s="22">
        <f t="shared" ref="J21" si="24">(G21-F21)/F21</f>
        <v>-0.14285714285714285</v>
      </c>
      <c r="K21" s="24">
        <f t="shared" ref="K21" si="25">G21-F21</f>
        <v>-4</v>
      </c>
    </row>
    <row r="22" spans="1:12" x14ac:dyDescent="0.25">
      <c r="A22" s="61" t="s">
        <v>122</v>
      </c>
      <c r="B22" s="84">
        <f t="shared" ref="B22:G22" si="26">SUM(B7:B21)</f>
        <v>47</v>
      </c>
      <c r="C22" s="84">
        <f t="shared" si="26"/>
        <v>51</v>
      </c>
      <c r="D22" s="85">
        <f t="shared" si="26"/>
        <v>60</v>
      </c>
      <c r="E22" s="84">
        <f t="shared" si="26"/>
        <v>370</v>
      </c>
      <c r="F22" s="84">
        <f t="shared" si="26"/>
        <v>409</v>
      </c>
      <c r="G22" s="85">
        <f t="shared" si="26"/>
        <v>510</v>
      </c>
      <c r="H22" s="63">
        <f t="shared" si="12"/>
        <v>0.17647058823529413</v>
      </c>
      <c r="I22" s="64">
        <f t="shared" si="0"/>
        <v>9</v>
      </c>
      <c r="J22" s="63">
        <f t="shared" si="13"/>
        <v>0.24694376528117359</v>
      </c>
      <c r="K22" s="65">
        <f t="shared" si="1"/>
        <v>101</v>
      </c>
      <c r="L22" s="19"/>
    </row>
    <row r="23" spans="1:12" ht="7.5" customHeight="1" x14ac:dyDescent="0.25">
      <c r="A23" s="25"/>
      <c r="B23" s="93"/>
      <c r="C23" s="80"/>
      <c r="D23" s="81"/>
      <c r="E23" s="80"/>
      <c r="F23" s="80"/>
      <c r="G23" s="82"/>
      <c r="H23" s="22"/>
      <c r="I23" s="23"/>
      <c r="J23" s="22"/>
      <c r="K23" s="24"/>
    </row>
    <row r="24" spans="1:12" x14ac:dyDescent="0.25">
      <c r="A24" s="25" t="s">
        <v>74</v>
      </c>
      <c r="B24" s="93">
        <f>'All Programs'!B64</f>
        <v>3</v>
      </c>
      <c r="C24" s="93">
        <f>'All Programs'!C64</f>
        <v>4</v>
      </c>
      <c r="D24" s="81">
        <f>'All Programs'!D64</f>
        <v>4</v>
      </c>
      <c r="E24" s="83">
        <f>'All Programs'!E64</f>
        <v>24</v>
      </c>
      <c r="F24" s="93">
        <f>'All Programs'!F64</f>
        <v>28</v>
      </c>
      <c r="G24" s="81">
        <f>'All Programs'!G64</f>
        <v>37</v>
      </c>
      <c r="H24" s="22">
        <f t="shared" ref="H24:H40" si="27">(D24-C24)/C24</f>
        <v>0</v>
      </c>
      <c r="I24" s="23">
        <f t="shared" si="0"/>
        <v>0</v>
      </c>
      <c r="J24" s="22">
        <f t="shared" ref="J24:J40" si="28">(G24-F24)/F24</f>
        <v>0.32142857142857145</v>
      </c>
      <c r="K24" s="24">
        <f t="shared" si="1"/>
        <v>9</v>
      </c>
    </row>
    <row r="25" spans="1:12" x14ac:dyDescent="0.25">
      <c r="A25" s="25" t="s">
        <v>75</v>
      </c>
      <c r="B25" s="83">
        <f>'All Programs'!B65</f>
        <v>46</v>
      </c>
      <c r="C25" s="83">
        <f>'All Programs'!C65</f>
        <v>44</v>
      </c>
      <c r="D25" s="81">
        <f>'All Programs'!D65</f>
        <v>53</v>
      </c>
      <c r="E25" s="83">
        <f>'All Programs'!E65</f>
        <v>289</v>
      </c>
      <c r="F25" s="83">
        <f>'All Programs'!F65</f>
        <v>265</v>
      </c>
      <c r="G25" s="81">
        <f>'All Programs'!G65</f>
        <v>346</v>
      </c>
      <c r="H25" s="22">
        <f t="shared" si="27"/>
        <v>0.20454545454545456</v>
      </c>
      <c r="I25" s="23">
        <f t="shared" si="0"/>
        <v>9</v>
      </c>
      <c r="J25" s="22">
        <f t="shared" si="28"/>
        <v>0.30566037735849055</v>
      </c>
      <c r="K25" s="10">
        <f t="shared" si="1"/>
        <v>81</v>
      </c>
    </row>
    <row r="26" spans="1:12" x14ac:dyDescent="0.25">
      <c r="A26" s="66" t="s">
        <v>123</v>
      </c>
      <c r="B26" s="79">
        <f t="shared" ref="B26:G26" si="29">SUM(B24:B25)</f>
        <v>49</v>
      </c>
      <c r="C26" s="79">
        <f t="shared" si="29"/>
        <v>48</v>
      </c>
      <c r="D26" s="86">
        <f t="shared" si="29"/>
        <v>57</v>
      </c>
      <c r="E26" s="79">
        <f t="shared" si="29"/>
        <v>313</v>
      </c>
      <c r="F26" s="79">
        <f t="shared" si="29"/>
        <v>293</v>
      </c>
      <c r="G26" s="86">
        <f t="shared" si="29"/>
        <v>383</v>
      </c>
      <c r="H26" s="68">
        <f t="shared" si="27"/>
        <v>0.1875</v>
      </c>
      <c r="I26" s="60">
        <f t="shared" si="0"/>
        <v>9</v>
      </c>
      <c r="J26" s="68">
        <f t="shared" si="28"/>
        <v>0.30716723549488056</v>
      </c>
      <c r="K26" s="69">
        <f t="shared" si="1"/>
        <v>90</v>
      </c>
      <c r="L26" s="19"/>
    </row>
    <row r="27" spans="1:12" ht="7.5" customHeight="1" x14ac:dyDescent="0.25">
      <c r="A27" s="25"/>
      <c r="B27" s="93"/>
      <c r="C27" s="80"/>
      <c r="D27" s="81"/>
      <c r="E27" s="80"/>
      <c r="F27" s="80"/>
      <c r="G27" s="82"/>
      <c r="H27" s="22"/>
      <c r="I27" s="23"/>
      <c r="J27" s="22"/>
      <c r="K27" s="24"/>
    </row>
    <row r="28" spans="1:12" x14ac:dyDescent="0.25">
      <c r="A28" s="25" t="s">
        <v>148</v>
      </c>
      <c r="B28" s="93">
        <f>'All Programs'!B68</f>
        <v>15</v>
      </c>
      <c r="C28" s="93">
        <f>'All Programs'!C68</f>
        <v>24</v>
      </c>
      <c r="D28" s="81">
        <f>'All Programs'!D68</f>
        <v>17</v>
      </c>
      <c r="E28" s="83">
        <f>'All Programs'!E68</f>
        <v>129</v>
      </c>
      <c r="F28" s="93">
        <f>'All Programs'!F68</f>
        <v>177</v>
      </c>
      <c r="G28" s="81">
        <f>'All Programs'!G68</f>
        <v>145</v>
      </c>
      <c r="H28" s="22">
        <f t="shared" si="27"/>
        <v>-0.29166666666666669</v>
      </c>
      <c r="I28" s="23">
        <f t="shared" si="0"/>
        <v>-7</v>
      </c>
      <c r="J28" s="22">
        <f t="shared" si="28"/>
        <v>-0.1807909604519774</v>
      </c>
      <c r="K28" s="24">
        <f t="shared" si="1"/>
        <v>-32</v>
      </c>
    </row>
    <row r="29" spans="1:12" x14ac:dyDescent="0.25">
      <c r="A29" s="105" t="s">
        <v>188</v>
      </c>
      <c r="B29" s="93">
        <f>'All Programs'!B69</f>
        <v>73</v>
      </c>
      <c r="C29" s="93">
        <f>'All Programs'!C69</f>
        <v>74</v>
      </c>
      <c r="D29" s="81">
        <f>'All Programs'!D69</f>
        <v>89</v>
      </c>
      <c r="E29" s="83">
        <f>'All Programs'!E69</f>
        <v>484</v>
      </c>
      <c r="F29" s="93">
        <f>'All Programs'!F69</f>
        <v>505</v>
      </c>
      <c r="G29" s="81">
        <f>'All Programs'!G69</f>
        <v>638</v>
      </c>
      <c r="H29" s="22">
        <f t="shared" ref="H29" si="30">(D29-C29)/C29</f>
        <v>0.20270270270270271</v>
      </c>
      <c r="I29" s="23">
        <f t="shared" ref="I29" si="31">D29-C29</f>
        <v>15</v>
      </c>
      <c r="J29" s="22">
        <f t="shared" ref="J29" si="32">(G29-F29)/F29</f>
        <v>0.26336633663366338</v>
      </c>
      <c r="K29" s="24">
        <f t="shared" ref="K29" si="33">G29-F29</f>
        <v>133</v>
      </c>
    </row>
    <row r="30" spans="1:12" x14ac:dyDescent="0.25">
      <c r="A30" s="77" t="s">
        <v>152</v>
      </c>
      <c r="B30" s="93">
        <f>'All Programs'!B70</f>
        <v>0</v>
      </c>
      <c r="C30" s="83">
        <f>'All Programs'!C70</f>
        <v>0</v>
      </c>
      <c r="D30" s="94">
        <f>'All Programs'!D70</f>
        <v>0</v>
      </c>
      <c r="E30" s="83">
        <f>'All Programs'!E70</f>
        <v>0</v>
      </c>
      <c r="F30" s="83">
        <f>'All Programs'!F70</f>
        <v>0</v>
      </c>
      <c r="G30" s="94">
        <f>'All Programs'!G70</f>
        <v>0</v>
      </c>
      <c r="H30" s="92" t="s">
        <v>168</v>
      </c>
      <c r="I30" s="23">
        <f t="shared" si="0"/>
        <v>0</v>
      </c>
      <c r="J30" s="92" t="s">
        <v>168</v>
      </c>
      <c r="K30" s="24">
        <f t="shared" si="1"/>
        <v>0</v>
      </c>
    </row>
    <row r="31" spans="1:12" x14ac:dyDescent="0.25">
      <c r="A31" s="77" t="s">
        <v>149</v>
      </c>
      <c r="B31" s="83">
        <f>'All Programs'!B71</f>
        <v>0</v>
      </c>
      <c r="C31" s="83">
        <f>'All Programs'!C71</f>
        <v>0</v>
      </c>
      <c r="D31" s="94">
        <f>'All Programs'!D71</f>
        <v>0</v>
      </c>
      <c r="E31" s="83">
        <f>'All Programs'!E71</f>
        <v>0</v>
      </c>
      <c r="F31" s="83">
        <f>'All Programs'!F71</f>
        <v>0</v>
      </c>
      <c r="G31" s="94">
        <f>'All Programs'!G71</f>
        <v>0</v>
      </c>
      <c r="H31" s="92" t="s">
        <v>168</v>
      </c>
      <c r="I31" s="23">
        <f t="shared" ref="I31" si="34">D31-C31</f>
        <v>0</v>
      </c>
      <c r="J31" s="92" t="s">
        <v>168</v>
      </c>
      <c r="K31" s="24">
        <f t="shared" ref="K31" si="35">G31-F31</f>
        <v>0</v>
      </c>
    </row>
    <row r="32" spans="1:12" x14ac:dyDescent="0.25">
      <c r="A32" s="66" t="s">
        <v>150</v>
      </c>
      <c r="B32" s="79">
        <f t="shared" ref="B32:G32" si="36">SUM(B28:B31)</f>
        <v>88</v>
      </c>
      <c r="C32" s="79">
        <f t="shared" si="36"/>
        <v>98</v>
      </c>
      <c r="D32" s="87">
        <f t="shared" si="36"/>
        <v>106</v>
      </c>
      <c r="E32" s="79">
        <f t="shared" si="36"/>
        <v>613</v>
      </c>
      <c r="F32" s="79">
        <f t="shared" si="36"/>
        <v>682</v>
      </c>
      <c r="G32" s="87">
        <f t="shared" si="36"/>
        <v>783</v>
      </c>
      <c r="H32" s="68">
        <f t="shared" si="27"/>
        <v>8.1632653061224483E-2</v>
      </c>
      <c r="I32" s="60">
        <f t="shared" si="0"/>
        <v>8</v>
      </c>
      <c r="J32" s="68">
        <f t="shared" si="28"/>
        <v>0.14809384164222875</v>
      </c>
      <c r="K32" s="69">
        <f t="shared" si="1"/>
        <v>101</v>
      </c>
      <c r="L32" s="19"/>
    </row>
    <row r="33" spans="1:12" ht="7.5" customHeight="1" x14ac:dyDescent="0.25">
      <c r="A33" s="25"/>
      <c r="B33" s="93"/>
      <c r="C33" s="80"/>
      <c r="D33" s="81"/>
      <c r="E33" s="80"/>
      <c r="F33" s="80"/>
      <c r="G33" s="82"/>
      <c r="H33" s="22"/>
      <c r="I33" s="23"/>
      <c r="J33" s="22"/>
      <c r="K33" s="24"/>
    </row>
    <row r="34" spans="1:12" x14ac:dyDescent="0.25">
      <c r="A34" s="25" t="s">
        <v>76</v>
      </c>
      <c r="B34" s="93">
        <f>'All Programs'!B74</f>
        <v>7</v>
      </c>
      <c r="C34" s="93">
        <f>'All Programs'!C74</f>
        <v>6</v>
      </c>
      <c r="D34" s="81">
        <f>'All Programs'!D74</f>
        <v>11</v>
      </c>
      <c r="E34" s="83">
        <f>'All Programs'!E74</f>
        <v>126</v>
      </c>
      <c r="F34" s="93">
        <f>'All Programs'!F74</f>
        <v>108</v>
      </c>
      <c r="G34" s="81">
        <f>'All Programs'!G74</f>
        <v>198</v>
      </c>
      <c r="H34" s="22">
        <f t="shared" si="27"/>
        <v>0.83333333333333337</v>
      </c>
      <c r="I34" s="23">
        <f t="shared" si="0"/>
        <v>5</v>
      </c>
      <c r="J34" s="22">
        <f t="shared" si="28"/>
        <v>0.83333333333333337</v>
      </c>
      <c r="K34" s="24">
        <f t="shared" si="1"/>
        <v>90</v>
      </c>
    </row>
    <row r="35" spans="1:12" ht="7.5" customHeight="1" x14ac:dyDescent="0.25">
      <c r="A35" s="25"/>
      <c r="B35" s="93"/>
      <c r="C35" s="80"/>
      <c r="D35" s="81"/>
      <c r="E35" s="80"/>
      <c r="F35" s="80"/>
      <c r="G35" s="82"/>
      <c r="H35" s="22"/>
      <c r="I35" s="23"/>
      <c r="J35" s="22"/>
      <c r="K35" s="24"/>
    </row>
    <row r="36" spans="1:12" x14ac:dyDescent="0.25">
      <c r="A36" s="25" t="s">
        <v>70</v>
      </c>
      <c r="B36" s="93">
        <f>'All Programs'!B82</f>
        <v>65</v>
      </c>
      <c r="C36" s="93">
        <f>'All Programs'!C82</f>
        <v>56</v>
      </c>
      <c r="D36" s="81">
        <f>'All Programs'!D82</f>
        <v>51</v>
      </c>
      <c r="E36" s="83">
        <f>'All Programs'!E82</f>
        <v>511</v>
      </c>
      <c r="F36" s="93">
        <f>'All Programs'!F82</f>
        <v>407</v>
      </c>
      <c r="G36" s="81">
        <f>'All Programs'!G82</f>
        <v>394</v>
      </c>
      <c r="H36" s="22">
        <f t="shared" si="27"/>
        <v>-8.9285714285714288E-2</v>
      </c>
      <c r="I36" s="23">
        <f t="shared" si="0"/>
        <v>-5</v>
      </c>
      <c r="J36" s="22">
        <f t="shared" si="28"/>
        <v>-3.1941031941031942E-2</v>
      </c>
      <c r="K36" s="24">
        <f t="shared" si="1"/>
        <v>-13</v>
      </c>
    </row>
    <row r="37" spans="1:12" x14ac:dyDescent="0.25">
      <c r="A37" s="25" t="s">
        <v>71</v>
      </c>
      <c r="B37" s="93">
        <f>'All Programs'!B83</f>
        <v>122</v>
      </c>
      <c r="C37" s="93">
        <f>'All Programs'!C83</f>
        <v>112</v>
      </c>
      <c r="D37" s="81">
        <f>'All Programs'!D83</f>
        <v>123</v>
      </c>
      <c r="E37" s="83">
        <f>'All Programs'!E83</f>
        <v>675</v>
      </c>
      <c r="F37" s="93">
        <f>'All Programs'!F83</f>
        <v>603</v>
      </c>
      <c r="G37" s="81">
        <f>'All Programs'!G83</f>
        <v>715</v>
      </c>
      <c r="H37" s="22">
        <f t="shared" si="27"/>
        <v>9.8214285714285712E-2</v>
      </c>
      <c r="I37" s="23">
        <f t="shared" si="0"/>
        <v>11</v>
      </c>
      <c r="J37" s="22">
        <f t="shared" si="28"/>
        <v>0.18573797678275289</v>
      </c>
      <c r="K37" s="24">
        <f t="shared" si="1"/>
        <v>112</v>
      </c>
    </row>
    <row r="38" spans="1:12" hidden="1" x14ac:dyDescent="0.25">
      <c r="A38" s="25" t="s">
        <v>68</v>
      </c>
      <c r="B38" s="93">
        <f>'All Programs'!B84</f>
        <v>0</v>
      </c>
      <c r="C38" s="93">
        <f>'All Programs'!C84</f>
        <v>0</v>
      </c>
      <c r="D38" s="81">
        <f>'All Programs'!D84</f>
        <v>0</v>
      </c>
      <c r="E38" s="83">
        <f>'All Programs'!E84</f>
        <v>0</v>
      </c>
      <c r="F38" s="93">
        <f>'All Programs'!F84</f>
        <v>0</v>
      </c>
      <c r="G38" s="81">
        <f>'All Programs'!G84</f>
        <v>0</v>
      </c>
      <c r="H38" s="92" t="s">
        <v>168</v>
      </c>
      <c r="I38" s="23">
        <f t="shared" si="0"/>
        <v>0</v>
      </c>
      <c r="J38" s="92" t="s">
        <v>168</v>
      </c>
      <c r="K38" s="24">
        <f t="shared" si="1"/>
        <v>0</v>
      </c>
    </row>
    <row r="39" spans="1:12" hidden="1" x14ac:dyDescent="0.25">
      <c r="A39" s="25" t="s">
        <v>69</v>
      </c>
      <c r="B39" s="83">
        <f>'All Programs'!B85</f>
        <v>0</v>
      </c>
      <c r="C39" s="83">
        <f>'All Programs'!C85</f>
        <v>0</v>
      </c>
      <c r="D39" s="81">
        <f>'All Programs'!D85</f>
        <v>0</v>
      </c>
      <c r="E39" s="83">
        <f>'All Programs'!E85</f>
        <v>0</v>
      </c>
      <c r="F39" s="83">
        <f>'All Programs'!F85</f>
        <v>0</v>
      </c>
      <c r="G39" s="81">
        <f>'All Programs'!G85</f>
        <v>0</v>
      </c>
      <c r="H39" s="92" t="s">
        <v>168</v>
      </c>
      <c r="I39" s="23">
        <f t="shared" ref="I39:I71" si="37">D39-C39</f>
        <v>0</v>
      </c>
      <c r="J39" s="92" t="s">
        <v>168</v>
      </c>
      <c r="K39" s="10">
        <f t="shared" ref="K39:K71" si="38">G39-F39</f>
        <v>0</v>
      </c>
    </row>
    <row r="40" spans="1:12" x14ac:dyDescent="0.25">
      <c r="A40" s="61" t="s">
        <v>124</v>
      </c>
      <c r="B40" s="84">
        <f t="shared" ref="B40:G40" si="39">SUM(B36:B39)</f>
        <v>187</v>
      </c>
      <c r="C40" s="84">
        <f t="shared" si="39"/>
        <v>168</v>
      </c>
      <c r="D40" s="85">
        <f t="shared" si="39"/>
        <v>174</v>
      </c>
      <c r="E40" s="84">
        <f t="shared" si="39"/>
        <v>1186</v>
      </c>
      <c r="F40" s="84">
        <f t="shared" si="39"/>
        <v>1010</v>
      </c>
      <c r="G40" s="85">
        <f t="shared" si="39"/>
        <v>1109</v>
      </c>
      <c r="H40" s="63">
        <f t="shared" si="27"/>
        <v>3.5714285714285712E-2</v>
      </c>
      <c r="I40" s="64">
        <f t="shared" si="37"/>
        <v>6</v>
      </c>
      <c r="J40" s="63">
        <f t="shared" si="28"/>
        <v>9.8019801980198024E-2</v>
      </c>
      <c r="K40" s="65">
        <f t="shared" si="38"/>
        <v>99</v>
      </c>
      <c r="L40" s="19"/>
    </row>
    <row r="41" spans="1:12" ht="7.5" customHeight="1" x14ac:dyDescent="0.25">
      <c r="A41" s="25"/>
      <c r="B41" s="93"/>
      <c r="C41" s="80"/>
      <c r="D41" s="81"/>
      <c r="E41" s="80"/>
      <c r="F41" s="80"/>
      <c r="G41" s="82"/>
      <c r="H41" s="35"/>
      <c r="I41" s="23"/>
      <c r="J41" s="35"/>
      <c r="K41" s="24"/>
    </row>
    <row r="42" spans="1:12" x14ac:dyDescent="0.25">
      <c r="A42" s="25" t="s">
        <v>77</v>
      </c>
      <c r="B42" s="93">
        <f>'All Programs'!B88</f>
        <v>20</v>
      </c>
      <c r="C42" s="93">
        <f>'All Programs'!C88</f>
        <v>15</v>
      </c>
      <c r="D42" s="81">
        <f>'All Programs'!D88</f>
        <v>13</v>
      </c>
      <c r="E42" s="83">
        <f>'All Programs'!E88</f>
        <v>191</v>
      </c>
      <c r="F42" s="93">
        <f>'All Programs'!F88</f>
        <v>164</v>
      </c>
      <c r="G42" s="81">
        <f>'All Programs'!G88</f>
        <v>142</v>
      </c>
      <c r="H42" s="22">
        <f>(D42-C42)/C42</f>
        <v>-0.13333333333333333</v>
      </c>
      <c r="I42" s="23">
        <f t="shared" si="37"/>
        <v>-2</v>
      </c>
      <c r="J42" s="22">
        <f>(G42-F42)/F42</f>
        <v>-0.13414634146341464</v>
      </c>
      <c r="K42" s="24">
        <f t="shared" si="38"/>
        <v>-22</v>
      </c>
    </row>
    <row r="43" spans="1:12" x14ac:dyDescent="0.25">
      <c r="A43" s="25" t="s">
        <v>78</v>
      </c>
      <c r="B43" s="93">
        <f>'All Programs'!B89</f>
        <v>16</v>
      </c>
      <c r="C43" s="93">
        <f>'All Programs'!C89</f>
        <v>4</v>
      </c>
      <c r="D43" s="81">
        <f>'All Programs'!D89</f>
        <v>4</v>
      </c>
      <c r="E43" s="83">
        <f>'All Programs'!E89</f>
        <v>171</v>
      </c>
      <c r="F43" s="93">
        <f>'All Programs'!F89</f>
        <v>44</v>
      </c>
      <c r="G43" s="81">
        <f>'All Programs'!G89</f>
        <v>48</v>
      </c>
      <c r="H43" s="22">
        <f>(D43-C43)/C43</f>
        <v>0</v>
      </c>
      <c r="I43" s="23">
        <f t="shared" si="37"/>
        <v>0</v>
      </c>
      <c r="J43" s="22">
        <f>(G43-F43)/F43</f>
        <v>9.0909090909090912E-2</v>
      </c>
      <c r="K43" s="24">
        <f t="shared" si="38"/>
        <v>4</v>
      </c>
    </row>
    <row r="44" spans="1:12" x14ac:dyDescent="0.25">
      <c r="A44" s="106" t="s">
        <v>243</v>
      </c>
      <c r="B44" s="93">
        <f>'All Programs'!B90</f>
        <v>0</v>
      </c>
      <c r="C44" s="93">
        <f>'All Programs'!C90</f>
        <v>12</v>
      </c>
      <c r="D44" s="81">
        <f>'All Programs'!D90</f>
        <v>15</v>
      </c>
      <c r="E44" s="83">
        <f>'All Programs'!E90</f>
        <v>0</v>
      </c>
      <c r="F44" s="93">
        <f>'All Programs'!F90</f>
        <v>99</v>
      </c>
      <c r="G44" s="81">
        <f>'All Programs'!G90</f>
        <v>143</v>
      </c>
      <c r="H44" s="22">
        <f>(D44-C44)/C44</f>
        <v>0.25</v>
      </c>
      <c r="I44" s="23">
        <f t="shared" ref="I44" si="40">D44-C44</f>
        <v>3</v>
      </c>
      <c r="J44" s="22">
        <f>(G44-F44)/F44</f>
        <v>0.44444444444444442</v>
      </c>
      <c r="K44" s="24">
        <f t="shared" ref="K44" si="41">G44-F44</f>
        <v>44</v>
      </c>
    </row>
    <row r="45" spans="1:12" x14ac:dyDescent="0.25">
      <c r="A45" s="105" t="s">
        <v>260</v>
      </c>
      <c r="B45" s="93">
        <f>'All Programs'!B91</f>
        <v>0</v>
      </c>
      <c r="C45" s="93">
        <f>'All Programs'!C91</f>
        <v>0</v>
      </c>
      <c r="D45" s="81">
        <f>'All Programs'!D91</f>
        <v>1</v>
      </c>
      <c r="E45" s="83">
        <f>'All Programs'!E91</f>
        <v>0</v>
      </c>
      <c r="F45" s="93">
        <f>'All Programs'!F91</f>
        <v>0</v>
      </c>
      <c r="G45" s="81">
        <f>'All Programs'!G91</f>
        <v>4</v>
      </c>
      <c r="H45" s="92" t="s">
        <v>168</v>
      </c>
      <c r="I45" s="23">
        <f t="shared" si="37"/>
        <v>1</v>
      </c>
      <c r="J45" s="92" t="s">
        <v>168</v>
      </c>
      <c r="K45" s="24">
        <f t="shared" si="38"/>
        <v>4</v>
      </c>
    </row>
    <row r="46" spans="1:12" x14ac:dyDescent="0.25">
      <c r="A46" s="25" t="s">
        <v>159</v>
      </c>
      <c r="B46" s="93">
        <f>'All Programs'!B92</f>
        <v>26</v>
      </c>
      <c r="C46" s="93">
        <f>'All Programs'!C92</f>
        <v>23</v>
      </c>
      <c r="D46" s="81">
        <f>'All Programs'!D92</f>
        <v>20</v>
      </c>
      <c r="E46" s="83">
        <f>'All Programs'!E92</f>
        <v>199</v>
      </c>
      <c r="F46" s="93">
        <f>'All Programs'!F92</f>
        <v>158</v>
      </c>
      <c r="G46" s="81">
        <f>'All Programs'!G92</f>
        <v>164</v>
      </c>
      <c r="H46" s="22">
        <f>(D46-C46)/C46</f>
        <v>-0.13043478260869565</v>
      </c>
      <c r="I46" s="23">
        <f t="shared" ref="I46" si="42">D46-C46</f>
        <v>-3</v>
      </c>
      <c r="J46" s="22">
        <f>(G46-F46)/F46</f>
        <v>3.7974683544303799E-2</v>
      </c>
      <c r="K46" s="24">
        <f t="shared" ref="K46" si="43">G46-F46</f>
        <v>6</v>
      </c>
    </row>
    <row r="47" spans="1:12" x14ac:dyDescent="0.25">
      <c r="A47" s="25" t="s">
        <v>79</v>
      </c>
      <c r="B47" s="83">
        <f>'All Programs'!B93</f>
        <v>9</v>
      </c>
      <c r="C47" s="83">
        <f>'All Programs'!C93</f>
        <v>6</v>
      </c>
      <c r="D47" s="81">
        <f>'All Programs'!D93</f>
        <v>2</v>
      </c>
      <c r="E47" s="83">
        <f>'All Programs'!E93</f>
        <v>62</v>
      </c>
      <c r="F47" s="83">
        <f>'All Programs'!F93</f>
        <v>44</v>
      </c>
      <c r="G47" s="81">
        <f>'All Programs'!G93</f>
        <v>13</v>
      </c>
      <c r="H47" s="22">
        <f>(D47-C47)/C47</f>
        <v>-0.66666666666666663</v>
      </c>
      <c r="I47" s="23">
        <f t="shared" si="37"/>
        <v>-4</v>
      </c>
      <c r="J47" s="22">
        <f>(G47-F47)/F47</f>
        <v>-0.70454545454545459</v>
      </c>
      <c r="K47" s="10">
        <f t="shared" si="38"/>
        <v>-31</v>
      </c>
    </row>
    <row r="48" spans="1:12" x14ac:dyDescent="0.25">
      <c r="A48" s="66" t="s">
        <v>125</v>
      </c>
      <c r="B48" s="79">
        <f t="shared" ref="B48:G48" si="44">SUM(B42:B47)</f>
        <v>71</v>
      </c>
      <c r="C48" s="79">
        <f t="shared" si="44"/>
        <v>60</v>
      </c>
      <c r="D48" s="86">
        <f t="shared" si="44"/>
        <v>55</v>
      </c>
      <c r="E48" s="79">
        <f t="shared" si="44"/>
        <v>623</v>
      </c>
      <c r="F48" s="79">
        <f t="shared" si="44"/>
        <v>509</v>
      </c>
      <c r="G48" s="86">
        <f t="shared" si="44"/>
        <v>514</v>
      </c>
      <c r="H48" s="68">
        <f>(D48-C48)/C48</f>
        <v>-8.3333333333333329E-2</v>
      </c>
      <c r="I48" s="60">
        <f t="shared" si="37"/>
        <v>-5</v>
      </c>
      <c r="J48" s="68">
        <f>(G48-F48)/F48</f>
        <v>9.823182711198428E-3</v>
      </c>
      <c r="K48" s="69">
        <f t="shared" si="38"/>
        <v>5</v>
      </c>
      <c r="L48" s="19"/>
    </row>
    <row r="49" spans="1:12" ht="7.5" customHeight="1" x14ac:dyDescent="0.25">
      <c r="A49" s="25"/>
      <c r="B49" s="93"/>
      <c r="C49" s="80"/>
      <c r="D49" s="81"/>
      <c r="E49" s="80"/>
      <c r="F49" s="80"/>
      <c r="G49" s="82"/>
      <c r="H49" s="35"/>
      <c r="I49" s="23"/>
      <c r="J49" s="35"/>
      <c r="K49" s="24"/>
    </row>
    <row r="50" spans="1:12" x14ac:dyDescent="0.25">
      <c r="A50" s="34" t="s">
        <v>132</v>
      </c>
      <c r="B50" s="93">
        <f>'All Programs'!B116</f>
        <v>0</v>
      </c>
      <c r="C50" s="83">
        <f>'All Programs'!C116</f>
        <v>0</v>
      </c>
      <c r="D50" s="94">
        <f>'All Programs'!D116</f>
        <v>0</v>
      </c>
      <c r="E50" s="83">
        <f>'All Programs'!E116</f>
        <v>0</v>
      </c>
      <c r="F50" s="83">
        <f>'All Programs'!F116</f>
        <v>0</v>
      </c>
      <c r="G50" s="94">
        <f>'All Programs'!G116</f>
        <v>0</v>
      </c>
      <c r="H50" s="142" t="s">
        <v>168</v>
      </c>
      <c r="I50" s="144">
        <f t="shared" ref="I50:I51" si="45">D50-C50</f>
        <v>0</v>
      </c>
      <c r="J50" s="142" t="s">
        <v>168</v>
      </c>
      <c r="K50" s="143">
        <f t="shared" ref="K50:K51" si="46">G50-F50</f>
        <v>0</v>
      </c>
    </row>
    <row r="51" spans="1:12" x14ac:dyDescent="0.25">
      <c r="A51" s="105" t="s">
        <v>176</v>
      </c>
      <c r="B51" s="93">
        <f>'All Programs'!B117</f>
        <v>0</v>
      </c>
      <c r="C51" s="83">
        <f>'All Programs'!C117</f>
        <v>0</v>
      </c>
      <c r="D51" s="94">
        <f>'All Programs'!D117</f>
        <v>0</v>
      </c>
      <c r="E51" s="83">
        <f>'All Programs'!E117</f>
        <v>0</v>
      </c>
      <c r="F51" s="83">
        <f>'All Programs'!F117</f>
        <v>0</v>
      </c>
      <c r="G51" s="94">
        <f>'All Programs'!G117</f>
        <v>0</v>
      </c>
      <c r="H51" s="92" t="s">
        <v>168</v>
      </c>
      <c r="I51" s="59">
        <f t="shared" si="45"/>
        <v>0</v>
      </c>
      <c r="J51" s="92" t="s">
        <v>168</v>
      </c>
      <c r="K51" s="30">
        <f t="shared" si="46"/>
        <v>0</v>
      </c>
    </row>
    <row r="52" spans="1:12" x14ac:dyDescent="0.25">
      <c r="A52" s="105" t="s">
        <v>187</v>
      </c>
      <c r="B52" s="93">
        <f>'All Programs'!B118</f>
        <v>1</v>
      </c>
      <c r="C52" s="83">
        <f>'All Programs'!C118</f>
        <v>1</v>
      </c>
      <c r="D52" s="94">
        <f>'All Programs'!D118</f>
        <v>0</v>
      </c>
      <c r="E52" s="83">
        <f>'All Programs'!E118</f>
        <v>3</v>
      </c>
      <c r="F52" s="83">
        <f>'All Programs'!F118</f>
        <v>4</v>
      </c>
      <c r="G52" s="94">
        <f>'All Programs'!G118</f>
        <v>0</v>
      </c>
      <c r="H52" s="92" t="s">
        <v>168</v>
      </c>
      <c r="I52" s="59">
        <f t="shared" ref="I52" si="47">D52-C52</f>
        <v>-1</v>
      </c>
      <c r="J52" s="92" t="s">
        <v>168</v>
      </c>
      <c r="K52" s="30">
        <f t="shared" ref="K52" si="48">G52-F52</f>
        <v>-4</v>
      </c>
    </row>
    <row r="53" spans="1:12" x14ac:dyDescent="0.25">
      <c r="A53" s="25" t="s">
        <v>87</v>
      </c>
      <c r="B53" s="93">
        <f>'All Programs'!B119</f>
        <v>0</v>
      </c>
      <c r="C53" s="93">
        <f>'All Programs'!C119</f>
        <v>0</v>
      </c>
      <c r="D53" s="81">
        <f>'All Programs'!D119</f>
        <v>0</v>
      </c>
      <c r="E53" s="83">
        <f>'All Programs'!E119</f>
        <v>0</v>
      </c>
      <c r="F53" s="93">
        <f>'All Programs'!F119</f>
        <v>0</v>
      </c>
      <c r="G53" s="81">
        <f>'All Programs'!G119</f>
        <v>0</v>
      </c>
      <c r="H53" s="92" t="s">
        <v>168</v>
      </c>
      <c r="I53" s="23">
        <f t="shared" ref="I53:I55" si="49">D53-C53</f>
        <v>0</v>
      </c>
      <c r="J53" s="92" t="s">
        <v>168</v>
      </c>
      <c r="K53" s="10">
        <f t="shared" ref="K53:K55" si="50">G53-F53</f>
        <v>0</v>
      </c>
    </row>
    <row r="54" spans="1:12" x14ac:dyDescent="0.25">
      <c r="A54" s="105" t="s">
        <v>160</v>
      </c>
      <c r="B54" s="93">
        <f>'All Programs'!B123</f>
        <v>0</v>
      </c>
      <c r="C54" s="93">
        <f>'All Programs'!C123</f>
        <v>1</v>
      </c>
      <c r="D54" s="81">
        <f>'All Programs'!D123</f>
        <v>0</v>
      </c>
      <c r="E54" s="83">
        <f>'All Programs'!E123</f>
        <v>0</v>
      </c>
      <c r="F54" s="93">
        <f>'All Programs'!F123</f>
        <v>4</v>
      </c>
      <c r="G54" s="81">
        <f>'All Programs'!G123</f>
        <v>0</v>
      </c>
      <c r="H54" s="92" t="s">
        <v>168</v>
      </c>
      <c r="I54" s="23">
        <f t="shared" ref="I54" si="51">D54-C54</f>
        <v>-1</v>
      </c>
      <c r="J54" s="92" t="s">
        <v>168</v>
      </c>
      <c r="K54" s="10">
        <f t="shared" ref="K54" si="52">G54-F54</f>
        <v>-4</v>
      </c>
    </row>
    <row r="55" spans="1:12" x14ac:dyDescent="0.25">
      <c r="A55" s="106" t="s">
        <v>186</v>
      </c>
      <c r="B55" s="93">
        <f>'All Programs'!B124</f>
        <v>4</v>
      </c>
      <c r="C55" s="93">
        <f>'All Programs'!C124</f>
        <v>3</v>
      </c>
      <c r="D55" s="81">
        <f>'All Programs'!D124</f>
        <v>3</v>
      </c>
      <c r="E55" s="83">
        <f>'All Programs'!E124</f>
        <v>24</v>
      </c>
      <c r="F55" s="93">
        <f>'All Programs'!F124</f>
        <v>20</v>
      </c>
      <c r="G55" s="81">
        <f>'All Programs'!G124</f>
        <v>20</v>
      </c>
      <c r="H55" s="22">
        <f t="shared" ref="H55" si="53">(D55-C55)/C55</f>
        <v>0</v>
      </c>
      <c r="I55" s="23">
        <f t="shared" si="49"/>
        <v>0</v>
      </c>
      <c r="J55" s="22">
        <f t="shared" ref="J55" si="54">(G55-F55)/F55</f>
        <v>0</v>
      </c>
      <c r="K55" s="10">
        <f t="shared" si="50"/>
        <v>0</v>
      </c>
    </row>
    <row r="56" spans="1:12" x14ac:dyDescent="0.25">
      <c r="A56" s="105" t="s">
        <v>238</v>
      </c>
      <c r="B56" s="93">
        <f>'All Programs'!B128</f>
        <v>1</v>
      </c>
      <c r="C56" s="83">
        <f>'All Programs'!C128</f>
        <v>1</v>
      </c>
      <c r="D56" s="94">
        <f>'All Programs'!D128</f>
        <v>2</v>
      </c>
      <c r="E56" s="83">
        <f>'All Programs'!E128</f>
        <v>8</v>
      </c>
      <c r="F56" s="83">
        <f>'All Programs'!F128</f>
        <v>4</v>
      </c>
      <c r="G56" s="94">
        <f>'All Programs'!G128</f>
        <v>11</v>
      </c>
      <c r="H56" s="22">
        <f t="shared" ref="H56" si="55">(D56-C56)/C56</f>
        <v>1</v>
      </c>
      <c r="I56" s="23">
        <f t="shared" ref="I56" si="56">D56-C56</f>
        <v>1</v>
      </c>
      <c r="J56" s="22">
        <f t="shared" ref="J56" si="57">(G56-F56)/F56</f>
        <v>1.75</v>
      </c>
      <c r="K56" s="10">
        <f t="shared" ref="K56" si="58">G56-F56</f>
        <v>7</v>
      </c>
    </row>
    <row r="57" spans="1:12" x14ac:dyDescent="0.25">
      <c r="A57" s="25" t="s">
        <v>85</v>
      </c>
      <c r="B57" s="83">
        <f>'All Programs'!B120</f>
        <v>0</v>
      </c>
      <c r="C57" s="83">
        <f>'All Programs'!C120</f>
        <v>0</v>
      </c>
      <c r="D57" s="81">
        <f>'All Programs'!D120</f>
        <v>0</v>
      </c>
      <c r="E57" s="83">
        <f>'All Programs'!E120</f>
        <v>0</v>
      </c>
      <c r="F57" s="83">
        <f>'All Programs'!F120</f>
        <v>0</v>
      </c>
      <c r="G57" s="81">
        <f>'All Programs'!G120</f>
        <v>0</v>
      </c>
      <c r="H57" s="92" t="s">
        <v>168</v>
      </c>
      <c r="I57" s="23">
        <f t="shared" ref="I57" si="59">D57-C57</f>
        <v>0</v>
      </c>
      <c r="J57" s="92" t="s">
        <v>168</v>
      </c>
      <c r="K57" s="24">
        <f t="shared" ref="K57" si="60">G57-F57</f>
        <v>0</v>
      </c>
    </row>
    <row r="58" spans="1:12" x14ac:dyDescent="0.25">
      <c r="A58" s="105" t="s">
        <v>169</v>
      </c>
      <c r="B58" s="83">
        <f>'All Programs'!B121</f>
        <v>3</v>
      </c>
      <c r="C58" s="83">
        <f>'All Programs'!C121</f>
        <v>2</v>
      </c>
      <c r="D58" s="81">
        <f>'All Programs'!D121</f>
        <v>5</v>
      </c>
      <c r="E58" s="83">
        <f>'All Programs'!E121</f>
        <v>16</v>
      </c>
      <c r="F58" s="83">
        <f>'All Programs'!F121</f>
        <v>12</v>
      </c>
      <c r="G58" s="81">
        <f>'All Programs'!G121</f>
        <v>27</v>
      </c>
      <c r="H58" s="22">
        <f>(D58-C58)/C58</f>
        <v>1.5</v>
      </c>
      <c r="I58" s="23">
        <f t="shared" ref="I58:I59" si="61">D58-C58</f>
        <v>3</v>
      </c>
      <c r="J58" s="22">
        <f>(G58-F58)/F58</f>
        <v>1.25</v>
      </c>
      <c r="K58" s="10">
        <f t="shared" ref="K58:K59" si="62">G58-F58</f>
        <v>15</v>
      </c>
    </row>
    <row r="59" spans="1:12" x14ac:dyDescent="0.25">
      <c r="A59" s="105" t="s">
        <v>241</v>
      </c>
      <c r="B59" s="83">
        <f>'All Programs'!B122</f>
        <v>0</v>
      </c>
      <c r="C59" s="83">
        <f>'All Programs'!C122</f>
        <v>1</v>
      </c>
      <c r="D59" s="81">
        <f>'All Programs'!D122</f>
        <v>0</v>
      </c>
      <c r="E59" s="83">
        <f>'All Programs'!E122</f>
        <v>0</v>
      </c>
      <c r="F59" s="83">
        <f>'All Programs'!F122</f>
        <v>6</v>
      </c>
      <c r="G59" s="81">
        <f>'All Programs'!G122</f>
        <v>0</v>
      </c>
      <c r="H59" s="92" t="s">
        <v>168</v>
      </c>
      <c r="I59" s="23">
        <f t="shared" si="61"/>
        <v>-1</v>
      </c>
      <c r="J59" s="92" t="s">
        <v>168</v>
      </c>
      <c r="K59" s="24">
        <f t="shared" si="62"/>
        <v>-6</v>
      </c>
    </row>
    <row r="60" spans="1:12" x14ac:dyDescent="0.25">
      <c r="A60" s="66" t="s">
        <v>114</v>
      </c>
      <c r="B60" s="79">
        <f t="shared" ref="B60:G60" si="63">SUM(B50:B59)</f>
        <v>9</v>
      </c>
      <c r="C60" s="79">
        <f t="shared" si="63"/>
        <v>9</v>
      </c>
      <c r="D60" s="86">
        <f t="shared" si="63"/>
        <v>10</v>
      </c>
      <c r="E60" s="79">
        <f t="shared" si="63"/>
        <v>51</v>
      </c>
      <c r="F60" s="79">
        <f t="shared" si="63"/>
        <v>50</v>
      </c>
      <c r="G60" s="86">
        <f t="shared" si="63"/>
        <v>58</v>
      </c>
      <c r="H60" s="68">
        <f t="shared" ref="H60:H71" si="64">(D60-C60)/C60</f>
        <v>0.1111111111111111</v>
      </c>
      <c r="I60" s="60">
        <f t="shared" si="37"/>
        <v>1</v>
      </c>
      <c r="J60" s="78">
        <f t="shared" ref="J60:J71" si="65">(G60-F60)/F60</f>
        <v>0.16</v>
      </c>
      <c r="K60" s="69">
        <f t="shared" si="38"/>
        <v>8</v>
      </c>
      <c r="L60" s="19"/>
    </row>
    <row r="61" spans="1:12" ht="7.5" customHeight="1" x14ac:dyDescent="0.25">
      <c r="A61" s="25"/>
      <c r="B61" s="93"/>
      <c r="C61" s="80"/>
      <c r="D61" s="81"/>
      <c r="E61" s="80"/>
      <c r="F61" s="80"/>
      <c r="G61" s="82"/>
      <c r="H61" s="22"/>
      <c r="I61" s="23"/>
      <c r="J61" s="76"/>
      <c r="K61" s="10"/>
    </row>
    <row r="62" spans="1:12" hidden="1" x14ac:dyDescent="0.25">
      <c r="A62" s="25" t="s">
        <v>88</v>
      </c>
      <c r="B62" s="93">
        <f>'All Programs'!B141</f>
        <v>0</v>
      </c>
      <c r="C62" s="93">
        <f>'All Programs'!C141</f>
        <v>0</v>
      </c>
      <c r="D62" s="81">
        <f>'All Programs'!D141</f>
        <v>0</v>
      </c>
      <c r="E62" s="83">
        <f>'All Programs'!E141</f>
        <v>0</v>
      </c>
      <c r="F62" s="93">
        <f>'All Programs'!F141</f>
        <v>0</v>
      </c>
      <c r="G62" s="81">
        <f>'All Programs'!G141</f>
        <v>0</v>
      </c>
      <c r="H62" s="92" t="s">
        <v>168</v>
      </c>
      <c r="I62" s="23">
        <f t="shared" ref="I62:I68" si="66">D62-C62</f>
        <v>0</v>
      </c>
      <c r="J62" s="92" t="s">
        <v>168</v>
      </c>
      <c r="K62" s="10">
        <f t="shared" ref="K62:K68" si="67">G62-F62</f>
        <v>0</v>
      </c>
      <c r="L62" s="19"/>
    </row>
    <row r="63" spans="1:12" hidden="1" x14ac:dyDescent="0.25">
      <c r="A63" s="25" t="s">
        <v>86</v>
      </c>
      <c r="B63" s="93">
        <f>'All Programs'!B148</f>
        <v>0</v>
      </c>
      <c r="C63" s="93">
        <f>'All Programs'!C148</f>
        <v>0</v>
      </c>
      <c r="D63" s="81">
        <f>'All Programs'!D148</f>
        <v>0</v>
      </c>
      <c r="E63" s="83">
        <f>'All Programs'!E148</f>
        <v>0</v>
      </c>
      <c r="F63" s="93">
        <f>'All Programs'!F148</f>
        <v>0</v>
      </c>
      <c r="G63" s="81">
        <f>'All Programs'!G148</f>
        <v>0</v>
      </c>
      <c r="H63" s="92" t="s">
        <v>168</v>
      </c>
      <c r="I63" s="23">
        <f t="shared" si="66"/>
        <v>0</v>
      </c>
      <c r="J63" s="92" t="s">
        <v>168</v>
      </c>
      <c r="K63" s="10">
        <f t="shared" si="67"/>
        <v>0</v>
      </c>
    </row>
    <row r="64" spans="1:12" hidden="1" x14ac:dyDescent="0.25">
      <c r="A64" s="25" t="s">
        <v>163</v>
      </c>
      <c r="B64" s="93">
        <f>'All Programs'!B142</f>
        <v>0</v>
      </c>
      <c r="C64" s="93">
        <f>'All Programs'!C142</f>
        <v>0</v>
      </c>
      <c r="D64" s="81">
        <f>'All Programs'!D142</f>
        <v>0</v>
      </c>
      <c r="E64" s="83">
        <f>'All Programs'!E142</f>
        <v>0</v>
      </c>
      <c r="F64" s="93">
        <f>'All Programs'!F142</f>
        <v>0</v>
      </c>
      <c r="G64" s="81">
        <f>'All Programs'!G142</f>
        <v>0</v>
      </c>
      <c r="H64" s="92" t="s">
        <v>168</v>
      </c>
      <c r="I64" s="23">
        <f t="shared" si="66"/>
        <v>0</v>
      </c>
      <c r="J64" s="92" t="s">
        <v>168</v>
      </c>
      <c r="K64" s="10">
        <f t="shared" si="67"/>
        <v>0</v>
      </c>
    </row>
    <row r="65" spans="1:12" x14ac:dyDescent="0.25">
      <c r="A65" s="25" t="s">
        <v>162</v>
      </c>
      <c r="B65" s="93">
        <f>'All Programs'!B144</f>
        <v>0</v>
      </c>
      <c r="C65" s="93">
        <f>'All Programs'!C144</f>
        <v>0</v>
      </c>
      <c r="D65" s="81">
        <f>'All Programs'!D144</f>
        <v>1</v>
      </c>
      <c r="E65" s="83">
        <f>'All Programs'!E144</f>
        <v>0</v>
      </c>
      <c r="F65" s="93">
        <f>'All Programs'!F144</f>
        <v>0</v>
      </c>
      <c r="G65" s="81">
        <f>'All Programs'!G144</f>
        <v>8</v>
      </c>
      <c r="H65" s="92" t="s">
        <v>168</v>
      </c>
      <c r="I65" s="23">
        <f t="shared" ref="I65" si="68">D65-C65</f>
        <v>1</v>
      </c>
      <c r="J65" s="92" t="s">
        <v>168</v>
      </c>
      <c r="K65" s="24">
        <f t="shared" ref="K65" si="69">G65-F65</f>
        <v>8</v>
      </c>
    </row>
    <row r="66" spans="1:12" x14ac:dyDescent="0.25">
      <c r="A66" s="106" t="s">
        <v>172</v>
      </c>
      <c r="B66" s="93">
        <f>'All Programs'!B146</f>
        <v>0</v>
      </c>
      <c r="C66" s="93">
        <f>'All Programs'!C146</f>
        <v>0</v>
      </c>
      <c r="D66" s="81">
        <f>'All Programs'!D146</f>
        <v>1</v>
      </c>
      <c r="E66" s="83">
        <f>'All Programs'!E146</f>
        <v>0</v>
      </c>
      <c r="F66" s="93">
        <f>'All Programs'!F146</f>
        <v>0</v>
      </c>
      <c r="G66" s="81">
        <f>'All Programs'!G146</f>
        <v>4</v>
      </c>
      <c r="H66" s="92" t="s">
        <v>168</v>
      </c>
      <c r="I66" s="23">
        <f t="shared" si="66"/>
        <v>1</v>
      </c>
      <c r="J66" s="92" t="s">
        <v>168</v>
      </c>
      <c r="K66" s="24">
        <f t="shared" si="67"/>
        <v>4</v>
      </c>
    </row>
    <row r="67" spans="1:12" x14ac:dyDescent="0.25">
      <c r="A67" s="106" t="s">
        <v>173</v>
      </c>
      <c r="B67" s="93">
        <f>'All Programs'!B147</f>
        <v>3</v>
      </c>
      <c r="C67" s="93">
        <f>'All Programs'!C147</f>
        <v>3</v>
      </c>
      <c r="D67" s="81">
        <f>'All Programs'!D147</f>
        <v>3</v>
      </c>
      <c r="E67" s="83">
        <f>'All Programs'!E147</f>
        <v>12</v>
      </c>
      <c r="F67" s="93">
        <f>'All Programs'!F147</f>
        <v>12</v>
      </c>
      <c r="G67" s="81">
        <f>'All Programs'!G147</f>
        <v>12</v>
      </c>
      <c r="H67" s="72">
        <f t="shared" ref="H67" si="70">(D67-C67)/C67</f>
        <v>0</v>
      </c>
      <c r="I67" s="59">
        <f t="shared" si="66"/>
        <v>0</v>
      </c>
      <c r="J67" s="72">
        <f t="shared" ref="J67" si="71">(G67-F67)/F67</f>
        <v>0</v>
      </c>
      <c r="K67" s="30">
        <f t="shared" si="67"/>
        <v>0</v>
      </c>
    </row>
    <row r="68" spans="1:12" x14ac:dyDescent="0.25">
      <c r="A68" s="34" t="s">
        <v>128</v>
      </c>
      <c r="B68" s="120">
        <f>'All Programs'!B155</f>
        <v>1</v>
      </c>
      <c r="C68" s="120">
        <f>'All Programs'!C155</f>
        <v>1</v>
      </c>
      <c r="D68" s="134">
        <f>'All Programs'!D155</f>
        <v>0</v>
      </c>
      <c r="E68" s="120">
        <f>'All Programs'!E155</f>
        <v>3</v>
      </c>
      <c r="F68" s="120">
        <f>'All Programs'!F155</f>
        <v>6</v>
      </c>
      <c r="G68" s="134">
        <f>'All Programs'!G155</f>
        <v>0</v>
      </c>
      <c r="H68" s="92" t="s">
        <v>168</v>
      </c>
      <c r="I68" s="23">
        <f t="shared" si="66"/>
        <v>-1</v>
      </c>
      <c r="J68" s="92" t="s">
        <v>168</v>
      </c>
      <c r="K68" s="24">
        <f t="shared" si="67"/>
        <v>-6</v>
      </c>
    </row>
    <row r="69" spans="1:12" x14ac:dyDescent="0.25">
      <c r="A69" s="66" t="s">
        <v>107</v>
      </c>
      <c r="B69" s="93">
        <f t="shared" ref="B69:G69" si="72">SUM(B62:B68)</f>
        <v>4</v>
      </c>
      <c r="C69" s="83">
        <f t="shared" si="72"/>
        <v>4</v>
      </c>
      <c r="D69" s="94">
        <f t="shared" si="72"/>
        <v>5</v>
      </c>
      <c r="E69" s="83">
        <f t="shared" si="72"/>
        <v>15</v>
      </c>
      <c r="F69" s="83">
        <f t="shared" si="72"/>
        <v>18</v>
      </c>
      <c r="G69" s="94">
        <f t="shared" si="72"/>
        <v>24</v>
      </c>
      <c r="H69" s="11">
        <f t="shared" si="64"/>
        <v>0.25</v>
      </c>
      <c r="I69" s="64">
        <f t="shared" si="37"/>
        <v>1</v>
      </c>
      <c r="J69" s="125">
        <f t="shared" si="65"/>
        <v>0.33333333333333331</v>
      </c>
      <c r="K69" s="65">
        <f t="shared" si="38"/>
        <v>6</v>
      </c>
    </row>
    <row r="70" spans="1:12" ht="7.5" customHeight="1" x14ac:dyDescent="0.25">
      <c r="A70" s="66"/>
      <c r="B70" s="120"/>
      <c r="C70" s="120"/>
      <c r="D70" s="134"/>
      <c r="E70" s="120"/>
      <c r="F70" s="120"/>
      <c r="G70" s="134"/>
      <c r="H70" s="127"/>
      <c r="I70" s="135"/>
      <c r="J70" s="127"/>
      <c r="K70" s="121"/>
    </row>
    <row r="71" spans="1:12" x14ac:dyDescent="0.25">
      <c r="A71" s="2" t="s">
        <v>0</v>
      </c>
      <c r="B71" s="38">
        <f t="shared" ref="B71:G71" si="73">B5+B22+B26+B32+B34+B40+B48+B60+B69</f>
        <v>501</v>
      </c>
      <c r="C71" s="38">
        <f t="shared" si="73"/>
        <v>482</v>
      </c>
      <c r="D71" s="38">
        <f t="shared" si="73"/>
        <v>528</v>
      </c>
      <c r="E71" s="107">
        <f t="shared" si="73"/>
        <v>3414</v>
      </c>
      <c r="F71" s="164">
        <f t="shared" si="73"/>
        <v>3262</v>
      </c>
      <c r="G71" s="174">
        <f t="shared" si="73"/>
        <v>3825</v>
      </c>
      <c r="H71" s="41">
        <f t="shared" si="64"/>
        <v>9.5435684647302899E-2</v>
      </c>
      <c r="I71" s="42">
        <f t="shared" si="37"/>
        <v>46</v>
      </c>
      <c r="J71" s="41">
        <f t="shared" si="65"/>
        <v>0.17259350091968118</v>
      </c>
      <c r="K71" s="43">
        <f t="shared" si="38"/>
        <v>563</v>
      </c>
    </row>
    <row r="72" spans="1:12" x14ac:dyDescent="0.25">
      <c r="A72" s="25"/>
      <c r="B72" s="93"/>
      <c r="C72" s="80"/>
      <c r="D72" s="88"/>
      <c r="E72" s="80"/>
      <c r="F72" s="80"/>
      <c r="G72" s="88"/>
      <c r="H72" s="6"/>
      <c r="I72" s="9"/>
      <c r="J72" s="22"/>
      <c r="K72" s="7"/>
    </row>
    <row r="73" spans="1:12" x14ac:dyDescent="0.25">
      <c r="A73" s="34" t="s">
        <v>72</v>
      </c>
      <c r="B73" s="93">
        <f>'All Programs'!B174</f>
        <v>17</v>
      </c>
      <c r="C73" s="93">
        <f>'All Programs'!C174</f>
        <v>4</v>
      </c>
      <c r="D73" s="81">
        <f>'All Programs'!D174</f>
        <v>2</v>
      </c>
      <c r="E73" s="83">
        <f>'All Programs'!E174</f>
        <v>160</v>
      </c>
      <c r="F73" s="93">
        <f>'All Programs'!F174</f>
        <v>28</v>
      </c>
      <c r="G73" s="81">
        <f>'All Programs'!G174</f>
        <v>12</v>
      </c>
      <c r="H73" s="22">
        <f>(D73-C73)/C73</f>
        <v>-0.5</v>
      </c>
      <c r="I73" s="23">
        <f>D73-C73</f>
        <v>-2</v>
      </c>
      <c r="J73" s="22">
        <f>(G73-F73)/F73</f>
        <v>-0.5714285714285714</v>
      </c>
      <c r="K73" s="24">
        <f>G73-F73</f>
        <v>-16</v>
      </c>
    </row>
    <row r="74" spans="1:12" x14ac:dyDescent="0.25">
      <c r="A74" s="105" t="s">
        <v>209</v>
      </c>
      <c r="B74" s="93">
        <f>'All Programs'!B175</f>
        <v>84</v>
      </c>
      <c r="C74" s="93">
        <f>'All Programs'!C175</f>
        <v>95</v>
      </c>
      <c r="D74" s="81">
        <f>'All Programs'!D175</f>
        <v>92</v>
      </c>
      <c r="E74" s="83">
        <f>'All Programs'!E175</f>
        <v>1111</v>
      </c>
      <c r="F74" s="93">
        <f>'All Programs'!F175</f>
        <v>1234</v>
      </c>
      <c r="G74" s="81">
        <f>'All Programs'!G175</f>
        <v>1230</v>
      </c>
      <c r="H74" s="72">
        <f t="shared" ref="H74" si="74">(D74-C74)/C74</f>
        <v>-3.1578947368421054E-2</v>
      </c>
      <c r="I74" s="59">
        <f t="shared" ref="I74" si="75">D74-C74</f>
        <v>-3</v>
      </c>
      <c r="J74" s="72">
        <f t="shared" ref="J74" si="76">(G74-F74)/F74</f>
        <v>-3.2414910858995136E-3</v>
      </c>
      <c r="K74" s="93">
        <f t="shared" ref="K74" si="77">G74-F74</f>
        <v>-4</v>
      </c>
    </row>
    <row r="75" spans="1:12" x14ac:dyDescent="0.25">
      <c r="A75" s="118" t="s">
        <v>208</v>
      </c>
      <c r="B75" s="151">
        <f>'All Programs'!B176</f>
        <v>101</v>
      </c>
      <c r="C75" s="151">
        <f>'All Programs'!C176</f>
        <v>99</v>
      </c>
      <c r="D75" s="152">
        <f>'All Programs'!D176</f>
        <v>94</v>
      </c>
      <c r="E75" s="151">
        <f>'All Programs'!E176</f>
        <v>1271</v>
      </c>
      <c r="F75" s="151">
        <f>'All Programs'!F176</f>
        <v>1262</v>
      </c>
      <c r="G75" s="152">
        <f>'All Programs'!G176</f>
        <v>1242</v>
      </c>
      <c r="H75" s="153">
        <f>(D75-C75)/C75</f>
        <v>-5.0505050505050504E-2</v>
      </c>
      <c r="I75" s="154">
        <f>D75-C75</f>
        <v>-5</v>
      </c>
      <c r="J75" s="153">
        <f>(G75-F75)/F75</f>
        <v>-1.5847860538827259E-2</v>
      </c>
      <c r="K75" s="155">
        <f>G75-F75</f>
        <v>-20</v>
      </c>
    </row>
    <row r="76" spans="1:12" ht="7.5" customHeight="1" x14ac:dyDescent="0.25">
      <c r="A76" s="25"/>
      <c r="B76" s="93"/>
      <c r="C76" s="80"/>
      <c r="D76" s="81"/>
      <c r="E76" s="80"/>
      <c r="F76" s="80"/>
      <c r="G76" s="82"/>
      <c r="H76" s="22"/>
      <c r="I76" s="23"/>
      <c r="J76" s="22"/>
      <c r="K76" s="24"/>
    </row>
    <row r="77" spans="1:12" x14ac:dyDescent="0.25">
      <c r="A77" s="25" t="s">
        <v>73</v>
      </c>
      <c r="B77" s="93">
        <f>'All Programs'!B197</f>
        <v>41</v>
      </c>
      <c r="C77" s="93">
        <f>'All Programs'!C197</f>
        <v>33</v>
      </c>
      <c r="D77" s="81">
        <f>'All Programs'!D197</f>
        <v>31</v>
      </c>
      <c r="E77" s="83">
        <f>'All Programs'!E197</f>
        <v>484</v>
      </c>
      <c r="F77" s="93">
        <f>'All Programs'!F197</f>
        <v>418</v>
      </c>
      <c r="G77" s="81">
        <f>'All Programs'!G197</f>
        <v>402</v>
      </c>
      <c r="H77" s="22">
        <f>(D77-C77)/C77</f>
        <v>-6.0606060606060608E-2</v>
      </c>
      <c r="I77" s="23">
        <f>D77-C77</f>
        <v>-2</v>
      </c>
      <c r="J77" s="22">
        <f>(G77-F77)/F77</f>
        <v>-3.8277511961722487E-2</v>
      </c>
      <c r="K77" s="24">
        <f>G77-F77</f>
        <v>-16</v>
      </c>
      <c r="L77" s="19"/>
    </row>
    <row r="78" spans="1:12" x14ac:dyDescent="0.25">
      <c r="A78" s="34" t="s">
        <v>129</v>
      </c>
      <c r="B78" s="93">
        <f>'All Programs'!B198</f>
        <v>0</v>
      </c>
      <c r="C78" s="83">
        <f>'All Programs'!C198</f>
        <v>0</v>
      </c>
      <c r="D78" s="94">
        <f>'All Programs'!D198</f>
        <v>0</v>
      </c>
      <c r="E78" s="83">
        <f>'All Programs'!E198</f>
        <v>0</v>
      </c>
      <c r="F78" s="83">
        <f>'All Programs'!F198</f>
        <v>0</v>
      </c>
      <c r="G78" s="94">
        <f>'All Programs'!G198</f>
        <v>0</v>
      </c>
      <c r="H78" s="92" t="s">
        <v>168</v>
      </c>
      <c r="I78" s="23">
        <f t="shared" ref="I78" si="78">D78-C78</f>
        <v>0</v>
      </c>
      <c r="J78" s="92" t="s">
        <v>168</v>
      </c>
      <c r="K78" s="24">
        <f t="shared" ref="K78" si="79">G78-F78</f>
        <v>0</v>
      </c>
      <c r="L78" s="19"/>
    </row>
    <row r="79" spans="1:12" x14ac:dyDescent="0.25">
      <c r="A79" s="34" t="s">
        <v>130</v>
      </c>
      <c r="B79" s="83">
        <f>'All Programs'!B199</f>
        <v>0</v>
      </c>
      <c r="C79" s="83">
        <f>'All Programs'!C199</f>
        <v>0</v>
      </c>
      <c r="D79" s="94">
        <f>'All Programs'!D199</f>
        <v>0</v>
      </c>
      <c r="E79" s="83">
        <f>'All Programs'!E199</f>
        <v>0</v>
      </c>
      <c r="F79" s="83">
        <f>'All Programs'!F199</f>
        <v>0</v>
      </c>
      <c r="G79" s="94">
        <f>'All Programs'!G199</f>
        <v>0</v>
      </c>
      <c r="H79" s="142" t="s">
        <v>168</v>
      </c>
      <c r="I79" s="59">
        <f t="shared" ref="I79" si="80">D79-C79</f>
        <v>0</v>
      </c>
      <c r="J79" s="142" t="s">
        <v>168</v>
      </c>
      <c r="K79" s="30">
        <f t="shared" ref="K79" si="81">G79-F79</f>
        <v>0</v>
      </c>
      <c r="L79" s="19"/>
    </row>
    <row r="80" spans="1:12" x14ac:dyDescent="0.25">
      <c r="A80" s="61" t="s">
        <v>123</v>
      </c>
      <c r="B80" s="84">
        <f t="shared" ref="B80:G80" si="82">SUM(B77:B79)</f>
        <v>41</v>
      </c>
      <c r="C80" s="84">
        <f t="shared" si="82"/>
        <v>33</v>
      </c>
      <c r="D80" s="85">
        <f t="shared" si="82"/>
        <v>31</v>
      </c>
      <c r="E80" s="84">
        <f t="shared" si="82"/>
        <v>484</v>
      </c>
      <c r="F80" s="84">
        <f t="shared" si="82"/>
        <v>418</v>
      </c>
      <c r="G80" s="85">
        <f t="shared" si="82"/>
        <v>402</v>
      </c>
      <c r="H80" s="11">
        <f>(D80-C80)/C80</f>
        <v>-6.0606060606060608E-2</v>
      </c>
      <c r="I80" s="64">
        <f>D80-C80</f>
        <v>-2</v>
      </c>
      <c r="J80" s="63">
        <f>(G80-F80)/F80</f>
        <v>-3.8277511961722487E-2</v>
      </c>
      <c r="K80" s="65">
        <f>G80-F80</f>
        <v>-16</v>
      </c>
      <c r="L80" s="19"/>
    </row>
    <row r="81" spans="1:13" ht="7.5" customHeight="1" x14ac:dyDescent="0.25">
      <c r="A81" s="25"/>
      <c r="B81" s="93"/>
      <c r="C81" s="80"/>
      <c r="D81" s="81"/>
      <c r="E81" s="80"/>
      <c r="F81" s="80"/>
      <c r="G81" s="82"/>
      <c r="H81" s="22"/>
      <c r="I81" s="23"/>
      <c r="J81" s="22"/>
      <c r="K81" s="10"/>
      <c r="L81" s="19"/>
    </row>
    <row r="82" spans="1:13" x14ac:dyDescent="0.25">
      <c r="A82" s="25" t="s">
        <v>153</v>
      </c>
      <c r="B82" s="93">
        <f>'All Programs'!B216</f>
        <v>70</v>
      </c>
      <c r="C82" s="93">
        <f>'All Programs'!C216</f>
        <v>56</v>
      </c>
      <c r="D82" s="81">
        <f>'All Programs'!D216</f>
        <v>59</v>
      </c>
      <c r="E82" s="83">
        <f>'All Programs'!E216</f>
        <v>956</v>
      </c>
      <c r="F82" s="93">
        <f>'All Programs'!F216</f>
        <v>781</v>
      </c>
      <c r="G82" s="81">
        <f>'All Programs'!G216</f>
        <v>788</v>
      </c>
      <c r="H82" s="22">
        <f>(D82-C82)/C82</f>
        <v>5.3571428571428568E-2</v>
      </c>
      <c r="I82" s="23">
        <f>D82-C82</f>
        <v>3</v>
      </c>
      <c r="J82" s="22">
        <f>(G82-F82)/F82</f>
        <v>8.9628681177976958E-3</v>
      </c>
      <c r="K82" s="24">
        <f>G82-F82</f>
        <v>7</v>
      </c>
      <c r="L82" s="19"/>
      <c r="M82" s="103" t="s">
        <v>227</v>
      </c>
    </row>
    <row r="83" spans="1:13" x14ac:dyDescent="0.25">
      <c r="A83" s="105" t="s">
        <v>219</v>
      </c>
      <c r="B83" s="93">
        <f>'All Programs'!B217</f>
        <v>4</v>
      </c>
      <c r="C83" s="93">
        <f>'All Programs'!C217</f>
        <v>3</v>
      </c>
      <c r="D83" s="81">
        <f>'All Programs'!D217</f>
        <v>4</v>
      </c>
      <c r="E83" s="83">
        <f>'All Programs'!E217</f>
        <v>64</v>
      </c>
      <c r="F83" s="93">
        <f>'All Programs'!F217</f>
        <v>37</v>
      </c>
      <c r="G83" s="81">
        <f>'All Programs'!G217</f>
        <v>61</v>
      </c>
      <c r="H83" s="22">
        <f>(D83-C83)/C83</f>
        <v>0.33333333333333331</v>
      </c>
      <c r="I83" s="23">
        <f>D83-C83</f>
        <v>1</v>
      </c>
      <c r="J83" s="22">
        <f>(G83-F83)/F83</f>
        <v>0.64864864864864868</v>
      </c>
      <c r="K83" s="24">
        <f>G83-F83</f>
        <v>24</v>
      </c>
      <c r="L83" s="19"/>
    </row>
    <row r="84" spans="1:13" x14ac:dyDescent="0.25">
      <c r="A84" s="105" t="s">
        <v>196</v>
      </c>
      <c r="B84" s="93">
        <f>'All Programs'!B218</f>
        <v>9</v>
      </c>
      <c r="C84" s="93">
        <f>'All Programs'!C218</f>
        <v>8</v>
      </c>
      <c r="D84" s="81">
        <f>'All Programs'!D218</f>
        <v>15</v>
      </c>
      <c r="E84" s="83">
        <f>'All Programs'!E218</f>
        <v>82</v>
      </c>
      <c r="F84" s="93">
        <f>'All Programs'!F218</f>
        <v>66</v>
      </c>
      <c r="G84" s="81">
        <f>'All Programs'!G218</f>
        <v>150</v>
      </c>
      <c r="H84" s="22">
        <f>(D84-C84)/C84</f>
        <v>0.875</v>
      </c>
      <c r="I84" s="23">
        <f t="shared" ref="I84" si="83">D84-C84</f>
        <v>7</v>
      </c>
      <c r="J84" s="22">
        <f>(G84-F84)/F84</f>
        <v>1.2727272727272727</v>
      </c>
      <c r="K84" s="10">
        <f t="shared" ref="K84" si="84">G84-F84</f>
        <v>84</v>
      </c>
      <c r="L84" s="19"/>
    </row>
    <row r="85" spans="1:13" x14ac:dyDescent="0.25">
      <c r="A85" s="118" t="s">
        <v>150</v>
      </c>
      <c r="B85" s="79">
        <f t="shared" ref="B85:G85" si="85">SUM(B81:B84)</f>
        <v>83</v>
      </c>
      <c r="C85" s="79">
        <f t="shared" si="85"/>
        <v>67</v>
      </c>
      <c r="D85" s="86">
        <f t="shared" si="85"/>
        <v>78</v>
      </c>
      <c r="E85" s="79">
        <f t="shared" si="85"/>
        <v>1102</v>
      </c>
      <c r="F85" s="79">
        <f t="shared" si="85"/>
        <v>884</v>
      </c>
      <c r="G85" s="86">
        <f t="shared" si="85"/>
        <v>999</v>
      </c>
      <c r="H85" s="68">
        <f t="shared" ref="H85" si="86">(D85-C85)/C85</f>
        <v>0.16417910447761194</v>
      </c>
      <c r="I85" s="60">
        <f t="shared" ref="I85" si="87">D85-C85</f>
        <v>11</v>
      </c>
      <c r="J85" s="68">
        <f t="shared" ref="J85" si="88">(G85-F85)/F85</f>
        <v>0.13009049773755657</v>
      </c>
      <c r="K85" s="69">
        <f t="shared" ref="K85" si="89">G85-F85</f>
        <v>115</v>
      </c>
      <c r="L85" s="19"/>
    </row>
    <row r="86" spans="1:13" ht="7.5" customHeight="1" x14ac:dyDescent="0.25">
      <c r="A86" s="118"/>
      <c r="B86" s="83"/>
      <c r="C86" s="83"/>
      <c r="D86" s="83"/>
      <c r="E86" s="89"/>
      <c r="F86" s="83"/>
      <c r="G86" s="100"/>
      <c r="H86" s="22"/>
      <c r="I86" s="99"/>
      <c r="J86" s="22"/>
      <c r="K86" s="10"/>
      <c r="L86" s="19"/>
    </row>
    <row r="87" spans="1:13" x14ac:dyDescent="0.25">
      <c r="A87" s="105" t="s">
        <v>220</v>
      </c>
      <c r="B87" s="93">
        <f>'All Programs'!B240</f>
        <v>7</v>
      </c>
      <c r="C87" s="93">
        <f>'All Programs'!C240</f>
        <v>8</v>
      </c>
      <c r="D87" s="81">
        <f>'All Programs'!D240</f>
        <v>10</v>
      </c>
      <c r="E87" s="83">
        <f>'All Programs'!E240</f>
        <v>87</v>
      </c>
      <c r="F87" s="93">
        <f>'All Programs'!F240</f>
        <v>79</v>
      </c>
      <c r="G87" s="81">
        <f>'All Programs'!G240</f>
        <v>133</v>
      </c>
      <c r="H87" s="22">
        <f>(D87-C87)/C87</f>
        <v>0.25</v>
      </c>
      <c r="I87" s="23">
        <f>D87-C87</f>
        <v>2</v>
      </c>
      <c r="J87" s="22">
        <f>(G87-F87)/F87</f>
        <v>0.68354430379746833</v>
      </c>
      <c r="K87" s="24">
        <f>G87-F87</f>
        <v>54</v>
      </c>
      <c r="L87" s="19"/>
    </row>
    <row r="88" spans="1:13" ht="7.5" customHeight="1" x14ac:dyDescent="0.25">
      <c r="A88" s="25"/>
      <c r="B88" s="93"/>
      <c r="C88" s="93"/>
      <c r="D88" s="83"/>
      <c r="E88" s="89"/>
      <c r="F88" s="83"/>
      <c r="G88" s="100"/>
      <c r="H88" s="22"/>
      <c r="I88" s="99"/>
      <c r="J88" s="22"/>
      <c r="K88" s="24"/>
      <c r="L88" s="19"/>
    </row>
    <row r="89" spans="1:13" hidden="1" x14ac:dyDescent="0.25">
      <c r="A89" s="34" t="s">
        <v>167</v>
      </c>
      <c r="B89" s="93">
        <f>'All Programs'!B221</f>
        <v>0</v>
      </c>
      <c r="C89" s="93">
        <f>'All Programs'!C221</f>
        <v>0</v>
      </c>
      <c r="D89" s="81">
        <f>'All Programs'!D221</f>
        <v>0</v>
      </c>
      <c r="E89" s="83">
        <f>'All Programs'!E221</f>
        <v>0</v>
      </c>
      <c r="F89" s="93">
        <f>'All Programs'!F221</f>
        <v>0</v>
      </c>
      <c r="G89" s="81">
        <f>'All Programs'!G221</f>
        <v>0</v>
      </c>
      <c r="H89" s="92" t="s">
        <v>168</v>
      </c>
      <c r="I89" s="23">
        <f t="shared" ref="I89" si="90">D89-C89</f>
        <v>0</v>
      </c>
      <c r="J89" s="92" t="s">
        <v>168</v>
      </c>
      <c r="K89" s="10">
        <f t="shared" ref="K89" si="91">G89-F89</f>
        <v>0</v>
      </c>
      <c r="L89" s="19"/>
    </row>
    <row r="90" spans="1:13" ht="7.5" hidden="1" customHeight="1" x14ac:dyDescent="0.25">
      <c r="A90" s="34"/>
      <c r="B90" s="93"/>
      <c r="C90" s="93"/>
      <c r="D90" s="83"/>
      <c r="E90" s="89"/>
      <c r="F90" s="83"/>
      <c r="G90" s="100"/>
      <c r="H90" s="22"/>
      <c r="I90" s="99"/>
      <c r="J90" s="22"/>
      <c r="K90" s="24"/>
      <c r="L90" s="19"/>
    </row>
    <row r="91" spans="1:13" x14ac:dyDescent="0.25">
      <c r="A91" s="117" t="s">
        <v>179</v>
      </c>
      <c r="B91" s="93">
        <f>'All Programs'!B223</f>
        <v>30</v>
      </c>
      <c r="C91" s="93">
        <f>'All Programs'!C223</f>
        <v>32</v>
      </c>
      <c r="D91" s="81">
        <f>'All Programs'!D223</f>
        <v>43</v>
      </c>
      <c r="E91" s="83">
        <f>'All Programs'!E223</f>
        <v>379</v>
      </c>
      <c r="F91" s="93">
        <f>'All Programs'!F223</f>
        <v>425</v>
      </c>
      <c r="G91" s="81">
        <f>'All Programs'!G223</f>
        <v>577</v>
      </c>
      <c r="H91" s="72">
        <f t="shared" ref="H91" si="92">(D91-C91)/C91</f>
        <v>0.34375</v>
      </c>
      <c r="I91" s="59">
        <f t="shared" ref="I91" si="93">D91-C91</f>
        <v>11</v>
      </c>
      <c r="J91" s="72">
        <f t="shared" ref="J91" si="94">(G91-F91)/F91</f>
        <v>0.35764705882352943</v>
      </c>
      <c r="K91" s="30">
        <f t="shared" ref="K91" si="95">G91-F91</f>
        <v>152</v>
      </c>
      <c r="L91" s="19"/>
    </row>
    <row r="92" spans="1:13" ht="7.5" customHeight="1" x14ac:dyDescent="0.25">
      <c r="A92" s="25"/>
      <c r="B92" s="93"/>
      <c r="C92" s="83"/>
      <c r="D92" s="94"/>
      <c r="E92" s="83"/>
      <c r="F92" s="83"/>
      <c r="G92" s="94"/>
      <c r="H92" s="22"/>
      <c r="I92" s="23"/>
      <c r="J92" s="22"/>
      <c r="K92" s="24"/>
      <c r="L92" s="19"/>
    </row>
    <row r="93" spans="1:13" x14ac:dyDescent="0.25">
      <c r="A93" s="77" t="s">
        <v>154</v>
      </c>
      <c r="B93" s="93">
        <f>'All Programs'!B225</f>
        <v>16</v>
      </c>
      <c r="C93" s="83">
        <f>'All Programs'!C225</f>
        <v>9</v>
      </c>
      <c r="D93" s="94">
        <f>'All Programs'!D225</f>
        <v>3</v>
      </c>
      <c r="E93" s="83">
        <f>'All Programs'!E225</f>
        <v>216</v>
      </c>
      <c r="F93" s="83">
        <f>'All Programs'!F225</f>
        <v>100</v>
      </c>
      <c r="G93" s="94">
        <f>'All Programs'!G225</f>
        <v>41</v>
      </c>
      <c r="H93" s="22">
        <f t="shared" ref="H93" si="96">(D93-C93)/C93</f>
        <v>-0.66666666666666663</v>
      </c>
      <c r="I93" s="23">
        <f t="shared" ref="I93" si="97">D93-C93</f>
        <v>-6</v>
      </c>
      <c r="J93" s="22">
        <f t="shared" ref="J93" si="98">(G93-F93)/F93</f>
        <v>-0.59</v>
      </c>
      <c r="K93" s="24">
        <f t="shared" ref="K93" si="99">G93-F93</f>
        <v>-59</v>
      </c>
      <c r="L93" s="19"/>
    </row>
    <row r="94" spans="1:13" x14ac:dyDescent="0.25">
      <c r="A94" s="105" t="s">
        <v>230</v>
      </c>
      <c r="B94" s="93">
        <f>'All Programs'!B226</f>
        <v>2</v>
      </c>
      <c r="C94" s="83">
        <f>'All Programs'!C226</f>
        <v>0</v>
      </c>
      <c r="D94" s="94">
        <f>'All Programs'!D226</f>
        <v>0</v>
      </c>
      <c r="E94" s="83">
        <f>'All Programs'!E226</f>
        <v>28</v>
      </c>
      <c r="F94" s="83">
        <f>'All Programs'!F226</f>
        <v>0</v>
      </c>
      <c r="G94" s="94">
        <f>'All Programs'!G226</f>
        <v>0</v>
      </c>
      <c r="H94" s="92" t="s">
        <v>168</v>
      </c>
      <c r="I94" s="23">
        <f t="shared" ref="I94:I95" si="100">D94-C94</f>
        <v>0</v>
      </c>
      <c r="J94" s="92" t="s">
        <v>168</v>
      </c>
      <c r="K94" s="24">
        <f t="shared" ref="K94:K95" si="101">G94-F94</f>
        <v>0</v>
      </c>
      <c r="L94" s="19"/>
    </row>
    <row r="95" spans="1:13" x14ac:dyDescent="0.25">
      <c r="A95" s="105" t="s">
        <v>231</v>
      </c>
      <c r="B95" s="93">
        <f>'All Programs'!B227</f>
        <v>2</v>
      </c>
      <c r="C95" s="83">
        <f>'All Programs'!C227</f>
        <v>5</v>
      </c>
      <c r="D95" s="94">
        <f>'All Programs'!D227</f>
        <v>7</v>
      </c>
      <c r="E95" s="83">
        <f>'All Programs'!E227</f>
        <v>28</v>
      </c>
      <c r="F95" s="83">
        <f>'All Programs'!F227</f>
        <v>78</v>
      </c>
      <c r="G95" s="94">
        <f>'All Programs'!G227</f>
        <v>104</v>
      </c>
      <c r="H95" s="22">
        <f t="shared" ref="H95" si="102">(D95-C95)/C95</f>
        <v>0.4</v>
      </c>
      <c r="I95" s="23">
        <f t="shared" si="100"/>
        <v>2</v>
      </c>
      <c r="J95" s="22">
        <f t="shared" ref="J95" si="103">(G95-F95)/F95</f>
        <v>0.33333333333333331</v>
      </c>
      <c r="K95" s="24">
        <f t="shared" si="101"/>
        <v>26</v>
      </c>
      <c r="L95" s="19"/>
    </row>
    <row r="96" spans="1:13" x14ac:dyDescent="0.25">
      <c r="A96" s="105" t="s">
        <v>222</v>
      </c>
      <c r="B96" s="93">
        <f>'All Programs'!B228</f>
        <v>1</v>
      </c>
      <c r="C96" s="83">
        <f>'All Programs'!C228</f>
        <v>1</v>
      </c>
      <c r="D96" s="94">
        <f>'All Programs'!D228</f>
        <v>0</v>
      </c>
      <c r="E96" s="83">
        <f>'All Programs'!E228</f>
        <v>12</v>
      </c>
      <c r="F96" s="83">
        <f>'All Programs'!F228</f>
        <v>18</v>
      </c>
      <c r="G96" s="94">
        <f>'All Programs'!G228</f>
        <v>0</v>
      </c>
      <c r="H96" s="92" t="s">
        <v>168</v>
      </c>
      <c r="I96" s="23">
        <f t="shared" ref="I96" si="104">D96-C96</f>
        <v>-1</v>
      </c>
      <c r="J96" s="92" t="s">
        <v>168</v>
      </c>
      <c r="K96" s="24">
        <f t="shared" ref="K96" si="105">G96-F96</f>
        <v>-18</v>
      </c>
      <c r="L96" s="19"/>
    </row>
    <row r="97" spans="1:12" x14ac:dyDescent="0.25">
      <c r="A97" s="118" t="s">
        <v>221</v>
      </c>
      <c r="B97" s="93">
        <f>'All Programs'!B229</f>
        <v>21</v>
      </c>
      <c r="C97" s="83">
        <f>'All Programs'!C229</f>
        <v>15</v>
      </c>
      <c r="D97" s="94">
        <f>'All Programs'!D229</f>
        <v>10</v>
      </c>
      <c r="E97" s="83">
        <f>'All Programs'!E229</f>
        <v>284</v>
      </c>
      <c r="F97" s="83">
        <f>'All Programs'!F229</f>
        <v>196</v>
      </c>
      <c r="G97" s="94">
        <f>'All Programs'!G229</f>
        <v>145</v>
      </c>
      <c r="H97" s="22">
        <f>(D97-C97)/C97</f>
        <v>-0.33333333333333331</v>
      </c>
      <c r="I97" s="23">
        <f>D97-C97</f>
        <v>-5</v>
      </c>
      <c r="J97" s="22">
        <f>(G97-F97)/F97</f>
        <v>-0.26020408163265307</v>
      </c>
      <c r="K97" s="24">
        <f>G97-F97</f>
        <v>-51</v>
      </c>
      <c r="L97" s="19"/>
    </row>
    <row r="98" spans="1:12" ht="7.5" customHeight="1" x14ac:dyDescent="0.25">
      <c r="A98" s="77"/>
      <c r="B98" s="129"/>
      <c r="C98" s="129"/>
      <c r="D98" s="129"/>
      <c r="E98" s="141"/>
      <c r="F98" s="129"/>
      <c r="G98" s="130"/>
      <c r="H98" s="131"/>
      <c r="I98" s="132"/>
      <c r="J98" s="131"/>
      <c r="K98" s="133"/>
      <c r="L98" s="19"/>
    </row>
    <row r="99" spans="1:12" x14ac:dyDescent="0.25">
      <c r="A99" s="44" t="s">
        <v>1</v>
      </c>
      <c r="B99" s="45">
        <f t="shared" ref="B99:G99" si="106">B75+B80+B85+B97+B89+B91+B87</f>
        <v>283</v>
      </c>
      <c r="C99" s="45">
        <f t="shared" si="106"/>
        <v>254</v>
      </c>
      <c r="D99" s="71">
        <f t="shared" si="106"/>
        <v>266</v>
      </c>
      <c r="E99" s="45">
        <f t="shared" si="106"/>
        <v>3607</v>
      </c>
      <c r="F99" s="45">
        <f t="shared" si="106"/>
        <v>3264</v>
      </c>
      <c r="G99" s="71">
        <f t="shared" si="106"/>
        <v>3498</v>
      </c>
      <c r="H99" s="48">
        <f>(D99-C99)/C99</f>
        <v>4.7244094488188976E-2</v>
      </c>
      <c r="I99" s="49">
        <f>D99-C99</f>
        <v>12</v>
      </c>
      <c r="J99" s="48">
        <f>(G99-F99)/F99</f>
        <v>7.169117647058823E-2</v>
      </c>
      <c r="K99" s="50">
        <f>G99-F99</f>
        <v>234</v>
      </c>
    </row>
    <row r="100" spans="1:12" x14ac:dyDescent="0.25">
      <c r="A100" s="4"/>
      <c r="B100" s="29"/>
      <c r="C100" s="14"/>
      <c r="D100" s="32"/>
      <c r="E100" s="14"/>
      <c r="F100" s="14"/>
      <c r="G100" s="32"/>
      <c r="H100" s="6"/>
      <c r="I100" s="9"/>
      <c r="J100" s="6"/>
      <c r="K100" s="36"/>
    </row>
    <row r="101" spans="1:12" x14ac:dyDescent="0.25">
      <c r="A101" s="2" t="s">
        <v>102</v>
      </c>
      <c r="B101" s="29">
        <f t="shared" ref="B101:G101" si="107">B99+B71</f>
        <v>784</v>
      </c>
      <c r="C101" s="52">
        <f t="shared" si="107"/>
        <v>736</v>
      </c>
      <c r="D101" s="13">
        <f t="shared" si="107"/>
        <v>794</v>
      </c>
      <c r="E101" s="52">
        <f t="shared" si="107"/>
        <v>7021</v>
      </c>
      <c r="F101" s="52">
        <f t="shared" si="107"/>
        <v>6526</v>
      </c>
      <c r="G101" s="13">
        <f t="shared" si="107"/>
        <v>7323</v>
      </c>
      <c r="H101" s="57">
        <f>(D101-C101)/C101</f>
        <v>7.880434782608696E-2</v>
      </c>
      <c r="I101" s="54">
        <f>D101-C101</f>
        <v>58</v>
      </c>
      <c r="J101" s="37">
        <f>(G101-F101)/F101</f>
        <v>0.12212687710695679</v>
      </c>
      <c r="K101" s="56">
        <f>G101-F101</f>
        <v>797</v>
      </c>
    </row>
    <row r="102" spans="1:12" x14ac:dyDescent="0.25">
      <c r="D102" s="18"/>
      <c r="G102" s="18"/>
      <c r="I102" s="19"/>
    </row>
  </sheetData>
  <mergeCells count="3">
    <mergeCell ref="A3:K3"/>
    <mergeCell ref="A1:K1"/>
    <mergeCell ref="A2:K2"/>
  </mergeCells>
  <phoneticPr fontId="0" type="noConversion"/>
  <printOptions horizontalCentered="1"/>
  <pageMargins left="0" right="0" top="0.5" bottom="0.25" header="0" footer="0"/>
  <pageSetup scale="87" firstPageNumber="0" orientation="portrait" r:id="rId1"/>
  <headerFooter alignWithMargins="0">
    <oddFooter>&amp;R&amp;"Arial,Italic"&amp;8Office of Institutional Research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tabSelected="1" zoomScaleNormal="100" workbookViewId="0">
      <selection sqref="A1:K1"/>
    </sheetView>
  </sheetViews>
  <sheetFormatPr defaultColWidth="9.109375" defaultRowHeight="13.2" x14ac:dyDescent="0.25"/>
  <cols>
    <col min="1" max="1" width="31.33203125" style="16" customWidth="1"/>
    <col min="2" max="2" width="8.33203125" style="26" customWidth="1"/>
    <col min="3" max="7" width="8.33203125" style="17" customWidth="1"/>
    <col min="8" max="11" width="8.6640625" style="16" customWidth="1"/>
    <col min="12" max="16384" width="9.109375" style="16"/>
  </cols>
  <sheetData>
    <row r="1" spans="1:12" ht="15.6" x14ac:dyDescent="0.3">
      <c r="A1" s="181" t="s">
        <v>249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12" ht="15.6" x14ac:dyDescent="0.3">
      <c r="A2" s="181" t="s">
        <v>98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</row>
    <row r="3" spans="1:12" ht="13.8" x14ac:dyDescent="0.25">
      <c r="A3" s="183"/>
      <c r="B3" s="183"/>
      <c r="C3" s="183"/>
      <c r="D3" s="183"/>
      <c r="E3" s="183"/>
      <c r="F3" s="183"/>
      <c r="G3" s="183"/>
      <c r="H3" s="183"/>
      <c r="I3" s="183"/>
      <c r="J3" s="183"/>
      <c r="K3" s="183"/>
    </row>
    <row r="4" spans="1:12" ht="31.2" x14ac:dyDescent="0.25">
      <c r="A4" s="1" t="s">
        <v>134</v>
      </c>
      <c r="B4" s="27" t="s">
        <v>229</v>
      </c>
      <c r="C4" s="15" t="s">
        <v>236</v>
      </c>
      <c r="D4" s="31" t="s">
        <v>250</v>
      </c>
      <c r="E4" s="15" t="s">
        <v>228</v>
      </c>
      <c r="F4" s="15" t="s">
        <v>237</v>
      </c>
      <c r="G4" s="31" t="s">
        <v>251</v>
      </c>
      <c r="H4" s="5" t="s">
        <v>252</v>
      </c>
      <c r="I4" s="8" t="s">
        <v>253</v>
      </c>
      <c r="J4" s="5" t="s">
        <v>254</v>
      </c>
      <c r="K4" s="5" t="s">
        <v>255</v>
      </c>
      <c r="L4" s="19"/>
    </row>
    <row r="5" spans="1:12" x14ac:dyDescent="0.25">
      <c r="A5" s="25" t="s">
        <v>90</v>
      </c>
      <c r="B5" s="12">
        <f>'All Programs'!B163</f>
        <v>88</v>
      </c>
      <c r="C5" s="12">
        <f>'All Programs'!C163</f>
        <v>101</v>
      </c>
      <c r="D5" s="58">
        <f>'All Programs'!D163</f>
        <v>65</v>
      </c>
      <c r="E5" s="12">
        <f>'All Programs'!E163</f>
        <v>342</v>
      </c>
      <c r="F5" s="12">
        <f>'All Programs'!F163</f>
        <v>476</v>
      </c>
      <c r="G5" s="58">
        <f>'All Programs'!G163</f>
        <v>326</v>
      </c>
      <c r="H5" s="22">
        <f>(D5-C5)/C5</f>
        <v>-0.35643564356435642</v>
      </c>
      <c r="I5" s="23">
        <f>D5-C5</f>
        <v>-36</v>
      </c>
      <c r="J5" s="22">
        <f>(G5-F5)/F5</f>
        <v>-0.31512605042016806</v>
      </c>
      <c r="K5" s="10">
        <f>G5-F5</f>
        <v>-150</v>
      </c>
    </row>
    <row r="6" spans="1:12" x14ac:dyDescent="0.25">
      <c r="A6" s="2" t="s">
        <v>0</v>
      </c>
      <c r="B6" s="38">
        <f t="shared" ref="B6:G6" si="0">SUM(B5:B5)</f>
        <v>88</v>
      </c>
      <c r="C6" s="39">
        <f t="shared" si="0"/>
        <v>101</v>
      </c>
      <c r="D6" s="40">
        <f t="shared" si="0"/>
        <v>65</v>
      </c>
      <c r="E6" s="39">
        <f t="shared" si="0"/>
        <v>342</v>
      </c>
      <c r="F6" s="39">
        <f t="shared" si="0"/>
        <v>476</v>
      </c>
      <c r="G6" s="40">
        <f t="shared" si="0"/>
        <v>326</v>
      </c>
      <c r="H6" s="41">
        <f>(D6-C6)/C6</f>
        <v>-0.35643564356435642</v>
      </c>
      <c r="I6" s="42">
        <f>D6-C6</f>
        <v>-36</v>
      </c>
      <c r="J6" s="41">
        <f>(G6-F6)/F6</f>
        <v>-0.31512605042016806</v>
      </c>
      <c r="K6" s="43">
        <f>G6-F6</f>
        <v>-150</v>
      </c>
    </row>
    <row r="7" spans="1:12" x14ac:dyDescent="0.25">
      <c r="A7" s="25"/>
      <c r="B7" s="28"/>
      <c r="C7" s="21"/>
      <c r="D7" s="33"/>
      <c r="E7" s="21"/>
      <c r="F7" s="21"/>
      <c r="G7" s="33"/>
      <c r="H7" s="6"/>
      <c r="I7" s="9"/>
      <c r="J7" s="22"/>
      <c r="K7" s="7"/>
    </row>
    <row r="8" spans="1:12" x14ac:dyDescent="0.25">
      <c r="A8" s="25" t="s">
        <v>89</v>
      </c>
      <c r="B8" s="30">
        <f>'All Programs'!B289</f>
        <v>65</v>
      </c>
      <c r="C8" s="30">
        <f>'All Programs'!C289</f>
        <v>29</v>
      </c>
      <c r="D8" s="59">
        <f>'All Programs'!D289</f>
        <v>24</v>
      </c>
      <c r="E8" s="12">
        <f>'All Programs'!E289</f>
        <v>342</v>
      </c>
      <c r="F8" s="30">
        <f>'All Programs'!F289</f>
        <v>154</v>
      </c>
      <c r="G8" s="59">
        <f>'All Programs'!G289</f>
        <v>121</v>
      </c>
      <c r="H8" s="22">
        <f>(D8-C8)/C8</f>
        <v>-0.17241379310344829</v>
      </c>
      <c r="I8" s="23">
        <f>D8-C8</f>
        <v>-5</v>
      </c>
      <c r="J8" s="22">
        <f>(G8-F8)/F8</f>
        <v>-0.21428571428571427</v>
      </c>
      <c r="K8" s="24">
        <f>G8-F8</f>
        <v>-33</v>
      </c>
      <c r="L8" s="19"/>
    </row>
    <row r="9" spans="1:12" x14ac:dyDescent="0.25">
      <c r="A9" s="25" t="s">
        <v>91</v>
      </c>
      <c r="B9" s="12">
        <f>'All Programs'!B292</f>
        <v>95</v>
      </c>
      <c r="C9" s="12">
        <f>'All Programs'!C292</f>
        <v>113</v>
      </c>
      <c r="D9" s="59">
        <f>'All Programs'!D292</f>
        <v>124</v>
      </c>
      <c r="E9" s="12">
        <f>'All Programs'!E292</f>
        <v>1315</v>
      </c>
      <c r="F9" s="12">
        <f>'All Programs'!F292</f>
        <v>1511</v>
      </c>
      <c r="G9" s="59">
        <f>'All Programs'!G292</f>
        <v>1733</v>
      </c>
      <c r="H9" s="22">
        <f>(D9-C9)/C9</f>
        <v>9.7345132743362831E-2</v>
      </c>
      <c r="I9" s="23">
        <f>D9-C9</f>
        <v>11</v>
      </c>
      <c r="J9" s="22">
        <f>(G9-F9)/F9</f>
        <v>0.14692256783587029</v>
      </c>
      <c r="K9" s="10">
        <f>G9-F9</f>
        <v>222</v>
      </c>
      <c r="L9" s="19"/>
    </row>
    <row r="10" spans="1:12" x14ac:dyDescent="0.25">
      <c r="A10" s="44" t="s">
        <v>1</v>
      </c>
      <c r="B10" s="45">
        <f t="shared" ref="B10:G10" si="1">SUM(B8:B9)</f>
        <v>160</v>
      </c>
      <c r="C10" s="46">
        <f t="shared" si="1"/>
        <v>142</v>
      </c>
      <c r="D10" s="47">
        <f t="shared" si="1"/>
        <v>148</v>
      </c>
      <c r="E10" s="46">
        <f t="shared" si="1"/>
        <v>1657</v>
      </c>
      <c r="F10" s="46">
        <f t="shared" si="1"/>
        <v>1665</v>
      </c>
      <c r="G10" s="47">
        <f t="shared" si="1"/>
        <v>1854</v>
      </c>
      <c r="H10" s="48">
        <f>(D10-C10)/C10</f>
        <v>4.2253521126760563E-2</v>
      </c>
      <c r="I10" s="49">
        <f>D10-C10</f>
        <v>6</v>
      </c>
      <c r="J10" s="48">
        <f>(G10-F10)/F10</f>
        <v>0.11351351351351352</v>
      </c>
      <c r="K10" s="50">
        <f>G10-F10</f>
        <v>189</v>
      </c>
    </row>
    <row r="11" spans="1:12" x14ac:dyDescent="0.25">
      <c r="A11" s="4"/>
      <c r="B11" s="29"/>
      <c r="C11" s="14"/>
      <c r="D11" s="32"/>
      <c r="E11" s="14"/>
      <c r="F11" s="14"/>
      <c r="G11" s="32"/>
      <c r="H11" s="6"/>
      <c r="I11" s="9"/>
      <c r="J11" s="55"/>
      <c r="K11" s="36"/>
      <c r="L11" s="19"/>
    </row>
    <row r="12" spans="1:12" x14ac:dyDescent="0.25">
      <c r="A12" s="2" t="s">
        <v>103</v>
      </c>
      <c r="B12" s="29">
        <f t="shared" ref="B12:G12" si="2">B10+B6</f>
        <v>248</v>
      </c>
      <c r="C12" s="52">
        <f t="shared" si="2"/>
        <v>243</v>
      </c>
      <c r="D12" s="53">
        <f t="shared" si="2"/>
        <v>213</v>
      </c>
      <c r="E12" s="52">
        <f t="shared" si="2"/>
        <v>1999</v>
      </c>
      <c r="F12" s="52">
        <f t="shared" si="2"/>
        <v>2141</v>
      </c>
      <c r="G12" s="13">
        <f t="shared" si="2"/>
        <v>2180</v>
      </c>
      <c r="H12" s="6">
        <f>(D12-C12)/C12</f>
        <v>-0.12345679012345678</v>
      </c>
      <c r="I12" s="9">
        <f>D12-C12</f>
        <v>-30</v>
      </c>
      <c r="J12" s="6">
        <f>(G12-F12)/F12</f>
        <v>1.8215787015413359E-2</v>
      </c>
      <c r="K12" s="36">
        <f>G12-F12</f>
        <v>39</v>
      </c>
    </row>
    <row r="13" spans="1:12" x14ac:dyDescent="0.25">
      <c r="D13" s="18"/>
      <c r="G13" s="18"/>
      <c r="I13" s="19"/>
    </row>
    <row r="23" spans="2:2" x14ac:dyDescent="0.25">
      <c r="B23" s="51"/>
    </row>
  </sheetData>
  <mergeCells count="3">
    <mergeCell ref="A3:K3"/>
    <mergeCell ref="A2:K2"/>
    <mergeCell ref="A1:K1"/>
  </mergeCells>
  <phoneticPr fontId="0" type="noConversion"/>
  <printOptions horizontalCentered="1"/>
  <pageMargins left="0" right="0" top="0.5" bottom="0.25" header="0" footer="0"/>
  <pageSetup scale="89" firstPageNumber="0" orientation="portrait" r:id="rId1"/>
  <headerFooter alignWithMargins="0">
    <oddFooter>&amp;R&amp;"Arial,Italic"&amp;8Office of Institutional Research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12</vt:i4>
      </vt:variant>
    </vt:vector>
  </HeadingPairs>
  <TitlesOfParts>
    <vt:vector size="18" baseType="lpstr">
      <vt:lpstr>All Programs</vt:lpstr>
      <vt:lpstr>CBM</vt:lpstr>
      <vt:lpstr>EHS</vt:lpstr>
      <vt:lpstr>LAS</vt:lpstr>
      <vt:lpstr>PAA</vt:lpstr>
      <vt:lpstr>VCAA</vt:lpstr>
      <vt:lpstr>'All Programs'!Print_Area</vt:lpstr>
      <vt:lpstr>CBM!Print_Area</vt:lpstr>
      <vt:lpstr>EHS!Print_Area</vt:lpstr>
      <vt:lpstr>LAS!Print_Area</vt:lpstr>
      <vt:lpstr>PAA!Print_Area</vt:lpstr>
      <vt:lpstr>VCAA!Print_Area</vt:lpstr>
      <vt:lpstr>'All Programs'!Print_Titles</vt:lpstr>
      <vt:lpstr>CBM!Print_Titles</vt:lpstr>
      <vt:lpstr>EHS!Print_Titles</vt:lpstr>
      <vt:lpstr>LAS!Print_Titles</vt:lpstr>
      <vt:lpstr>PAA!Print_Titles</vt:lpstr>
      <vt:lpstr>VCAA!Print_Titles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Robert J</dc:creator>
  <cp:lastModifiedBy>Jones, Robert J</cp:lastModifiedBy>
  <cp:lastPrinted>2015-02-03T22:42:09Z</cp:lastPrinted>
  <dcterms:created xsi:type="dcterms:W3CDTF">2008-06-09T12:59:45Z</dcterms:created>
  <dcterms:modified xsi:type="dcterms:W3CDTF">2021-02-03T14:51:26Z</dcterms:modified>
</cp:coreProperties>
</file>