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/>
  <mc:AlternateContent xmlns:mc="http://schemas.openxmlformats.org/markup-compatibility/2006">
    <mc:Choice Requires="x15">
      <x15ac:absPath xmlns:x15ac="http://schemas.microsoft.com/office/spreadsheetml/2010/11/ac" url="S:\IR Web Data Book\Academic Colleges, Programs, and Instruction\"/>
    </mc:Choice>
  </mc:AlternateContent>
  <xr:revisionPtr revIDLastSave="0" documentId="13_ncr:1_{660662D5-D358-4D76-BF10-B2F4F4C73BED}" xr6:coauthVersionLast="36" xr6:coauthVersionMax="36" xr10:uidLastSave="{00000000-0000-0000-0000-000000000000}"/>
  <bookViews>
    <workbookView xWindow="0" yWindow="0" windowWidth="28800" windowHeight="14088" xr2:uid="{00000000-000D-0000-FFFF-FFFF00000000}"/>
  </bookViews>
  <sheets>
    <sheet name="2021" sheetId="4" r:id="rId1"/>
  </sheets>
  <externalReferences>
    <externalReference r:id="rId2"/>
    <externalReference r:id="rId3"/>
  </externalReferences>
  <definedNames>
    <definedName name="_1__123Graph_ACHART_1" hidden="1">[1]A!$B$8:$N$8</definedName>
    <definedName name="_2__123Graph_BCHART_1" hidden="1">[1]A!$B$9:$N$9</definedName>
    <definedName name="_3__123Graph_CCHART_1" hidden="1">[1]A!$B$10:$N$10</definedName>
    <definedName name="_4__123Graph_DCHART_1" hidden="1">[2]UNIV01enroll!$B$9:$N$9</definedName>
    <definedName name="_5__123Graph_XCHART_1" hidden="1">[1]A!$B$7:$N$7</definedName>
    <definedName name="_xlnm.Print_Area" localSheetId="0">'2021'!$A$1:$AC$1759</definedName>
  </definedNames>
  <calcPr calcId="191029"/>
</workbook>
</file>

<file path=xl/calcChain.xml><?xml version="1.0" encoding="utf-8"?>
<calcChain xmlns="http://schemas.openxmlformats.org/spreadsheetml/2006/main">
  <c r="R498" i="4" l="1"/>
  <c r="R1632" i="4"/>
  <c r="T1625" i="4" s="1"/>
  <c r="AB1693" i="4" l="1"/>
  <c r="AB1659" i="4"/>
  <c r="AB1592" i="4"/>
  <c r="AB1461" i="4"/>
  <c r="AB1426" i="4"/>
  <c r="AB1391" i="4"/>
  <c r="AB1292" i="4"/>
  <c r="AB1221" i="4"/>
  <c r="AB1060" i="4"/>
  <c r="AB1025" i="4"/>
  <c r="AB988" i="4"/>
  <c r="AB916" i="4"/>
  <c r="AB845" i="4"/>
  <c r="AB772" i="4"/>
  <c r="AB736" i="4"/>
  <c r="AB601" i="4"/>
  <c r="AB463" i="4" l="1"/>
  <c r="AB232" i="4"/>
  <c r="AB164" i="4"/>
  <c r="AB69" i="4"/>
  <c r="AB40" i="4"/>
  <c r="AB10" i="4"/>
  <c r="AC10" i="4"/>
  <c r="AC40" i="4"/>
  <c r="AC69" i="4"/>
  <c r="AC164" i="4"/>
  <c r="AC232" i="4"/>
  <c r="AC463" i="4"/>
  <c r="AC601" i="4"/>
  <c r="AC736" i="4"/>
  <c r="AC772" i="4"/>
  <c r="AC845" i="4"/>
  <c r="AC916" i="4"/>
  <c r="AC988" i="4"/>
  <c r="AC1025" i="4"/>
  <c r="AC1060" i="4"/>
  <c r="AC1221" i="4"/>
  <c r="AC1292" i="4"/>
  <c r="AC1391" i="4"/>
  <c r="AC1426" i="4"/>
  <c r="AC1461" i="4"/>
  <c r="AC1592" i="4"/>
  <c r="AC1659" i="4"/>
  <c r="AC1693" i="4"/>
  <c r="AA463" i="4" l="1"/>
  <c r="AA1693" i="4"/>
  <c r="AA1659" i="4"/>
  <c r="AA1592" i="4"/>
  <c r="AA1461" i="4"/>
  <c r="AA1426" i="4"/>
  <c r="AA1391" i="4"/>
  <c r="AA1292" i="4"/>
  <c r="AA1221" i="4"/>
  <c r="AA1060" i="4"/>
  <c r="AA1025" i="4"/>
  <c r="AA988" i="4"/>
  <c r="AA916" i="4"/>
  <c r="AA845" i="4"/>
  <c r="AA772" i="4"/>
  <c r="AA736" i="4"/>
  <c r="AA601" i="4"/>
  <c r="AA232" i="4" l="1"/>
  <c r="AA164" i="4"/>
  <c r="AA69" i="4"/>
  <c r="AA40" i="4"/>
  <c r="AA10" i="4"/>
  <c r="Z1693" i="4" l="1"/>
  <c r="Z1659" i="4"/>
  <c r="Z463" i="4"/>
  <c r="Z1592" i="4"/>
  <c r="Z1461" i="4"/>
  <c r="Z1426" i="4"/>
  <c r="Z1391" i="4"/>
  <c r="Z1292" i="4"/>
  <c r="Z1221" i="4"/>
  <c r="Z1060" i="4" l="1"/>
  <c r="Z1025" i="4"/>
  <c r="Z988" i="4"/>
  <c r="Z916" i="4"/>
  <c r="Z845" i="4"/>
  <c r="Z772" i="4"/>
  <c r="Z736" i="4"/>
  <c r="Z601" i="4"/>
  <c r="Z232" i="4" l="1"/>
  <c r="Z164" i="4"/>
  <c r="Z69" i="4"/>
  <c r="Z40" i="4"/>
  <c r="Z10" i="4"/>
  <c r="Y1659" i="4" l="1"/>
  <c r="Y1693" i="4"/>
  <c r="Y1221" i="4"/>
  <c r="Y463" i="4"/>
  <c r="Y1592" i="4" l="1"/>
  <c r="Y1461" i="4"/>
  <c r="Y1426" i="4"/>
  <c r="Y1391" i="4"/>
  <c r="Y1292" i="4"/>
  <c r="Y1060" i="4" l="1"/>
  <c r="Y1025" i="4"/>
  <c r="Y988" i="4"/>
  <c r="Y916" i="4"/>
  <c r="Y845" i="4"/>
  <c r="Y772" i="4"/>
  <c r="Y736" i="4"/>
  <c r="Y601" i="4"/>
  <c r="Y232" i="4" l="1"/>
  <c r="Y164" i="4"/>
  <c r="Y69" i="4"/>
  <c r="Y40" i="4"/>
  <c r="Y10" i="4"/>
  <c r="X1693" i="4" l="1"/>
  <c r="X1659" i="4"/>
  <c r="X1592" i="4" l="1"/>
  <c r="X1461" i="4" l="1"/>
  <c r="W1461" i="4"/>
  <c r="V1461" i="4"/>
  <c r="U1461" i="4"/>
  <c r="T1461" i="4"/>
  <c r="S1461" i="4"/>
  <c r="Q1461" i="4"/>
  <c r="P1461" i="4"/>
  <c r="O1461" i="4"/>
  <c r="N1461" i="4"/>
  <c r="M1461" i="4"/>
  <c r="L1461" i="4"/>
  <c r="K1461" i="4"/>
  <c r="J1461" i="4"/>
  <c r="I1461" i="4"/>
  <c r="H1461" i="4"/>
  <c r="G1461" i="4"/>
  <c r="F1461" i="4"/>
  <c r="E1461" i="4"/>
  <c r="D1461" i="4"/>
  <c r="C1461" i="4"/>
  <c r="B1461" i="4"/>
  <c r="X1426" i="4" l="1"/>
  <c r="X1391" i="4"/>
  <c r="X1292" i="4" l="1"/>
  <c r="X1221" i="4"/>
  <c r="N1200" i="4" l="1"/>
  <c r="Q1199" i="4" l="1"/>
  <c r="Q1182" i="4"/>
  <c r="X1060" i="4"/>
  <c r="X1025" i="4"/>
  <c r="X988" i="4"/>
  <c r="X916" i="4"/>
  <c r="X845" i="4"/>
  <c r="X772" i="4"/>
  <c r="X736" i="4"/>
  <c r="X601" i="4"/>
  <c r="X463" i="4" l="1"/>
  <c r="X232" i="4" l="1"/>
  <c r="X164" i="4" l="1"/>
  <c r="X69" i="4"/>
  <c r="X40" i="4"/>
  <c r="X10" i="4" l="1"/>
  <c r="N1291" i="4" l="1"/>
  <c r="W463" i="4" l="1"/>
  <c r="W1659" i="4"/>
  <c r="W1693" i="4"/>
  <c r="W1592" i="4"/>
  <c r="W1426" i="4"/>
  <c r="W1391" i="4"/>
  <c r="W1292" i="4"/>
  <c r="W1221" i="4"/>
  <c r="W1060" i="4"/>
  <c r="W1025" i="4"/>
  <c r="W988" i="4"/>
  <c r="W916" i="4"/>
  <c r="W845" i="4"/>
  <c r="W772" i="4"/>
  <c r="W736" i="4"/>
  <c r="W601" i="4"/>
  <c r="W232" i="4"/>
  <c r="W164" i="4"/>
  <c r="W69" i="4"/>
  <c r="W40" i="4"/>
  <c r="W10" i="4"/>
  <c r="V1693" i="4" l="1"/>
  <c r="V1659" i="4"/>
  <c r="V1592" i="4"/>
  <c r="V1426" i="4"/>
  <c r="V1391" i="4"/>
  <c r="V1292" i="4"/>
  <c r="V1221" i="4"/>
  <c r="V1060" i="4"/>
  <c r="V1025" i="4"/>
  <c r="V988" i="4"/>
  <c r="V916" i="4"/>
  <c r="V845" i="4"/>
  <c r="V772" i="4"/>
  <c r="V736" i="4"/>
  <c r="V601" i="4"/>
  <c r="V463" i="4"/>
  <c r="V232" i="4"/>
  <c r="Q1191" i="4" l="1"/>
  <c r="Q1189" i="4"/>
  <c r="Q1185" i="4"/>
  <c r="V164" i="4"/>
  <c r="V69" i="4"/>
  <c r="V40" i="4"/>
  <c r="V10" i="4"/>
  <c r="U1693" i="4" l="1"/>
  <c r="U1659" i="4"/>
  <c r="U1592" i="4"/>
  <c r="U1426" i="4"/>
  <c r="U1391" i="4"/>
  <c r="U1292" i="4"/>
  <c r="U1221" i="4" l="1"/>
  <c r="Q1193" i="4" l="1"/>
  <c r="U1060" i="4"/>
  <c r="U1025" i="4"/>
  <c r="U988" i="4" l="1"/>
  <c r="U916" i="4"/>
  <c r="U845" i="4"/>
  <c r="U772" i="4"/>
  <c r="U736" i="4"/>
  <c r="U601" i="4"/>
  <c r="U463" i="4"/>
  <c r="U232" i="4" l="1"/>
  <c r="U164" i="4"/>
  <c r="U69" i="4"/>
  <c r="U40" i="4"/>
  <c r="U10" i="4"/>
  <c r="T463" i="4" l="1"/>
  <c r="T1693" i="4"/>
  <c r="T1659" i="4"/>
  <c r="T1592" i="4"/>
  <c r="T1426" i="4"/>
  <c r="T1391" i="4"/>
  <c r="T1292" i="4"/>
  <c r="S1292" i="4"/>
  <c r="Q1292" i="4"/>
  <c r="P1292" i="4"/>
  <c r="O1292" i="4"/>
  <c r="M1292" i="4"/>
  <c r="L1292" i="4"/>
  <c r="K1292" i="4"/>
  <c r="J1292" i="4"/>
  <c r="I1292" i="4"/>
  <c r="H1292" i="4"/>
  <c r="G1292" i="4"/>
  <c r="F1292" i="4"/>
  <c r="T1221" i="4"/>
  <c r="T1060" i="4" l="1"/>
  <c r="T1025" i="4"/>
  <c r="T988" i="4"/>
  <c r="T916" i="4"/>
  <c r="T845" i="4"/>
  <c r="T772" i="4"/>
  <c r="T736" i="4"/>
  <c r="T601" i="4"/>
  <c r="T232" i="4"/>
  <c r="T164" i="4" l="1"/>
  <c r="T69" i="4"/>
  <c r="T40" i="4"/>
  <c r="T10" i="4"/>
  <c r="S1693" i="4" l="1"/>
  <c r="S1658" i="4"/>
  <c r="S1659" i="4" s="1"/>
  <c r="S1592" i="4"/>
  <c r="S1426" i="4"/>
  <c r="S1391" i="4"/>
  <c r="S1221" i="4"/>
  <c r="S1060" i="4"/>
  <c r="S1025" i="4"/>
  <c r="S988" i="4"/>
  <c r="S916" i="4"/>
  <c r="S845" i="4"/>
  <c r="S772" i="4"/>
  <c r="S736" i="4"/>
  <c r="S601" i="4"/>
  <c r="S463" i="4"/>
  <c r="S232" i="4"/>
  <c r="S164" i="4"/>
  <c r="S69" i="4"/>
  <c r="S40" i="4"/>
  <c r="S10" i="4"/>
  <c r="R1693" i="4" l="1"/>
  <c r="R1658" i="4"/>
  <c r="R1659" i="4" s="1"/>
  <c r="R1592" i="4"/>
  <c r="R1459" i="4" l="1"/>
  <c r="R1461" i="4" s="1"/>
  <c r="R1426" i="4"/>
  <c r="R1391" i="4"/>
  <c r="R1291" i="4"/>
  <c r="R1292" i="4" s="1"/>
  <c r="R1221" i="4"/>
  <c r="R1060" i="4"/>
  <c r="R1025" i="4"/>
  <c r="R988" i="4"/>
  <c r="R916" i="4"/>
  <c r="R845" i="4"/>
  <c r="R772" i="4"/>
  <c r="R736" i="4"/>
  <c r="R601" i="4"/>
  <c r="R463" i="4"/>
  <c r="R232" i="4"/>
  <c r="R164" i="4"/>
  <c r="R69" i="4"/>
  <c r="R40" i="4"/>
  <c r="R10" i="4"/>
  <c r="D10" i="4"/>
  <c r="R1729" i="4"/>
  <c r="T1728" i="4" s="1"/>
  <c r="Q1693" i="4"/>
  <c r="P1693" i="4"/>
  <c r="O1693" i="4"/>
  <c r="N1691" i="4"/>
  <c r="M1691" i="4"/>
  <c r="N1690" i="4"/>
  <c r="M1690" i="4"/>
  <c r="Q1659" i="4"/>
  <c r="P1659" i="4"/>
  <c r="O1659" i="4"/>
  <c r="N1659" i="4"/>
  <c r="M1659" i="4"/>
  <c r="L1659" i="4"/>
  <c r="K1659" i="4"/>
  <c r="J1659" i="4"/>
  <c r="I1659" i="4"/>
  <c r="H1659" i="4"/>
  <c r="G1659" i="4"/>
  <c r="F1659" i="4"/>
  <c r="E1659" i="4"/>
  <c r="D1659" i="4"/>
  <c r="C1659" i="4"/>
  <c r="B1659" i="4"/>
  <c r="Q1592" i="4"/>
  <c r="P1592" i="4"/>
  <c r="O1592" i="4"/>
  <c r="N1592" i="4"/>
  <c r="M1592" i="4"/>
  <c r="H1592" i="4"/>
  <c r="F1592" i="4"/>
  <c r="E1592" i="4"/>
  <c r="D1592" i="4"/>
  <c r="C1592" i="4"/>
  <c r="L1591" i="4"/>
  <c r="K1591" i="4"/>
  <c r="K1592" i="4" s="1"/>
  <c r="J1591" i="4"/>
  <c r="J1592" i="4" s="1"/>
  <c r="I1591" i="4"/>
  <c r="I1592" i="4" s="1"/>
  <c r="G1591" i="4"/>
  <c r="G1592" i="4" s="1"/>
  <c r="L1590" i="4"/>
  <c r="B1590" i="4"/>
  <c r="L1589" i="4"/>
  <c r="Q1426" i="4"/>
  <c r="P1426" i="4"/>
  <c r="O1426" i="4"/>
  <c r="N1426" i="4"/>
  <c r="M1426" i="4"/>
  <c r="L1426" i="4"/>
  <c r="K1426" i="4"/>
  <c r="J1426" i="4"/>
  <c r="I1426" i="4"/>
  <c r="H1426" i="4"/>
  <c r="G1426" i="4"/>
  <c r="F1426" i="4"/>
  <c r="E1426" i="4"/>
  <c r="D1426" i="4"/>
  <c r="C1426" i="4"/>
  <c r="B1426" i="4"/>
  <c r="Q1391" i="4"/>
  <c r="P1391" i="4"/>
  <c r="O1391" i="4"/>
  <c r="N1391" i="4"/>
  <c r="M1391" i="4"/>
  <c r="L1391" i="4"/>
  <c r="K1391" i="4"/>
  <c r="J1391" i="4"/>
  <c r="I1391" i="4"/>
  <c r="H1391" i="4"/>
  <c r="G1391" i="4"/>
  <c r="F1391" i="4"/>
  <c r="E1391" i="4"/>
  <c r="D1391" i="4"/>
  <c r="C1391" i="4"/>
  <c r="B1391" i="4"/>
  <c r="N1292" i="4"/>
  <c r="Q1221" i="4"/>
  <c r="P1221" i="4"/>
  <c r="O1221" i="4"/>
  <c r="N1221" i="4"/>
  <c r="M1221" i="4"/>
  <c r="K1221" i="4"/>
  <c r="J1221" i="4"/>
  <c r="I1221" i="4"/>
  <c r="H1221" i="4"/>
  <c r="G1221" i="4"/>
  <c r="F1221" i="4"/>
  <c r="E1221" i="4"/>
  <c r="D1221" i="4"/>
  <c r="L1220" i="4"/>
  <c r="C1220" i="4"/>
  <c r="B1220" i="4"/>
  <c r="L1219" i="4"/>
  <c r="C1219" i="4"/>
  <c r="B1219" i="4"/>
  <c r="Q1060" i="4"/>
  <c r="P1060" i="4"/>
  <c r="O1060" i="4"/>
  <c r="N1060" i="4"/>
  <c r="M1060" i="4"/>
  <c r="L1060" i="4"/>
  <c r="K1060" i="4"/>
  <c r="J1060" i="4"/>
  <c r="I1060" i="4"/>
  <c r="H1060" i="4"/>
  <c r="G1060" i="4"/>
  <c r="F1060" i="4"/>
  <c r="E1060" i="4"/>
  <c r="D1060" i="4"/>
  <c r="C1060" i="4"/>
  <c r="B1060" i="4"/>
  <c r="Q1025" i="4"/>
  <c r="P1025" i="4"/>
  <c r="O1025" i="4"/>
  <c r="N1025" i="4"/>
  <c r="M1025" i="4"/>
  <c r="L1025" i="4"/>
  <c r="K1025" i="4"/>
  <c r="J1025" i="4"/>
  <c r="I1025" i="4"/>
  <c r="H1025" i="4"/>
  <c r="G1025" i="4"/>
  <c r="F1025" i="4"/>
  <c r="E1025" i="4"/>
  <c r="D1025" i="4"/>
  <c r="C1025" i="4"/>
  <c r="B1025" i="4"/>
  <c r="Q988" i="4"/>
  <c r="P988" i="4"/>
  <c r="O988" i="4"/>
  <c r="N988" i="4"/>
  <c r="M988" i="4"/>
  <c r="L988" i="4"/>
  <c r="K988" i="4"/>
  <c r="J988" i="4"/>
  <c r="I988" i="4"/>
  <c r="H988" i="4"/>
  <c r="G988" i="4"/>
  <c r="F988" i="4"/>
  <c r="E988" i="4"/>
  <c r="D988" i="4"/>
  <c r="C988" i="4"/>
  <c r="B988" i="4"/>
  <c r="Q916" i="4"/>
  <c r="P916" i="4"/>
  <c r="O916" i="4"/>
  <c r="N916" i="4"/>
  <c r="M916" i="4"/>
  <c r="L916" i="4"/>
  <c r="K916" i="4"/>
  <c r="J916" i="4"/>
  <c r="I916" i="4"/>
  <c r="H916" i="4"/>
  <c r="G916" i="4"/>
  <c r="F916" i="4"/>
  <c r="E916" i="4"/>
  <c r="D916" i="4"/>
  <c r="C916" i="4"/>
  <c r="B916" i="4"/>
  <c r="Q845" i="4"/>
  <c r="P845" i="4"/>
  <c r="O845" i="4"/>
  <c r="N845" i="4"/>
  <c r="M845" i="4"/>
  <c r="L845" i="4"/>
  <c r="K845" i="4"/>
  <c r="J845" i="4"/>
  <c r="I845" i="4"/>
  <c r="H845" i="4"/>
  <c r="G845" i="4"/>
  <c r="F845" i="4"/>
  <c r="E845" i="4"/>
  <c r="D845" i="4"/>
  <c r="C845" i="4"/>
  <c r="B845" i="4"/>
  <c r="Q772" i="4"/>
  <c r="P772" i="4"/>
  <c r="O772" i="4"/>
  <c r="N772" i="4"/>
  <c r="M772" i="4"/>
  <c r="L772" i="4"/>
  <c r="K772" i="4"/>
  <c r="J772" i="4"/>
  <c r="I772" i="4"/>
  <c r="H772" i="4"/>
  <c r="G772" i="4"/>
  <c r="F772" i="4"/>
  <c r="Q736" i="4"/>
  <c r="P736" i="4"/>
  <c r="O736" i="4"/>
  <c r="N736" i="4"/>
  <c r="M736" i="4"/>
  <c r="L736" i="4"/>
  <c r="K736" i="4"/>
  <c r="J736" i="4"/>
  <c r="I736" i="4"/>
  <c r="H736" i="4"/>
  <c r="G736" i="4"/>
  <c r="F736" i="4"/>
  <c r="E736" i="4"/>
  <c r="D736" i="4"/>
  <c r="C736" i="4"/>
  <c r="B736" i="4"/>
  <c r="Q601" i="4"/>
  <c r="P601" i="4"/>
  <c r="O601" i="4"/>
  <c r="N601" i="4"/>
  <c r="M601" i="4"/>
  <c r="L601" i="4"/>
  <c r="K601" i="4"/>
  <c r="J601" i="4"/>
  <c r="I601" i="4"/>
  <c r="H601" i="4"/>
  <c r="G601" i="4"/>
  <c r="F601" i="4"/>
  <c r="E601" i="4"/>
  <c r="D601" i="4"/>
  <c r="C601" i="4"/>
  <c r="B601" i="4"/>
  <c r="Q463" i="4"/>
  <c r="P463" i="4"/>
  <c r="O463" i="4"/>
  <c r="N463" i="4"/>
  <c r="M463" i="4"/>
  <c r="H463" i="4"/>
  <c r="G463" i="4"/>
  <c r="F463" i="4"/>
  <c r="E463" i="4"/>
  <c r="D463" i="4"/>
  <c r="C463" i="4"/>
  <c r="L462" i="4"/>
  <c r="K462" i="4"/>
  <c r="K463" i="4" s="1"/>
  <c r="J462" i="4"/>
  <c r="I462" i="4"/>
  <c r="I463" i="4" s="1"/>
  <c r="B462" i="4"/>
  <c r="B463" i="4" s="1"/>
  <c r="L461" i="4"/>
  <c r="Q232" i="4"/>
  <c r="P232" i="4"/>
  <c r="O232" i="4"/>
  <c r="N232" i="4"/>
  <c r="M232" i="4"/>
  <c r="L231" i="4"/>
  <c r="K231" i="4"/>
  <c r="J231" i="4"/>
  <c r="I231" i="4"/>
  <c r="H231" i="4"/>
  <c r="H1691" i="4" s="1"/>
  <c r="G231" i="4"/>
  <c r="G1691" i="4" s="1"/>
  <c r="F231" i="4"/>
  <c r="F1691" i="4" s="1"/>
  <c r="E231" i="4"/>
  <c r="E1691" i="4" s="1"/>
  <c r="D231" i="4"/>
  <c r="D1691" i="4" s="1"/>
  <c r="C231" i="4"/>
  <c r="B231" i="4"/>
  <c r="L230" i="4"/>
  <c r="K230" i="4"/>
  <c r="K1690" i="4" s="1"/>
  <c r="J230" i="4"/>
  <c r="I230" i="4"/>
  <c r="I1690" i="4" s="1"/>
  <c r="H230" i="4"/>
  <c r="G230" i="4"/>
  <c r="G1690" i="4" s="1"/>
  <c r="F230" i="4"/>
  <c r="E230" i="4"/>
  <c r="E1690" i="4" s="1"/>
  <c r="D230" i="4"/>
  <c r="C230" i="4"/>
  <c r="B230" i="4"/>
  <c r="Q202" i="4"/>
  <c r="S198" i="4" s="1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C10" i="4"/>
  <c r="B10" i="4"/>
  <c r="T495" i="4" l="1"/>
  <c r="T497" i="4"/>
  <c r="T494" i="4"/>
  <c r="N1693" i="4"/>
  <c r="D232" i="4"/>
  <c r="L232" i="4"/>
  <c r="M1693" i="4"/>
  <c r="F232" i="4"/>
  <c r="B232" i="4"/>
  <c r="J232" i="4"/>
  <c r="C232" i="4"/>
  <c r="H232" i="4"/>
  <c r="L463" i="4"/>
  <c r="T1725" i="4"/>
  <c r="T1727" i="4"/>
  <c r="T493" i="4"/>
  <c r="T492" i="4"/>
  <c r="B1221" i="4"/>
  <c r="L1221" i="4"/>
  <c r="L1592" i="4"/>
  <c r="T1724" i="4"/>
  <c r="T1726" i="4"/>
  <c r="J1691" i="4"/>
  <c r="C1690" i="4"/>
  <c r="B1691" i="4"/>
  <c r="E1693" i="4"/>
  <c r="G1693" i="4"/>
  <c r="B1690" i="4"/>
  <c r="C1691" i="4"/>
  <c r="L1690" i="4"/>
  <c r="L1691" i="4"/>
  <c r="S197" i="4"/>
  <c r="S199" i="4"/>
  <c r="S195" i="4"/>
  <c r="S200" i="4"/>
  <c r="S196" i="4"/>
  <c r="E232" i="4"/>
  <c r="G232" i="4"/>
  <c r="I232" i="4"/>
  <c r="K232" i="4"/>
  <c r="J463" i="4"/>
  <c r="C1221" i="4"/>
  <c r="D1690" i="4"/>
  <c r="D1693" i="4" s="1"/>
  <c r="F1690" i="4"/>
  <c r="F1693" i="4" s="1"/>
  <c r="H1690" i="4"/>
  <c r="H1693" i="4" s="1"/>
  <c r="J1690" i="4"/>
  <c r="I1691" i="4"/>
  <c r="I1693" i="4" s="1"/>
  <c r="K1691" i="4"/>
  <c r="K1693" i="4" s="1"/>
  <c r="T496" i="4"/>
  <c r="B1592" i="4"/>
  <c r="T1626" i="4" l="1"/>
  <c r="T1630" i="4"/>
  <c r="J1693" i="4"/>
  <c r="T1629" i="4"/>
  <c r="T1627" i="4"/>
  <c r="T1628" i="4"/>
  <c r="B1693" i="4"/>
  <c r="T1729" i="4"/>
  <c r="T1623" i="4"/>
  <c r="T1622" i="4"/>
  <c r="T1631" i="4"/>
  <c r="T1624" i="4"/>
  <c r="L1693" i="4"/>
  <c r="C1693" i="4"/>
  <c r="Q1198" i="4"/>
  <c r="Q1196" i="4"/>
  <c r="Q1186" i="4"/>
  <c r="Q1181" i="4"/>
  <c r="Q1197" i="4"/>
  <c r="Q1195" i="4"/>
  <c r="Q1184" i="4"/>
  <c r="Q1194" i="4"/>
  <c r="Q1187" i="4"/>
  <c r="Q1188" i="4"/>
  <c r="S202" i="4"/>
  <c r="Q1190" i="4"/>
  <c r="Q1192" i="4"/>
  <c r="Q1183" i="4"/>
</calcChain>
</file>

<file path=xl/sharedStrings.xml><?xml version="1.0" encoding="utf-8"?>
<sst xmlns="http://schemas.openxmlformats.org/spreadsheetml/2006/main" count="388" uniqueCount="146">
  <si>
    <t xml:space="preserve">College of Business &amp; Management </t>
  </si>
  <si>
    <t>Program - Accountancy</t>
  </si>
  <si>
    <t>Undergraduate</t>
  </si>
  <si>
    <t>Masters</t>
  </si>
  <si>
    <t>Total</t>
  </si>
  <si>
    <t>Program - Business Administration</t>
  </si>
  <si>
    <t>College of Business and Management</t>
  </si>
  <si>
    <t>Percentage</t>
  </si>
  <si>
    <t>Program - Economics</t>
  </si>
  <si>
    <t>Program - Management</t>
  </si>
  <si>
    <t>Program - Management Information Systems</t>
  </si>
  <si>
    <t>College of Business &amp; Management</t>
  </si>
  <si>
    <t>Program - Human Development Counseling</t>
  </si>
  <si>
    <t xml:space="preserve">College of Education &amp; Human Services </t>
  </si>
  <si>
    <t>College of Education &amp; Human Services</t>
  </si>
  <si>
    <t>FY 2000 - College of Health and Human Services was renamed to College of Education and Human Services</t>
  </si>
  <si>
    <t xml:space="preserve">College of Liberal Arts &amp; Sciences </t>
  </si>
  <si>
    <t>Program - Visual Arts</t>
  </si>
  <si>
    <t>Program - Chemistry</t>
  </si>
  <si>
    <t>College of Liberal Arts and Sciences</t>
  </si>
  <si>
    <t xml:space="preserve"> 1998</t>
  </si>
  <si>
    <t>College of Liberal Arts &amp; Sciences</t>
  </si>
  <si>
    <t>Program - Computer Science</t>
  </si>
  <si>
    <t>Program - History</t>
  </si>
  <si>
    <t>Program - Mathematical Sciences</t>
  </si>
  <si>
    <t>Program - Psychology</t>
  </si>
  <si>
    <t xml:space="preserve">College of Public Affairs &amp; Administration </t>
  </si>
  <si>
    <t>College of Public Affairs and Administration</t>
  </si>
  <si>
    <t>Program - Legal Studies</t>
  </si>
  <si>
    <t>Doctoral</t>
  </si>
  <si>
    <t>Program - Public Affairs Reporting</t>
  </si>
  <si>
    <t>College - None</t>
  </si>
  <si>
    <t>Program - Undecided Degree-Seeking/ Non-Degree Seeking</t>
  </si>
  <si>
    <t xml:space="preserve"> </t>
  </si>
  <si>
    <t>Accountancy</t>
  </si>
  <si>
    <t>Economics</t>
  </si>
  <si>
    <t>Management</t>
  </si>
  <si>
    <t>Human Development Counseling</t>
  </si>
  <si>
    <t>Biology</t>
  </si>
  <si>
    <t>Chemistry</t>
  </si>
  <si>
    <t>Communication</t>
  </si>
  <si>
    <t>English</t>
  </si>
  <si>
    <t>History</t>
  </si>
  <si>
    <t>Psychology</t>
  </si>
  <si>
    <t>Legal Studies</t>
  </si>
  <si>
    <t>Public Administration</t>
  </si>
  <si>
    <t>Public Affairs Reporting</t>
  </si>
  <si>
    <t>Public Health</t>
  </si>
  <si>
    <t>Liberal Arts &amp; Sciences</t>
  </si>
  <si>
    <t>Public Affairs &amp; Administration</t>
  </si>
  <si>
    <t>Program - Educational Leadership</t>
  </si>
  <si>
    <t>Human Services</t>
  </si>
  <si>
    <t>Social Work</t>
  </si>
  <si>
    <t>Art</t>
  </si>
  <si>
    <t>Computer Science</t>
  </si>
  <si>
    <t>Education &amp; Human Services</t>
  </si>
  <si>
    <t>Undecided/Not Indicated</t>
  </si>
  <si>
    <t>--</t>
  </si>
  <si>
    <t>Program - Philosophy</t>
  </si>
  <si>
    <t>Philosophy</t>
  </si>
  <si>
    <t>Program - Environmental Studies/Science</t>
  </si>
  <si>
    <t>LIS/INO</t>
  </si>
  <si>
    <t>FY 1999 - Public Affairs Reporting moved from the College of Liberal Arts and Sciences to the College of Public Affairs and Administration</t>
  </si>
  <si>
    <t>FY 1997 - Psychology moved from the College of Health and Human Services to the College of Liberal Arts and Sciences</t>
  </si>
  <si>
    <t>FY 1999 -  Public Affairs Reporting moved from the College of Liberal Arts and Sciences to the College of Public Affairs and Administration</t>
  </si>
  <si>
    <t>FY 1998 Criminal Justice moved from the College of Health and Human Services to the College of Public Affairs and Administration</t>
  </si>
  <si>
    <t>FY 1999 -  Public Health moved from the College of Health and Human Services to the College of Public Affairs and Administration</t>
  </si>
  <si>
    <t>FY 1997 - Clinical Laboratory Science and Psychology moved from the College of Health and Human Services to the College of Liberal Arts and Sciences</t>
  </si>
  <si>
    <t>FY1997 - Master's degree in Psychology was eliminated and phase down</t>
  </si>
  <si>
    <t>FY1998 - Master's degree in Mathematical Sciences was eliminated and phased down</t>
  </si>
  <si>
    <t>Program - Sociology/Anthropology</t>
  </si>
  <si>
    <t>FY 1999 - Sociology/Anthropology moved from the College of Health and Human Services to the College of Liberal Arts and Sciences</t>
  </si>
  <si>
    <t>Program - Human Services</t>
  </si>
  <si>
    <t xml:space="preserve">NOTE:  College yearly totals are adjusted to include all programs that were in the college in the specific year noted.  </t>
  </si>
  <si>
    <t>FY 1998 - Criminal Justice moved to the College of Public Affairs and Administration</t>
  </si>
  <si>
    <t>FY1997 - Master's degree in Psychology was eliminated and phased down</t>
  </si>
  <si>
    <t>Mathematical Science</t>
  </si>
  <si>
    <t xml:space="preserve">FY 1999 - M.A. Child, Family and Community Services &amp; M.A. Gerontology were combined to form Human Services Degree.  </t>
  </si>
  <si>
    <t>Soc/Anthro</t>
  </si>
  <si>
    <t>Program - Liberal Studies and Liberal &amp; Integrative Studies</t>
  </si>
  <si>
    <t>Program - Political Science</t>
  </si>
  <si>
    <t>Program - Global Studies</t>
  </si>
  <si>
    <t>Political Science</t>
  </si>
  <si>
    <t>Global Studies</t>
  </si>
  <si>
    <t>NOTE: Global Campus students are not included in these counts.</t>
  </si>
  <si>
    <t xml:space="preserve">Total </t>
  </si>
  <si>
    <t>Environmental Studies/Science</t>
  </si>
  <si>
    <t>Teacher Leadership</t>
  </si>
  <si>
    <t>Educational Leadership</t>
  </si>
  <si>
    <t>Business &amp; Management</t>
  </si>
  <si>
    <t>Program - Public Administration</t>
  </si>
  <si>
    <t>Program - Communication</t>
  </si>
  <si>
    <t xml:space="preserve">College of Liberal Arts and Sciences </t>
  </si>
  <si>
    <t>Program - Information Systems Security</t>
  </si>
  <si>
    <t>Info Systems Security</t>
  </si>
  <si>
    <t>Program - Biochemistry</t>
  </si>
  <si>
    <t>Program - Data Analytics</t>
  </si>
  <si>
    <t>Program - Exercise Science</t>
  </si>
  <si>
    <t>Biochemistry</t>
  </si>
  <si>
    <t>Data Analytics</t>
  </si>
  <si>
    <t>Exercise Science</t>
  </si>
  <si>
    <t>FY1999 - Master's degree in Economics was eliminated and phased down</t>
  </si>
  <si>
    <t>FY1999 - Nursing program was transferred to SUI-E as of FY00</t>
  </si>
  <si>
    <t>FY1999 - Master's degree in Community Arts Management was eliminated and phased down</t>
  </si>
  <si>
    <t>FY1999 - Bachelor's degree in Health Service Administration was eliminated and phased down</t>
  </si>
  <si>
    <t>FY1998 - Criminal Justice moved from the College of Health and Human Services to the College of Public Affairs and Administration</t>
  </si>
  <si>
    <t>FY1999 - Public Affairs Reporting moved from the College of Liberal Arts and Sciences to the College of Public Affairs and Administration</t>
  </si>
  <si>
    <t>FY1999 - Public Health moved from the College of Health and Human Services to the College of Public Affairs and Administration</t>
  </si>
  <si>
    <t>Program - Social Work</t>
  </si>
  <si>
    <t>FY 2000 - Education Administration was renamed to Educational Leadership</t>
  </si>
  <si>
    <t>Note:  Includes the certificates of advanced study.</t>
  </si>
  <si>
    <t>FY 1999 - Master's degree in Economics was eliminated and phased down.</t>
  </si>
  <si>
    <t>FY 1998 - Undergraduate programs in Social Work and Child, Family and Community Services were combined.</t>
  </si>
  <si>
    <t>FY 2000 - College of Health and Human Services was renamed to College of Education and Human Services.</t>
  </si>
  <si>
    <t>FY 2016 - Changed from Master of Arts in Teacher Leadership to Master of Arts in Education.</t>
  </si>
  <si>
    <t>Program - Education</t>
  </si>
  <si>
    <t>Clinical Lab Science</t>
  </si>
  <si>
    <t>FY 2016 - Changed from Criminal Justice to Criminology and Criminal Justice.</t>
  </si>
  <si>
    <t>Program - Criminology and Criminal Justice</t>
  </si>
  <si>
    <t>FY1999 - B.A. in Health Service Administration was eliminated and phased down.</t>
  </si>
  <si>
    <t>University of Illinois Springfield</t>
  </si>
  <si>
    <t>Program - Elementary Education</t>
  </si>
  <si>
    <t>Elementary Education</t>
  </si>
  <si>
    <t>Program - Theatre</t>
  </si>
  <si>
    <t>Theatre</t>
  </si>
  <si>
    <t>Program - Public Policy</t>
  </si>
  <si>
    <t>Public Policy</t>
  </si>
  <si>
    <t>Criminology and Criminal Justice</t>
  </si>
  <si>
    <t>Program - English and Modern Languages</t>
  </si>
  <si>
    <t>Program - Athletic Training</t>
  </si>
  <si>
    <t>Program - Biology</t>
  </si>
  <si>
    <t>Note: Clinical Laboratory Science includes Medical Laboratory Science in 2019.</t>
  </si>
  <si>
    <t>Program - Public Health</t>
  </si>
  <si>
    <t>Program - Middle Grades Education</t>
  </si>
  <si>
    <t>Middle Grades Education</t>
  </si>
  <si>
    <t>Athletic Training</t>
  </si>
  <si>
    <t>Business Administration</t>
  </si>
  <si>
    <t>Management Info. Systems</t>
  </si>
  <si>
    <t>Note: Public Health includes Environmental Health beginning in 2019.</t>
  </si>
  <si>
    <t>Fall 2006 - Fall 2021 Headcount by Level by Program</t>
  </si>
  <si>
    <t>Fall 2006 - Fall 2021 Headcount by Level by College</t>
  </si>
  <si>
    <t>Fall 2006 - Fall 2021 Headcount by Level</t>
  </si>
  <si>
    <t>Fall 2021 Program Percentages</t>
  </si>
  <si>
    <t>Program - Clinical/Medical Laboratory Science</t>
  </si>
  <si>
    <t>Fall 2021 College Percentages</t>
  </si>
  <si>
    <t>Program -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</si>
</sst>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>
    <font>
      <sz val="12"/>
      <name val="Arial MT"/>
    </font>
    <font>
      <b/>
      <sz val="12"/>
      <color indexed="8"/>
      <name val="Arial MT"/>
    </font>
    <font>
      <b/>
      <sz val="14"/>
      <color indexed="8"/>
      <name val="Arial MT"/>
    </font>
    <font>
      <b/>
      <sz val="12"/>
      <color indexed="8"/>
      <name val="Arial MT"/>
    </font>
    <font>
      <b/>
      <sz val="14"/>
      <color indexed="8"/>
      <name val="Arial"/>
      <family val="2"/>
    </font>
    <font>
      <sz val="9"/>
      <name val="Arial MT"/>
      <family val="2"/>
    </font>
    <font>
      <b/>
      <sz val="14"/>
      <name val="Arial"/>
      <family val="2"/>
    </font>
    <font>
      <b/>
      <sz val="12"/>
      <name val="Arial MT"/>
      <family val="2"/>
    </font>
    <font>
      <sz val="10"/>
      <name val="Arial MT"/>
    </font>
    <font>
      <sz val="9"/>
      <name val="Arial MT"/>
    </font>
    <font>
      <b/>
      <sz val="14"/>
      <name val="Arial"/>
      <family val="2"/>
    </font>
    <font>
      <b/>
      <sz val="12"/>
      <name val="Arial MT"/>
    </font>
    <font>
      <sz val="10"/>
      <name val="Arial"/>
      <family val="2"/>
    </font>
    <font>
      <b/>
      <sz val="14"/>
      <name val="Arial MT"/>
    </font>
    <font>
      <sz val="12"/>
      <name val="Arial"/>
      <family val="2"/>
    </font>
    <font>
      <sz val="9"/>
      <name val="Arial"/>
      <family val="2"/>
    </font>
    <font>
      <sz val="8"/>
      <name val="Arial MT"/>
    </font>
    <font>
      <u/>
      <sz val="12"/>
      <name val="Arial MT"/>
    </font>
    <font>
      <sz val="9"/>
      <color theme="0"/>
      <name val="Arial"/>
      <family val="2"/>
    </font>
    <font>
      <sz val="9"/>
      <color theme="0"/>
      <name val="Arial MT"/>
      <family val="2"/>
    </font>
    <font>
      <sz val="9"/>
      <color theme="0"/>
      <name val="Arial MT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2" borderId="0"/>
  </cellStyleXfs>
  <cellXfs count="177">
    <xf numFmtId="0" fontId="0" fillId="2" borderId="0" xfId="0" applyNumberFormat="1"/>
    <xf numFmtId="164" fontId="0" fillId="2" borderId="0" xfId="0" applyNumberFormat="1"/>
    <xf numFmtId="0" fontId="0" fillId="2" borderId="0" xfId="0" applyNumberFormat="1" applyAlignment="1">
      <alignment horizontal="centerContinuous"/>
    </xf>
    <xf numFmtId="0" fontId="1" fillId="2" borderId="1" xfId="0" applyNumberFormat="1" applyFont="1" applyBorder="1"/>
    <xf numFmtId="0" fontId="1" fillId="2" borderId="0" xfId="0" applyNumberFormat="1" applyFont="1"/>
    <xf numFmtId="0" fontId="1" fillId="2" borderId="1" xfId="0" applyNumberFormat="1" applyFont="1" applyBorder="1" applyAlignment="1">
      <alignment horizontal="center"/>
    </xf>
    <xf numFmtId="0" fontId="0" fillId="2" borderId="1" xfId="0" applyNumberFormat="1" applyBorder="1" applyAlignment="1">
      <alignment horizontal="center"/>
    </xf>
    <xf numFmtId="0" fontId="3" fillId="2" borderId="1" xfId="0" applyNumberFormat="1" applyFont="1" applyBorder="1" applyAlignment="1">
      <alignment horizontal="center"/>
    </xf>
    <xf numFmtId="0" fontId="0" fillId="2" borderId="2" xfId="0" applyNumberFormat="1" applyBorder="1"/>
    <xf numFmtId="0" fontId="3" fillId="2" borderId="1" xfId="0" applyNumberFormat="1" applyFont="1" applyBorder="1"/>
    <xf numFmtId="0" fontId="4" fillId="2" borderId="0" xfId="0" applyNumberFormat="1" applyFont="1" applyAlignment="1">
      <alignment horizontal="centerContinuous"/>
    </xf>
    <xf numFmtId="0" fontId="3" fillId="2" borderId="0" xfId="0" applyNumberFormat="1" applyFont="1"/>
    <xf numFmtId="0" fontId="6" fillId="2" borderId="0" xfId="0" applyFont="1" applyAlignment="1" applyProtection="1">
      <alignment horizontal="centerContinuous"/>
    </xf>
    <xf numFmtId="0" fontId="0" fillId="2" borderId="0" xfId="0" applyAlignment="1" applyProtection="1">
      <alignment horizontal="centerContinuous"/>
    </xf>
    <xf numFmtId="0" fontId="0" fillId="2" borderId="0" xfId="0"/>
    <xf numFmtId="0" fontId="0" fillId="2" borderId="2" xfId="0" applyBorder="1" applyProtection="1"/>
    <xf numFmtId="0" fontId="7" fillId="2" borderId="1" xfId="0" applyFont="1" applyBorder="1" applyAlignment="1" applyProtection="1">
      <alignment horizontal="center"/>
    </xf>
    <xf numFmtId="0" fontId="7" fillId="2" borderId="1" xfId="0" applyFont="1" applyBorder="1" applyProtection="1"/>
    <xf numFmtId="0" fontId="0" fillId="2" borderId="1" xfId="0" applyBorder="1" applyAlignment="1" applyProtection="1">
      <alignment horizontal="center"/>
    </xf>
    <xf numFmtId="0" fontId="7" fillId="2" borderId="0" xfId="0" applyFont="1" applyProtection="1"/>
    <xf numFmtId="0" fontId="0" fillId="2" borderId="0" xfId="0" applyAlignment="1" applyProtection="1">
      <alignment horizontal="center"/>
    </xf>
    <xf numFmtId="0" fontId="8" fillId="2" borderId="0" xfId="0" applyFont="1"/>
    <xf numFmtId="0" fontId="10" fillId="2" borderId="0" xfId="0" applyFont="1" applyAlignment="1" applyProtection="1">
      <alignment horizontal="centerContinuous"/>
    </xf>
    <xf numFmtId="0" fontId="11" fillId="2" borderId="1" xfId="0" applyFont="1" applyBorder="1" applyAlignment="1" applyProtection="1">
      <alignment horizontal="center"/>
    </xf>
    <xf numFmtId="0" fontId="11" fillId="2" borderId="1" xfId="0" applyFont="1" applyBorder="1" applyProtection="1"/>
    <xf numFmtId="0" fontId="11" fillId="2" borderId="0" xfId="0" applyFont="1" applyProtection="1"/>
    <xf numFmtId="0" fontId="12" fillId="2" borderId="0" xfId="0" applyFont="1"/>
    <xf numFmtId="0" fontId="1" fillId="2" borderId="1" xfId="0" applyNumberFormat="1" applyFont="1" applyBorder="1" applyAlignment="1">
      <alignment horizontal="right"/>
    </xf>
    <xf numFmtId="0" fontId="1" fillId="2" borderId="0" xfId="0" applyNumberFormat="1" applyFont="1" applyBorder="1"/>
    <xf numFmtId="0" fontId="0" fillId="2" borderId="0" xfId="0" applyNumberFormat="1" applyBorder="1" applyAlignment="1">
      <alignment horizontal="center"/>
    </xf>
    <xf numFmtId="0" fontId="11" fillId="2" borderId="0" xfId="0" applyNumberFormat="1" applyFont="1" applyAlignment="1">
      <alignment horizontal="center"/>
    </xf>
    <xf numFmtId="0" fontId="0" fillId="2" borderId="3" xfId="0" applyBorder="1"/>
    <xf numFmtId="164" fontId="0" fillId="2" borderId="3" xfId="0" applyNumberFormat="1" applyBorder="1"/>
    <xf numFmtId="0" fontId="11" fillId="2" borderId="0" xfId="0" applyFont="1"/>
    <xf numFmtId="0" fontId="0" fillId="2" borderId="0" xfId="0" applyProtection="1"/>
    <xf numFmtId="164" fontId="0" fillId="2" borderId="0" xfId="0" applyNumberFormat="1" applyProtection="1"/>
    <xf numFmtId="0" fontId="13" fillId="2" borderId="0" xfId="0" applyFont="1"/>
    <xf numFmtId="0" fontId="0" fillId="2" borderId="2" xfId="0" applyBorder="1"/>
    <xf numFmtId="0" fontId="11" fillId="2" borderId="1" xfId="0" applyFont="1" applyBorder="1"/>
    <xf numFmtId="0" fontId="7" fillId="2" borderId="0" xfId="0" applyFont="1" applyBorder="1" applyProtection="1"/>
    <xf numFmtId="0" fontId="0" fillId="2" borderId="0" xfId="0" applyBorder="1" applyAlignment="1" applyProtection="1">
      <alignment horizontal="center"/>
    </xf>
    <xf numFmtId="0" fontId="12" fillId="2" borderId="0" xfId="0" applyFont="1" applyProtection="1"/>
    <xf numFmtId="0" fontId="14" fillId="2" borderId="0" xfId="0" applyFont="1"/>
    <xf numFmtId="0" fontId="11" fillId="2" borderId="0" xfId="0" applyFont="1" applyAlignment="1">
      <alignment horizontal="left"/>
    </xf>
    <xf numFmtId="164" fontId="0" fillId="2" borderId="4" xfId="0" applyNumberFormat="1" applyBorder="1" applyProtection="1"/>
    <xf numFmtId="0" fontId="0" fillId="2" borderId="0" xfId="0" applyNumberFormat="1" applyBorder="1"/>
    <xf numFmtId="164" fontId="0" fillId="2" borderId="0" xfId="0" applyNumberFormat="1" applyAlignment="1">
      <alignment horizontal="right"/>
    </xf>
    <xf numFmtId="164" fontId="0" fillId="2" borderId="3" xfId="0" applyNumberFormat="1" applyBorder="1" applyAlignment="1">
      <alignment horizontal="right"/>
    </xf>
    <xf numFmtId="0" fontId="15" fillId="2" borderId="0" xfId="0" applyNumberFormat="1" applyFont="1"/>
    <xf numFmtId="0" fontId="9" fillId="2" borderId="0" xfId="0" applyNumberFormat="1" applyFont="1"/>
    <xf numFmtId="0" fontId="15" fillId="2" borderId="0" xfId="0" applyFont="1"/>
    <xf numFmtId="0" fontId="9" fillId="2" borderId="0" xfId="0" applyFont="1"/>
    <xf numFmtId="0" fontId="0" fillId="2" borderId="0" xfId="0" applyBorder="1"/>
    <xf numFmtId="2" fontId="0" fillId="2" borderId="0" xfId="0" applyNumberFormat="1" applyBorder="1"/>
    <xf numFmtId="0" fontId="11" fillId="2" borderId="1" xfId="0" applyNumberFormat="1" applyFont="1" applyBorder="1" applyAlignment="1">
      <alignment horizontal="center"/>
    </xf>
    <xf numFmtId="0" fontId="0" fillId="2" borderId="1" xfId="0" quotePrefix="1" applyBorder="1" applyAlignment="1" applyProtection="1">
      <alignment horizontal="center"/>
    </xf>
    <xf numFmtId="0" fontId="11" fillId="2" borderId="1" xfId="0" applyFont="1" applyBorder="1" applyAlignment="1">
      <alignment horizontal="center"/>
    </xf>
    <xf numFmtId="0" fontId="0" fillId="2" borderId="1" xfId="0" applyBorder="1" applyAlignment="1">
      <alignment horizontal="right" indent="1"/>
    </xf>
    <xf numFmtId="0" fontId="15" fillId="2" borderId="0" xfId="0" applyFont="1" applyProtection="1"/>
    <xf numFmtId="0" fontId="5" fillId="2" borderId="0" xfId="0" applyFont="1" applyProtection="1"/>
    <xf numFmtId="0" fontId="9" fillId="2" borderId="0" xfId="0" applyFont="1" applyProtection="1"/>
    <xf numFmtId="0" fontId="5" fillId="2" borderId="0" xfId="0" applyFont="1"/>
    <xf numFmtId="0" fontId="0" fillId="2" borderId="1" xfId="0" applyNumberFormat="1" applyBorder="1" applyAlignment="1">
      <alignment horizontal="right" indent="1"/>
    </xf>
    <xf numFmtId="0" fontId="0" fillId="2" borderId="1" xfId="0" applyBorder="1" applyAlignment="1" applyProtection="1">
      <alignment horizontal="right" indent="1"/>
    </xf>
    <xf numFmtId="0" fontId="0" fillId="2" borderId="1" xfId="0" quotePrefix="1" applyNumberFormat="1" applyBorder="1" applyAlignment="1">
      <alignment horizontal="right" indent="1"/>
    </xf>
    <xf numFmtId="3" fontId="0" fillId="0" borderId="1" xfId="0" applyNumberFormat="1" applyFill="1" applyBorder="1" applyAlignment="1" applyProtection="1">
      <alignment horizontal="right"/>
    </xf>
    <xf numFmtId="3" fontId="0" fillId="2" borderId="1" xfId="0" applyNumberFormat="1" applyBorder="1" applyAlignment="1" applyProtection="1">
      <alignment horizontal="right"/>
    </xf>
    <xf numFmtId="3" fontId="0" fillId="2" borderId="1" xfId="0" applyNumberFormat="1" applyBorder="1" applyAlignment="1">
      <alignment horizontal="right"/>
    </xf>
    <xf numFmtId="0" fontId="7" fillId="2" borderId="1" xfId="0" applyFont="1" applyBorder="1" applyAlignment="1" applyProtection="1">
      <alignment horizontal="right"/>
    </xf>
    <xf numFmtId="0" fontId="11" fillId="2" borderId="1" xfId="0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0" fontId="9" fillId="0" borderId="0" xfId="0" applyFont="1" applyFill="1"/>
    <xf numFmtId="0" fontId="15" fillId="0" borderId="0" xfId="0" applyFont="1" applyFill="1"/>
    <xf numFmtId="0" fontId="9" fillId="2" borderId="0" xfId="0" applyFont="1" applyAlignment="1">
      <alignment vertical="top"/>
    </xf>
    <xf numFmtId="0" fontId="0" fillId="2" borderId="0" xfId="0" applyNumberFormat="1" applyAlignment="1">
      <alignment vertical="top"/>
    </xf>
    <xf numFmtId="164" fontId="17" fillId="2" borderId="0" xfId="0" applyNumberFormat="1" applyFont="1"/>
    <xf numFmtId="0" fontId="17" fillId="2" borderId="0" xfId="0" applyNumberFormat="1" applyFont="1" applyBorder="1"/>
    <xf numFmtId="3" fontId="0" fillId="2" borderId="1" xfId="0" quotePrefix="1" applyNumberFormat="1" applyBorder="1" applyAlignment="1" applyProtection="1">
      <alignment horizontal="center"/>
    </xf>
    <xf numFmtId="3" fontId="0" fillId="0" borderId="1" xfId="0" quotePrefix="1" applyNumberFormat="1" applyFill="1" applyBorder="1" applyAlignment="1" applyProtection="1">
      <alignment horizontal="center"/>
    </xf>
    <xf numFmtId="164" fontId="0" fillId="2" borderId="5" xfId="0" applyNumberFormat="1" applyBorder="1"/>
    <xf numFmtId="3" fontId="0" fillId="2" borderId="1" xfId="0" applyNumberFormat="1" applyBorder="1" applyAlignment="1"/>
    <xf numFmtId="0" fontId="0" fillId="2" borderId="1" xfId="0" applyFont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1" xfId="0" quotePrefix="1" applyFill="1" applyBorder="1" applyAlignment="1" applyProtection="1">
      <alignment horizontal="center"/>
    </xf>
    <xf numFmtId="0" fontId="1" fillId="2" borderId="0" xfId="0" applyNumberFormat="1" applyFont="1" applyBorder="1" applyAlignment="1">
      <alignment horizontal="right"/>
    </xf>
    <xf numFmtId="0" fontId="0" fillId="2" borderId="0" xfId="0" applyNumberFormat="1" applyBorder="1" applyAlignment="1">
      <alignment horizontal="right" indent="1"/>
    </xf>
    <xf numFmtId="3" fontId="0" fillId="2" borderId="0" xfId="0" applyNumberFormat="1"/>
    <xf numFmtId="3" fontId="0" fillId="2" borderId="4" xfId="0" applyNumberFormat="1" applyBorder="1" applyProtection="1"/>
    <xf numFmtId="3" fontId="0" fillId="2" borderId="3" xfId="0" applyNumberFormat="1" applyBorder="1"/>
    <xf numFmtId="0" fontId="0" fillId="2" borderId="0" xfId="0" applyNumberFormat="1" applyAlignment="1"/>
    <xf numFmtId="0" fontId="0" fillId="2" borderId="0" xfId="0" applyNumberFormat="1" applyAlignment="1">
      <alignment horizontal="center"/>
    </xf>
    <xf numFmtId="0" fontId="13" fillId="2" borderId="0" xfId="0" applyFont="1" applyAlignment="1">
      <alignment horizontal="center"/>
    </xf>
    <xf numFmtId="0" fontId="0" fillId="2" borderId="0" xfId="0" applyNumberFormat="1" applyAlignment="1"/>
    <xf numFmtId="0" fontId="11" fillId="2" borderId="0" xfId="0" applyFont="1" applyAlignment="1">
      <alignment horizontal="right"/>
    </xf>
    <xf numFmtId="0" fontId="11" fillId="2" borderId="0" xfId="0" applyNumberFormat="1" applyFont="1"/>
    <xf numFmtId="0" fontId="11" fillId="2" borderId="0" xfId="0" applyNumberFormat="1" applyFont="1" applyBorder="1" applyAlignment="1">
      <alignment horizontal="right"/>
    </xf>
    <xf numFmtId="0" fontId="11" fillId="2" borderId="0" xfId="0" applyNumberFormat="1" applyFont="1" applyBorder="1"/>
    <xf numFmtId="0" fontId="11" fillId="2" borderId="0" xfId="0" applyNumberFormat="1" applyFont="1" applyAlignment="1">
      <alignment horizontal="right"/>
    </xf>
    <xf numFmtId="0" fontId="11" fillId="2" borderId="0" xfId="0" applyFont="1" applyBorder="1" applyAlignment="1" applyProtection="1">
      <alignment horizontal="center"/>
    </xf>
    <xf numFmtId="3" fontId="0" fillId="2" borderId="1" xfId="0" applyNumberFormat="1" applyBorder="1" applyAlignment="1">
      <alignment horizontal="right" indent="1"/>
    </xf>
    <xf numFmtId="0" fontId="0" fillId="2" borderId="0" xfId="0" applyNumberFormat="1" applyAlignment="1"/>
    <xf numFmtId="0" fontId="0" fillId="2" borderId="0" xfId="0" applyNumberFormat="1" applyAlignment="1"/>
    <xf numFmtId="0" fontId="6" fillId="2" borderId="0" xfId="0" applyFont="1" applyAlignment="1" applyProtection="1">
      <alignment horizontal="center"/>
    </xf>
    <xf numFmtId="0" fontId="0" fillId="2" borderId="0" xfId="0" applyNumberFormat="1" applyAlignment="1"/>
    <xf numFmtId="0" fontId="0" fillId="2" borderId="0" xfId="0" applyNumberFormat="1" applyAlignment="1"/>
    <xf numFmtId="0" fontId="0" fillId="2" borderId="0" xfId="0" applyNumberFormat="1" applyAlignment="1"/>
    <xf numFmtId="0" fontId="0" fillId="2" borderId="1" xfId="0" applyFont="1" applyBorder="1" applyAlignment="1" applyProtection="1">
      <alignment horizontal="right" indent="1"/>
    </xf>
    <xf numFmtId="3" fontId="0" fillId="2" borderId="1" xfId="0" applyNumberFormat="1" applyBorder="1" applyAlignment="1" applyProtection="1">
      <alignment horizontal="right" indent="1"/>
    </xf>
    <xf numFmtId="0" fontId="0" fillId="2" borderId="0" xfId="0" applyNumberFormat="1" applyAlignment="1"/>
    <xf numFmtId="0" fontId="15" fillId="0" borderId="0" xfId="0" applyFont="1" applyFill="1" applyAlignment="1"/>
    <xf numFmtId="0" fontId="11" fillId="2" borderId="0" xfId="0" applyFont="1" applyAlignment="1">
      <alignment horizontal="center"/>
    </xf>
    <xf numFmtId="0" fontId="0" fillId="0" borderId="0" xfId="0" applyNumberFormat="1" applyFill="1"/>
    <xf numFmtId="0" fontId="9" fillId="0" borderId="0" xfId="0" applyNumberFormat="1" applyFont="1" applyFill="1"/>
    <xf numFmtId="0" fontId="9" fillId="0" borderId="0" xfId="0" applyNumberFormat="1" applyFont="1" applyFill="1" applyAlignment="1"/>
    <xf numFmtId="0" fontId="0" fillId="0" borderId="0" xfId="0" applyNumberFormat="1" applyFill="1" applyAlignment="1"/>
    <xf numFmtId="0" fontId="18" fillId="0" borderId="0" xfId="0" applyFont="1" applyFill="1" applyAlignment="1"/>
    <xf numFmtId="0" fontId="18" fillId="0" borderId="0" xfId="0" applyNumberFormat="1" applyFont="1" applyFill="1" applyBorder="1" applyAlignment="1"/>
    <xf numFmtId="0" fontId="0" fillId="0" borderId="0" xfId="0" applyNumberFormat="1" applyFill="1" applyBorder="1" applyAlignment="1"/>
    <xf numFmtId="0" fontId="9" fillId="0" borderId="0" xfId="0" applyNumberFormat="1" applyFont="1" applyFill="1" applyBorder="1"/>
    <xf numFmtId="0" fontId="18" fillId="0" borderId="0" xfId="0" applyFont="1" applyFill="1" applyBorder="1" applyAlignment="1"/>
    <xf numFmtId="0" fontId="15" fillId="0" borderId="0" xfId="0" applyFont="1" applyFill="1" applyBorder="1" applyAlignment="1"/>
    <xf numFmtId="0" fontId="18" fillId="0" borderId="0" xfId="0" applyFont="1" applyFill="1"/>
    <xf numFmtId="0" fontId="18" fillId="2" borderId="0" xfId="0" applyFont="1"/>
    <xf numFmtId="0" fontId="19" fillId="0" borderId="0" xfId="0" applyFont="1" applyFill="1" applyProtection="1"/>
    <xf numFmtId="0" fontId="20" fillId="2" borderId="0" xfId="0" applyFont="1"/>
    <xf numFmtId="0" fontId="18" fillId="0" borderId="0" xfId="0" applyFont="1" applyFill="1" applyProtection="1"/>
    <xf numFmtId="0" fontId="0" fillId="2" borderId="0" xfId="0" applyNumberFormat="1" applyAlignment="1"/>
    <xf numFmtId="0" fontId="7" fillId="4" borderId="1" xfId="0" applyFont="1" applyFill="1" applyBorder="1" applyAlignment="1" applyProtection="1">
      <alignment horizontal="center"/>
    </xf>
    <xf numFmtId="0" fontId="0" fillId="2" borderId="0" xfId="0" applyNumberFormat="1" applyAlignment="1"/>
    <xf numFmtId="0" fontId="11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1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right" indent="1"/>
    </xf>
    <xf numFmtId="0" fontId="0" fillId="0" borderId="1" xfId="0" applyNumberFormat="1" applyFill="1" applyBorder="1" applyAlignment="1">
      <alignment horizontal="center"/>
    </xf>
    <xf numFmtId="0" fontId="2" fillId="2" borderId="0" xfId="0" applyNumberFormat="1" applyFont="1" applyAlignment="1"/>
    <xf numFmtId="0" fontId="2" fillId="0" borderId="0" xfId="0" applyNumberFormat="1" applyFont="1" applyFill="1" applyAlignment="1"/>
    <xf numFmtId="0" fontId="13" fillId="2" borderId="0" xfId="0" applyNumberFormat="1" applyFont="1" applyAlignment="1"/>
    <xf numFmtId="0" fontId="13" fillId="0" borderId="0" xfId="0" applyNumberFormat="1" applyFont="1" applyFill="1" applyAlignment="1"/>
    <xf numFmtId="0" fontId="11" fillId="0" borderId="0" xfId="0" applyFont="1" applyFill="1" applyBorder="1" applyAlignment="1" applyProtection="1">
      <alignment horizontal="right"/>
    </xf>
    <xf numFmtId="0" fontId="13" fillId="2" borderId="0" xfId="0" applyFont="1" applyAlignment="1"/>
    <xf numFmtId="0" fontId="0" fillId="2" borderId="0" xfId="0" applyNumberFormat="1" applyAlignment="1"/>
    <xf numFmtId="0" fontId="6" fillId="2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0" xfId="0" applyNumberFormat="1" applyFill="1" applyAlignment="1"/>
    <xf numFmtId="0" fontId="1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right" indent="1"/>
    </xf>
    <xf numFmtId="0" fontId="21" fillId="2" borderId="0" xfId="0" applyNumberFormat="1" applyFont="1"/>
    <xf numFmtId="0" fontId="0" fillId="2" borderId="0" xfId="0" applyNumberFormat="1" applyAlignment="1"/>
    <xf numFmtId="0" fontId="0" fillId="0" borderId="0" xfId="0" applyNumberFormat="1" applyFill="1" applyAlignment="1"/>
    <xf numFmtId="0" fontId="6" fillId="2" borderId="0" xfId="0" applyFont="1" applyAlignment="1" applyProtection="1">
      <alignment horizontal="center"/>
    </xf>
    <xf numFmtId="0" fontId="0" fillId="2" borderId="0" xfId="0" applyNumberFormat="1" applyAlignment="1"/>
    <xf numFmtId="3" fontId="0" fillId="0" borderId="0" xfId="0" applyNumberFormat="1" applyFill="1"/>
    <xf numFmtId="0" fontId="0" fillId="2" borderId="0" xfId="0" applyNumberFormat="1" applyAlignment="1"/>
    <xf numFmtId="0" fontId="18" fillId="0" borderId="0" xfId="0" applyFont="1" applyFill="1" applyAlignment="1"/>
    <xf numFmtId="0" fontId="0" fillId="0" borderId="0" xfId="0" applyNumberFormat="1" applyFill="1" applyAlignment="1"/>
    <xf numFmtId="0" fontId="0" fillId="5" borderId="0" xfId="0" applyNumberFormat="1" applyFill="1"/>
    <xf numFmtId="0" fontId="6" fillId="2" borderId="0" xfId="0" applyFont="1" applyAlignment="1" applyProtection="1">
      <alignment horizontal="center"/>
    </xf>
    <xf numFmtId="0" fontId="0" fillId="2" borderId="0" xfId="0" applyNumberFormat="1" applyAlignment="1"/>
    <xf numFmtId="0" fontId="18" fillId="0" borderId="0" xfId="0" applyFont="1" applyFill="1" applyAlignment="1"/>
    <xf numFmtId="0" fontId="16" fillId="0" borderId="0" xfId="0" applyFont="1" applyFill="1" applyAlignment="1"/>
    <xf numFmtId="0" fontId="13" fillId="2" borderId="0" xfId="0" applyFont="1" applyAlignment="1">
      <alignment horizontal="center"/>
    </xf>
    <xf numFmtId="0" fontId="4" fillId="2" borderId="0" xfId="0" applyNumberFormat="1" applyFont="1" applyAlignment="1">
      <alignment horizontal="center"/>
    </xf>
    <xf numFmtId="0" fontId="13" fillId="2" borderId="0" xfId="0" applyFont="1" applyAlignment="1">
      <alignment horizontal="right"/>
    </xf>
    <xf numFmtId="0" fontId="13" fillId="2" borderId="0" xfId="0" applyNumberFormat="1" applyFont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13" fillId="2" borderId="0" xfId="0" applyFont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9" fillId="0" borderId="0" xfId="0" applyFont="1" applyFill="1" applyAlignment="1"/>
    <xf numFmtId="0" fontId="10" fillId="2" borderId="0" xfId="0" applyFont="1" applyAlignment="1" applyProtection="1">
      <alignment horizontal="center"/>
    </xf>
    <xf numFmtId="0" fontId="0" fillId="0" borderId="0" xfId="0" applyNumberFormat="1" applyFill="1" applyAlignment="1"/>
    <xf numFmtId="0" fontId="4" fillId="2" borderId="0" xfId="0" applyNumberFormat="1" applyFont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2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Business &amp; Management 
Program - Economics</a:t>
            </a:r>
          </a:p>
        </c:rich>
      </c:tx>
      <c:layout>
        <c:manualLayout>
          <c:xMode val="edge"/>
          <c:yMode val="edge"/>
          <c:x val="0.37481194611444968"/>
          <c:y val="5.122494432071268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0331902795082354E-2"/>
          <c:y val="0.26948775055679275"/>
          <c:w val="0.92609470790451454"/>
          <c:h val="0.46993318485523389"/>
        </c:manualLayout>
      </c:layout>
      <c:lineChart>
        <c:grouping val="standard"/>
        <c:varyColors val="0"/>
        <c:ser>
          <c:idx val="0"/>
          <c:order val="0"/>
          <c:tx>
            <c:strRef>
              <c:f>'2021'!$A$67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'2021'!$B$66:$AC$66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'2021'!$B$67:$AC$67</c:f>
              <c:numCache>
                <c:formatCode>General</c:formatCode>
                <c:ptCount val="16"/>
                <c:pt idx="0">
                  <c:v>15</c:v>
                </c:pt>
                <c:pt idx="1">
                  <c:v>28</c:v>
                </c:pt>
                <c:pt idx="2">
                  <c:v>36</c:v>
                </c:pt>
                <c:pt idx="3">
                  <c:v>36</c:v>
                </c:pt>
                <c:pt idx="4">
                  <c:v>20</c:v>
                </c:pt>
                <c:pt idx="5">
                  <c:v>17</c:v>
                </c:pt>
                <c:pt idx="6">
                  <c:v>17</c:v>
                </c:pt>
                <c:pt idx="7">
                  <c:v>15</c:v>
                </c:pt>
                <c:pt idx="8">
                  <c:v>16</c:v>
                </c:pt>
                <c:pt idx="9">
                  <c:v>18</c:v>
                </c:pt>
                <c:pt idx="10">
                  <c:v>21</c:v>
                </c:pt>
                <c:pt idx="11">
                  <c:v>21</c:v>
                </c:pt>
                <c:pt idx="12">
                  <c:v>16</c:v>
                </c:pt>
                <c:pt idx="13">
                  <c:v>8</c:v>
                </c:pt>
                <c:pt idx="14">
                  <c:v>10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F3-45F0-A2B1-208CC1D25323}"/>
            </c:ext>
          </c:extLst>
        </c:ser>
        <c:ser>
          <c:idx val="1"/>
          <c:order val="1"/>
          <c:tx>
            <c:strRef>
              <c:f>'2021'!$A$68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'2021'!$B$66:$AC$66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'2021'!$B$68:$AC$68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3-45F0-A2B1-208CC1D25323}"/>
            </c:ext>
          </c:extLst>
        </c:ser>
        <c:ser>
          <c:idx val="2"/>
          <c:order val="2"/>
          <c:tx>
            <c:strRef>
              <c:f>'2021'!$A$69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'2021'!$B$66:$AC$66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'2021'!$B$69:$AC$69</c:f>
              <c:numCache>
                <c:formatCode>General</c:formatCode>
                <c:ptCount val="16"/>
                <c:pt idx="0">
                  <c:v>15</c:v>
                </c:pt>
                <c:pt idx="1">
                  <c:v>28</c:v>
                </c:pt>
                <c:pt idx="2">
                  <c:v>36</c:v>
                </c:pt>
                <c:pt idx="3">
                  <c:v>36</c:v>
                </c:pt>
                <c:pt idx="4">
                  <c:v>20</c:v>
                </c:pt>
                <c:pt idx="5">
                  <c:v>17</c:v>
                </c:pt>
                <c:pt idx="6">
                  <c:v>17</c:v>
                </c:pt>
                <c:pt idx="7">
                  <c:v>15</c:v>
                </c:pt>
                <c:pt idx="8">
                  <c:v>16</c:v>
                </c:pt>
                <c:pt idx="9">
                  <c:v>18</c:v>
                </c:pt>
                <c:pt idx="10">
                  <c:v>21</c:v>
                </c:pt>
                <c:pt idx="11">
                  <c:v>21</c:v>
                </c:pt>
                <c:pt idx="12">
                  <c:v>16</c:v>
                </c:pt>
                <c:pt idx="13">
                  <c:v>8</c:v>
                </c:pt>
                <c:pt idx="14">
                  <c:v>10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F3-45F0-A2B1-208CC1D25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34016"/>
        <c:axId val="156567424"/>
      </c:lineChart>
      <c:catAx>
        <c:axId val="15613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841635199305358"/>
              <c:y val="0.81737193763919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5656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5674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561340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235343038782388"/>
          <c:y val="0.93541202672605794"/>
          <c:w val="0.28883898463145707"/>
          <c:h val="6.458797327394211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Education &amp; Human Services 
Program - Nursing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B38-4779-B2CA-8418E39B3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83520"/>
        <c:axId val="162698368"/>
      </c:lineChart>
      <c:catAx>
        <c:axId val="16268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269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69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Headcount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26835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Health &amp; Human Services 
Program - Public Health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[3]HHS01!#REF!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[3]HHS01!#REF!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[3]HHS01!#REF!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BD8-4D96-8779-C423D8720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93280"/>
        <c:axId val="162995584"/>
      </c:lineChart>
      <c:catAx>
        <c:axId val="16299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299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995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Headcount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29932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Education &amp; Human Services </a:t>
            </a:r>
          </a:p>
        </c:rich>
      </c:tx>
      <c:layout>
        <c:manualLayout>
          <c:xMode val="edge"/>
          <c:yMode val="edge"/>
          <c:x val="0.3857793362732414"/>
          <c:y val="6.00001281741019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5643007112400282E-2"/>
          <c:y val="0.17500037384113087"/>
          <c:w val="0.91301109584667051"/>
          <c:h val="0.52500112152339251"/>
        </c:manualLayout>
      </c:layout>
      <c:lineChart>
        <c:grouping val="standard"/>
        <c:varyColors val="0"/>
        <c:ser>
          <c:idx val="0"/>
          <c:order val="0"/>
          <c:tx>
            <c:strRef>
              <c:f>'2021'!$A$461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'2021'!$E$460:$AC$460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'2021'!$B$461:$AC$461</c:f>
              <c:numCache>
                <c:formatCode>General</c:formatCode>
                <c:ptCount val="16"/>
                <c:pt idx="0">
                  <c:v>99</c:v>
                </c:pt>
                <c:pt idx="1">
                  <c:v>86</c:v>
                </c:pt>
                <c:pt idx="2">
                  <c:v>105</c:v>
                </c:pt>
                <c:pt idx="3">
                  <c:v>102</c:v>
                </c:pt>
                <c:pt idx="4">
                  <c:v>115</c:v>
                </c:pt>
                <c:pt idx="5">
                  <c:v>127</c:v>
                </c:pt>
                <c:pt idx="6">
                  <c:v>103</c:v>
                </c:pt>
                <c:pt idx="7">
                  <c:v>109</c:v>
                </c:pt>
                <c:pt idx="8">
                  <c:v>95</c:v>
                </c:pt>
                <c:pt idx="9">
                  <c:v>88</c:v>
                </c:pt>
                <c:pt idx="10">
                  <c:v>85</c:v>
                </c:pt>
                <c:pt idx="11">
                  <c:v>96</c:v>
                </c:pt>
                <c:pt idx="12">
                  <c:v>80</c:v>
                </c:pt>
                <c:pt idx="13">
                  <c:v>75</c:v>
                </c:pt>
                <c:pt idx="14">
                  <c:v>73</c:v>
                </c:pt>
                <c:pt idx="15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E-48C7-897F-E0AEC68F40F8}"/>
            </c:ext>
          </c:extLst>
        </c:ser>
        <c:ser>
          <c:idx val="1"/>
          <c:order val="1"/>
          <c:tx>
            <c:strRef>
              <c:f>'2021'!$A$462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'2021'!$E$460:$AC$460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'2021'!$B$462:$AC$462</c:f>
              <c:numCache>
                <c:formatCode>General</c:formatCode>
                <c:ptCount val="16"/>
                <c:pt idx="0">
                  <c:v>558</c:v>
                </c:pt>
                <c:pt idx="1">
                  <c:v>532</c:v>
                </c:pt>
                <c:pt idx="2">
                  <c:v>495</c:v>
                </c:pt>
                <c:pt idx="3">
                  <c:v>495</c:v>
                </c:pt>
                <c:pt idx="4">
                  <c:v>450</c:v>
                </c:pt>
                <c:pt idx="5">
                  <c:v>401</c:v>
                </c:pt>
                <c:pt idx="6">
                  <c:v>385</c:v>
                </c:pt>
                <c:pt idx="7">
                  <c:v>341</c:v>
                </c:pt>
                <c:pt idx="8">
                  <c:v>281</c:v>
                </c:pt>
                <c:pt idx="9">
                  <c:v>277</c:v>
                </c:pt>
                <c:pt idx="10">
                  <c:v>275</c:v>
                </c:pt>
                <c:pt idx="11">
                  <c:v>284</c:v>
                </c:pt>
                <c:pt idx="12">
                  <c:v>255</c:v>
                </c:pt>
                <c:pt idx="13">
                  <c:v>225</c:v>
                </c:pt>
                <c:pt idx="14">
                  <c:v>222</c:v>
                </c:pt>
                <c:pt idx="15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E-48C7-897F-E0AEC68F40F8}"/>
            </c:ext>
          </c:extLst>
        </c:ser>
        <c:ser>
          <c:idx val="2"/>
          <c:order val="2"/>
          <c:tx>
            <c:strRef>
              <c:f>'2021'!$A$463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'2021'!$E$460:$AC$460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'2021'!$B$463:$AC$463</c:f>
              <c:numCache>
                <c:formatCode>General</c:formatCode>
                <c:ptCount val="16"/>
                <c:pt idx="0">
                  <c:v>657</c:v>
                </c:pt>
                <c:pt idx="1">
                  <c:v>618</c:v>
                </c:pt>
                <c:pt idx="2">
                  <c:v>600</c:v>
                </c:pt>
                <c:pt idx="3">
                  <c:v>597</c:v>
                </c:pt>
                <c:pt idx="4">
                  <c:v>565</c:v>
                </c:pt>
                <c:pt idx="5">
                  <c:v>528</c:v>
                </c:pt>
                <c:pt idx="6">
                  <c:v>488</c:v>
                </c:pt>
                <c:pt idx="7">
                  <c:v>450</c:v>
                </c:pt>
                <c:pt idx="8">
                  <c:v>376</c:v>
                </c:pt>
                <c:pt idx="9">
                  <c:v>365</c:v>
                </c:pt>
                <c:pt idx="10">
                  <c:v>360</c:v>
                </c:pt>
                <c:pt idx="11">
                  <c:v>380</c:v>
                </c:pt>
                <c:pt idx="12">
                  <c:v>335</c:v>
                </c:pt>
                <c:pt idx="13">
                  <c:v>300</c:v>
                </c:pt>
                <c:pt idx="14">
                  <c:v>295</c:v>
                </c:pt>
                <c:pt idx="15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AE-48C7-897F-E0AEC68F4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42432"/>
        <c:axId val="163044736"/>
      </c:lineChart>
      <c:catAx>
        <c:axId val="16304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9243597630172548"/>
              <c:y val="0.787501682285088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304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04473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30424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871426278816531"/>
          <c:y val="0.86750185318389184"/>
          <c:w val="0.35662217891017012"/>
          <c:h val="0.115000245667028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Liberal Arts &amp; Sciences 
Program - Visual Arts</a:t>
            </a:r>
          </a:p>
        </c:rich>
      </c:tx>
      <c:layout>
        <c:manualLayout>
          <c:xMode val="edge"/>
          <c:yMode val="edge"/>
          <c:x val="0.38502290620211765"/>
          <c:y val="3.476486956808274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9757975618796241E-2"/>
          <c:y val="0.26175901792438772"/>
          <c:w val="0.92738326719802688"/>
          <c:h val="0.50102312024589835"/>
        </c:manualLayout>
      </c:layout>
      <c:lineChart>
        <c:grouping val="standard"/>
        <c:varyColors val="0"/>
        <c:ser>
          <c:idx val="0"/>
          <c:order val="0"/>
          <c:tx>
            <c:strRef>
              <c:f>'2021'!$A$530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'2021'!$E$529:$AC$529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'2021'!$B$530:$AC$530</c:f>
              <c:numCache>
                <c:formatCode>General</c:formatCode>
                <c:ptCount val="16"/>
                <c:pt idx="0">
                  <c:v>45</c:v>
                </c:pt>
                <c:pt idx="1">
                  <c:v>47</c:v>
                </c:pt>
                <c:pt idx="2">
                  <c:v>57</c:v>
                </c:pt>
                <c:pt idx="3">
                  <c:v>52</c:v>
                </c:pt>
                <c:pt idx="4">
                  <c:v>47</c:v>
                </c:pt>
                <c:pt idx="5">
                  <c:v>46</c:v>
                </c:pt>
                <c:pt idx="6">
                  <c:v>47</c:v>
                </c:pt>
                <c:pt idx="7">
                  <c:v>45</c:v>
                </c:pt>
                <c:pt idx="8">
                  <c:v>38</c:v>
                </c:pt>
                <c:pt idx="9">
                  <c:v>31</c:v>
                </c:pt>
                <c:pt idx="10">
                  <c:v>27</c:v>
                </c:pt>
                <c:pt idx="11">
                  <c:v>20</c:v>
                </c:pt>
                <c:pt idx="12">
                  <c:v>27</c:v>
                </c:pt>
                <c:pt idx="13">
                  <c:v>27</c:v>
                </c:pt>
                <c:pt idx="14">
                  <c:v>25</c:v>
                </c:pt>
                <c:pt idx="15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F7-47D0-ABF8-37251E499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56640"/>
        <c:axId val="163071488"/>
      </c:lineChart>
      <c:catAx>
        <c:axId val="16305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4737081941553192"/>
              <c:y val="0.834356808002368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307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0714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30566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376228853259961"/>
          <c:y val="0.92706841966346853"/>
          <c:w val="0.14220885337131256"/>
          <c:h val="5.930477749849410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Liberal Arts &amp; Sciences
Program - Biology</a:t>
            </a:r>
          </a:p>
        </c:rich>
      </c:tx>
      <c:layout>
        <c:manualLayout>
          <c:xMode val="edge"/>
          <c:yMode val="edge"/>
          <c:x val="0.40287255739246614"/>
          <c:y val="4.641356187466247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9538978011457461E-2"/>
          <c:y val="0.24894546823682634"/>
          <c:w val="0.91761216636858056"/>
          <c:h val="0.50843947326334804"/>
        </c:manualLayout>
      </c:layout>
      <c:lineChart>
        <c:grouping val="standard"/>
        <c:varyColors val="0"/>
        <c:ser>
          <c:idx val="0"/>
          <c:order val="0"/>
          <c:tx>
            <c:strRef>
              <c:f>'2021'!$A$599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'2021'!$E$598:$AC$598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'2021'!$B$599:$AC$599</c:f>
              <c:numCache>
                <c:formatCode>General</c:formatCode>
                <c:ptCount val="16"/>
                <c:pt idx="0">
                  <c:v>136</c:v>
                </c:pt>
                <c:pt idx="1">
                  <c:v>144</c:v>
                </c:pt>
                <c:pt idx="2">
                  <c:v>146</c:v>
                </c:pt>
                <c:pt idx="3">
                  <c:v>179</c:v>
                </c:pt>
                <c:pt idx="4">
                  <c:v>188</c:v>
                </c:pt>
                <c:pt idx="5">
                  <c:v>192</c:v>
                </c:pt>
                <c:pt idx="6">
                  <c:v>195</c:v>
                </c:pt>
                <c:pt idx="7">
                  <c:v>210</c:v>
                </c:pt>
                <c:pt idx="8">
                  <c:v>187</c:v>
                </c:pt>
                <c:pt idx="9">
                  <c:v>167</c:v>
                </c:pt>
                <c:pt idx="10">
                  <c:v>175</c:v>
                </c:pt>
                <c:pt idx="11">
                  <c:v>171</c:v>
                </c:pt>
                <c:pt idx="12">
                  <c:v>146</c:v>
                </c:pt>
                <c:pt idx="13">
                  <c:v>152</c:v>
                </c:pt>
                <c:pt idx="14">
                  <c:v>161</c:v>
                </c:pt>
                <c:pt idx="15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A-4C37-92FD-929B33ED9BA4}"/>
            </c:ext>
          </c:extLst>
        </c:ser>
        <c:ser>
          <c:idx val="1"/>
          <c:order val="1"/>
          <c:tx>
            <c:strRef>
              <c:f>'2021'!$A$600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'2021'!$E$598:$AC$598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'2021'!$B$600:$AC$600</c:f>
              <c:numCache>
                <c:formatCode>General</c:formatCode>
                <c:ptCount val="16"/>
                <c:pt idx="0">
                  <c:v>16</c:v>
                </c:pt>
                <c:pt idx="1">
                  <c:v>24</c:v>
                </c:pt>
                <c:pt idx="2">
                  <c:v>23</c:v>
                </c:pt>
                <c:pt idx="3">
                  <c:v>23</c:v>
                </c:pt>
                <c:pt idx="4">
                  <c:v>21</c:v>
                </c:pt>
                <c:pt idx="5">
                  <c:v>30</c:v>
                </c:pt>
                <c:pt idx="6">
                  <c:v>30</c:v>
                </c:pt>
                <c:pt idx="7">
                  <c:v>21</c:v>
                </c:pt>
                <c:pt idx="8">
                  <c:v>15</c:v>
                </c:pt>
                <c:pt idx="9">
                  <c:v>8</c:v>
                </c:pt>
                <c:pt idx="10">
                  <c:v>6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CA-4C37-92FD-929B33ED9BA4}"/>
            </c:ext>
          </c:extLst>
        </c:ser>
        <c:ser>
          <c:idx val="2"/>
          <c:order val="2"/>
          <c:tx>
            <c:strRef>
              <c:f>'2021'!$A$601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'2021'!$E$598:$AC$598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'2021'!$B$601:$AC$601</c:f>
              <c:numCache>
                <c:formatCode>General</c:formatCode>
                <c:ptCount val="16"/>
                <c:pt idx="0">
                  <c:v>152</c:v>
                </c:pt>
                <c:pt idx="1">
                  <c:v>168</c:v>
                </c:pt>
                <c:pt idx="2">
                  <c:v>169</c:v>
                </c:pt>
                <c:pt idx="3">
                  <c:v>202</c:v>
                </c:pt>
                <c:pt idx="4">
                  <c:v>209</c:v>
                </c:pt>
                <c:pt idx="5">
                  <c:v>222</c:v>
                </c:pt>
                <c:pt idx="6">
                  <c:v>225</c:v>
                </c:pt>
                <c:pt idx="7">
                  <c:v>231</c:v>
                </c:pt>
                <c:pt idx="8">
                  <c:v>202</c:v>
                </c:pt>
                <c:pt idx="9">
                  <c:v>175</c:v>
                </c:pt>
                <c:pt idx="10">
                  <c:v>181</c:v>
                </c:pt>
                <c:pt idx="11">
                  <c:v>173</c:v>
                </c:pt>
                <c:pt idx="12">
                  <c:v>147</c:v>
                </c:pt>
                <c:pt idx="13">
                  <c:v>152</c:v>
                </c:pt>
                <c:pt idx="14">
                  <c:v>161</c:v>
                </c:pt>
                <c:pt idx="15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CA-4C37-92FD-929B33ED9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09888"/>
        <c:axId val="163116544"/>
      </c:lineChart>
      <c:catAx>
        <c:axId val="16310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4859057373770012"/>
              <c:y val="0.83122473614848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311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1165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31098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18819255574929"/>
          <c:y val="0.92827114965059743"/>
          <c:w val="0.27740005358918352"/>
          <c:h val="6.11815133802368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Liberal Arts &amp; Sciences 
Program - Biochemistry</a:t>
            </a:r>
          </a:p>
        </c:rich>
      </c:tx>
      <c:layout>
        <c:manualLayout>
          <c:xMode val="edge"/>
          <c:yMode val="edge"/>
          <c:x val="0.37764385271225931"/>
          <c:y val="4.641356187466247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773482837027463E-2"/>
          <c:y val="0.27637166389003603"/>
          <c:w val="0.91012168503654467"/>
          <c:h val="0.40717352008226632"/>
        </c:manualLayout>
      </c:layout>
      <c:lineChart>
        <c:grouping val="standard"/>
        <c:varyColors val="0"/>
        <c:ser>
          <c:idx val="0"/>
          <c:order val="0"/>
          <c:tx>
            <c:strRef>
              <c:f>'2021'!$A$633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'2021'!$E$632:$AC$632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'2021'!$B$633:$AC$633</c:f>
              <c:numCache>
                <c:formatCode>General</c:formatCode>
                <c:ptCount val="16"/>
                <c:pt idx="10">
                  <c:v>1</c:v>
                </c:pt>
                <c:pt idx="11">
                  <c:v>25</c:v>
                </c:pt>
                <c:pt idx="12">
                  <c:v>37</c:v>
                </c:pt>
                <c:pt idx="13">
                  <c:v>38</c:v>
                </c:pt>
                <c:pt idx="14">
                  <c:v>32</c:v>
                </c:pt>
                <c:pt idx="15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47-420C-941C-BEBC8A1FF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37472"/>
        <c:axId val="164539776"/>
      </c:lineChart>
      <c:catAx>
        <c:axId val="16453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6816741468131012"/>
              <c:y val="0.76089556735897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453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5397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45374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001168607363816"/>
          <c:y val="0.9043723799927853"/>
          <c:w val="0.14350466403065837"/>
          <c:h val="6.11815133802368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Liberal Arts and Sciences
Program - Clinical Laboratory Science</a:t>
            </a:r>
          </a:p>
        </c:rich>
      </c:tx>
      <c:layout>
        <c:manualLayout>
          <c:xMode val="edge"/>
          <c:yMode val="edge"/>
          <c:x val="0.38525224615448517"/>
          <c:y val="5.485239130641936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9443187163811521E-2"/>
          <c:y val="0.25527121355541899"/>
          <c:w val="0.92776566310250042"/>
          <c:h val="0.51476859533716557"/>
        </c:manualLayout>
      </c:layout>
      <c:lineChart>
        <c:grouping val="standard"/>
        <c:varyColors val="0"/>
        <c:ser>
          <c:idx val="0"/>
          <c:order val="0"/>
          <c:tx>
            <c:strRef>
              <c:f>'2021'!$A$699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'2021'!$E$698:$AC$698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'2021'!$B$699:$AC$699</c:f>
              <c:numCache>
                <c:formatCode>General</c:formatCode>
                <c:ptCount val="16"/>
                <c:pt idx="0">
                  <c:v>38</c:v>
                </c:pt>
                <c:pt idx="1">
                  <c:v>33</c:v>
                </c:pt>
                <c:pt idx="2">
                  <c:v>34</c:v>
                </c:pt>
                <c:pt idx="3">
                  <c:v>42</c:v>
                </c:pt>
                <c:pt idx="4">
                  <c:v>57</c:v>
                </c:pt>
                <c:pt idx="5">
                  <c:v>53</c:v>
                </c:pt>
                <c:pt idx="6">
                  <c:v>40</c:v>
                </c:pt>
                <c:pt idx="7">
                  <c:v>53</c:v>
                </c:pt>
                <c:pt idx="8">
                  <c:v>46</c:v>
                </c:pt>
                <c:pt idx="9">
                  <c:v>44</c:v>
                </c:pt>
                <c:pt idx="10">
                  <c:v>41</c:v>
                </c:pt>
                <c:pt idx="11">
                  <c:v>35</c:v>
                </c:pt>
                <c:pt idx="12">
                  <c:v>22</c:v>
                </c:pt>
                <c:pt idx="13">
                  <c:v>28</c:v>
                </c:pt>
                <c:pt idx="14">
                  <c:v>30</c:v>
                </c:pt>
                <c:pt idx="1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2E0-8802-A8017FC25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55776"/>
        <c:axId val="165418496"/>
      </c:lineChart>
      <c:catAx>
        <c:axId val="16455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8382264507291806"/>
              <c:y val="0.83333440638598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541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41849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45557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867589747668906"/>
          <c:y val="0.92827123749325013"/>
          <c:w val="0.14522203810120252"/>
          <c:h val="6.11815133802368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Liberal Arts &amp; Sciences
Program - Communication</a:t>
            </a:r>
          </a:p>
        </c:rich>
      </c:tx>
      <c:layout>
        <c:manualLayout>
          <c:xMode val="edge"/>
          <c:yMode val="edge"/>
          <c:x val="0.37980410426737476"/>
          <c:y val="5.274268394848020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4558583879595746E-2"/>
          <c:y val="0.27196618672639145"/>
          <c:w val="0.91936707779007276"/>
          <c:h val="0.55343439932090033"/>
        </c:manualLayout>
      </c:layout>
      <c:lineChart>
        <c:grouping val="standard"/>
        <c:varyColors val="0"/>
        <c:ser>
          <c:idx val="0"/>
          <c:order val="0"/>
          <c:tx>
            <c:strRef>
              <c:f>'2021'!$A$734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'2021'!$E$733:$AC$733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'2021'!$B$734:$AC$734</c:f>
              <c:numCache>
                <c:formatCode>General</c:formatCode>
                <c:ptCount val="16"/>
                <c:pt idx="0">
                  <c:v>130</c:v>
                </c:pt>
                <c:pt idx="1">
                  <c:v>135</c:v>
                </c:pt>
                <c:pt idx="2">
                  <c:v>147</c:v>
                </c:pt>
                <c:pt idx="3">
                  <c:v>138</c:v>
                </c:pt>
                <c:pt idx="4">
                  <c:v>171</c:v>
                </c:pt>
                <c:pt idx="5">
                  <c:v>159</c:v>
                </c:pt>
                <c:pt idx="6">
                  <c:v>141</c:v>
                </c:pt>
                <c:pt idx="7">
                  <c:v>142</c:v>
                </c:pt>
                <c:pt idx="8">
                  <c:v>136</c:v>
                </c:pt>
                <c:pt idx="9">
                  <c:v>131</c:v>
                </c:pt>
                <c:pt idx="10">
                  <c:v>129</c:v>
                </c:pt>
                <c:pt idx="11">
                  <c:v>109</c:v>
                </c:pt>
                <c:pt idx="12">
                  <c:v>106</c:v>
                </c:pt>
                <c:pt idx="13">
                  <c:v>107</c:v>
                </c:pt>
                <c:pt idx="14">
                  <c:v>111</c:v>
                </c:pt>
                <c:pt idx="15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1A-487F-BD51-09FEE9CA9750}"/>
            </c:ext>
          </c:extLst>
        </c:ser>
        <c:ser>
          <c:idx val="1"/>
          <c:order val="1"/>
          <c:tx>
            <c:strRef>
              <c:f>'2021'!$A$735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'2021'!$E$733:$AC$733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'2021'!$B$735:$AC$735</c:f>
              <c:numCache>
                <c:formatCode>General</c:formatCode>
                <c:ptCount val="16"/>
                <c:pt idx="0">
                  <c:v>43</c:v>
                </c:pt>
                <c:pt idx="1">
                  <c:v>39</c:v>
                </c:pt>
                <c:pt idx="2">
                  <c:v>35</c:v>
                </c:pt>
                <c:pt idx="3">
                  <c:v>41</c:v>
                </c:pt>
                <c:pt idx="4">
                  <c:v>42</c:v>
                </c:pt>
                <c:pt idx="5">
                  <c:v>36</c:v>
                </c:pt>
                <c:pt idx="6">
                  <c:v>34</c:v>
                </c:pt>
                <c:pt idx="7">
                  <c:v>24</c:v>
                </c:pt>
                <c:pt idx="8">
                  <c:v>20</c:v>
                </c:pt>
                <c:pt idx="9">
                  <c:v>21</c:v>
                </c:pt>
                <c:pt idx="10">
                  <c:v>17</c:v>
                </c:pt>
                <c:pt idx="11">
                  <c:v>11</c:v>
                </c:pt>
                <c:pt idx="12">
                  <c:v>11</c:v>
                </c:pt>
                <c:pt idx="13">
                  <c:v>14</c:v>
                </c:pt>
                <c:pt idx="14">
                  <c:v>15</c:v>
                </c:pt>
                <c:pt idx="1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A-487F-BD51-09FEE9CA9750}"/>
            </c:ext>
          </c:extLst>
        </c:ser>
        <c:ser>
          <c:idx val="2"/>
          <c:order val="2"/>
          <c:tx>
            <c:strRef>
              <c:f>'2021'!$A$736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'2021'!$E$733:$AC$733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'2021'!$B$736:$AC$736</c:f>
              <c:numCache>
                <c:formatCode>General</c:formatCode>
                <c:ptCount val="16"/>
                <c:pt idx="0">
                  <c:v>173</c:v>
                </c:pt>
                <c:pt idx="1">
                  <c:v>174</c:v>
                </c:pt>
                <c:pt idx="2">
                  <c:v>182</c:v>
                </c:pt>
                <c:pt idx="3">
                  <c:v>179</c:v>
                </c:pt>
                <c:pt idx="4">
                  <c:v>213</c:v>
                </c:pt>
                <c:pt idx="5">
                  <c:v>195</c:v>
                </c:pt>
                <c:pt idx="6">
                  <c:v>175</c:v>
                </c:pt>
                <c:pt idx="7">
                  <c:v>166</c:v>
                </c:pt>
                <c:pt idx="8">
                  <c:v>156</c:v>
                </c:pt>
                <c:pt idx="9">
                  <c:v>152</c:v>
                </c:pt>
                <c:pt idx="10">
                  <c:v>146</c:v>
                </c:pt>
                <c:pt idx="11">
                  <c:v>120</c:v>
                </c:pt>
                <c:pt idx="12">
                  <c:v>117</c:v>
                </c:pt>
                <c:pt idx="13">
                  <c:v>121</c:v>
                </c:pt>
                <c:pt idx="14">
                  <c:v>126</c:v>
                </c:pt>
                <c:pt idx="15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A-487F-BD51-09FEE9CA9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40896"/>
        <c:axId val="165455744"/>
      </c:lineChart>
      <c:catAx>
        <c:axId val="16544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863370290775812"/>
              <c:y val="0.886060383297181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545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4557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54408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829691535552562"/>
          <c:y val="0.93881654095923661"/>
          <c:w val="0.27128864590526763"/>
          <c:h val="6.11815133802368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Liberal Arts &amp; Sciences 
Program - Computer Science</a:t>
            </a:r>
          </a:p>
        </c:rich>
      </c:tx>
      <c:layout>
        <c:manualLayout>
          <c:xMode val="edge"/>
          <c:yMode val="edge"/>
          <c:x val="0.39624085607873377"/>
          <c:y val="5.400015820358848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421096590445499E-2"/>
          <c:y val="0.30000087890882543"/>
          <c:w val="0.91503818187441888"/>
          <c:h val="0.46400135937898257"/>
        </c:manualLayout>
      </c:layout>
      <c:lineChart>
        <c:grouping val="standard"/>
        <c:varyColors val="0"/>
        <c:ser>
          <c:idx val="0"/>
          <c:order val="0"/>
          <c:tx>
            <c:strRef>
              <c:f>'2021'!$A$770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'2021'!$E$769:$AC$769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'2021'!$B$770:$AC$770</c:f>
              <c:numCache>
                <c:formatCode>#,##0</c:formatCode>
                <c:ptCount val="16"/>
                <c:pt idx="0">
                  <c:v>196</c:v>
                </c:pt>
                <c:pt idx="1">
                  <c:v>196</c:v>
                </c:pt>
                <c:pt idx="2">
                  <c:v>203</c:v>
                </c:pt>
                <c:pt idx="3">
                  <c:v>195</c:v>
                </c:pt>
                <c:pt idx="4">
                  <c:v>256</c:v>
                </c:pt>
                <c:pt idx="5">
                  <c:v>292</c:v>
                </c:pt>
                <c:pt idx="6">
                  <c:v>369</c:v>
                </c:pt>
                <c:pt idx="7">
                  <c:v>423</c:v>
                </c:pt>
                <c:pt idx="8">
                  <c:v>505</c:v>
                </c:pt>
                <c:pt idx="9">
                  <c:v>460</c:v>
                </c:pt>
                <c:pt idx="10">
                  <c:v>474</c:v>
                </c:pt>
                <c:pt idx="11">
                  <c:v>483</c:v>
                </c:pt>
                <c:pt idx="12">
                  <c:v>433</c:v>
                </c:pt>
                <c:pt idx="13">
                  <c:v>437</c:v>
                </c:pt>
                <c:pt idx="14">
                  <c:v>410</c:v>
                </c:pt>
                <c:pt idx="15">
                  <c:v>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C6-4046-A18E-A659FF09DCF3}"/>
            </c:ext>
          </c:extLst>
        </c:ser>
        <c:ser>
          <c:idx val="1"/>
          <c:order val="1"/>
          <c:tx>
            <c:strRef>
              <c:f>'2021'!$A$771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'2021'!$E$769:$AC$769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'2021'!$B$771:$AC$771</c:f>
              <c:numCache>
                <c:formatCode>#,##0</c:formatCode>
                <c:ptCount val="16"/>
                <c:pt idx="0">
                  <c:v>286</c:v>
                </c:pt>
                <c:pt idx="1">
                  <c:v>305</c:v>
                </c:pt>
                <c:pt idx="2">
                  <c:v>178</c:v>
                </c:pt>
                <c:pt idx="3">
                  <c:v>184</c:v>
                </c:pt>
                <c:pt idx="4">
                  <c:v>212</c:v>
                </c:pt>
                <c:pt idx="5">
                  <c:v>275</c:v>
                </c:pt>
                <c:pt idx="6">
                  <c:v>274</c:v>
                </c:pt>
                <c:pt idx="7">
                  <c:v>401</c:v>
                </c:pt>
                <c:pt idx="8">
                  <c:v>700</c:v>
                </c:pt>
                <c:pt idx="9">
                  <c:v>726</c:v>
                </c:pt>
                <c:pt idx="10">
                  <c:v>821</c:v>
                </c:pt>
                <c:pt idx="11">
                  <c:v>524</c:v>
                </c:pt>
                <c:pt idx="12">
                  <c:v>395</c:v>
                </c:pt>
                <c:pt idx="13">
                  <c:v>319</c:v>
                </c:pt>
                <c:pt idx="14">
                  <c:v>262</c:v>
                </c:pt>
                <c:pt idx="15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C6-4046-A18E-A659FF09DCF3}"/>
            </c:ext>
          </c:extLst>
        </c:ser>
        <c:ser>
          <c:idx val="2"/>
          <c:order val="2"/>
          <c:tx>
            <c:strRef>
              <c:f>'2021'!$A$772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'2021'!$E$769:$AC$769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'2021'!$B$772:$AC$772</c:f>
              <c:numCache>
                <c:formatCode>#,##0</c:formatCode>
                <c:ptCount val="16"/>
                <c:pt idx="0">
                  <c:v>482</c:v>
                </c:pt>
                <c:pt idx="1">
                  <c:v>501</c:v>
                </c:pt>
                <c:pt idx="2">
                  <c:v>381</c:v>
                </c:pt>
                <c:pt idx="3">
                  <c:v>379</c:v>
                </c:pt>
                <c:pt idx="4">
                  <c:v>468</c:v>
                </c:pt>
                <c:pt idx="5">
                  <c:v>567</c:v>
                </c:pt>
                <c:pt idx="6">
                  <c:v>643</c:v>
                </c:pt>
                <c:pt idx="7">
                  <c:v>824</c:v>
                </c:pt>
                <c:pt idx="8">
                  <c:v>1205</c:v>
                </c:pt>
                <c:pt idx="9">
                  <c:v>1186</c:v>
                </c:pt>
                <c:pt idx="10">
                  <c:v>1295</c:v>
                </c:pt>
                <c:pt idx="11">
                  <c:v>1007</c:v>
                </c:pt>
                <c:pt idx="12">
                  <c:v>828</c:v>
                </c:pt>
                <c:pt idx="13">
                  <c:v>756</c:v>
                </c:pt>
                <c:pt idx="14">
                  <c:v>672</c:v>
                </c:pt>
                <c:pt idx="15">
                  <c:v>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C6-4046-A18E-A659FF09D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63392"/>
        <c:axId val="165570048"/>
      </c:lineChart>
      <c:catAx>
        <c:axId val="16556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8646647795624504"/>
              <c:y val="0.834002443366533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557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570048"/>
        <c:scaling>
          <c:orientation val="minMax"/>
        </c:scaling>
        <c:delete val="0"/>
        <c:axPos val="l"/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55633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28203118445811"/>
          <c:y val="0.92200571063026315"/>
          <c:w val="0.27819566745565777"/>
          <c:h val="5.800016992237280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Liberal Arts &amp; Sciences
Program - English and Modern Languages</a:t>
            </a:r>
          </a:p>
        </c:rich>
      </c:tx>
      <c:layout>
        <c:manualLayout>
          <c:xMode val="edge"/>
          <c:yMode val="edge"/>
          <c:x val="0.39803662075872132"/>
          <c:y val="4.651166391771687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4592223007546097E-2"/>
          <c:y val="0.23264602277200169"/>
          <c:w val="0.89426064322262933"/>
          <c:h val="0.4354305425120607"/>
        </c:manualLayout>
      </c:layout>
      <c:lineChart>
        <c:grouping val="standard"/>
        <c:varyColors val="0"/>
        <c:ser>
          <c:idx val="0"/>
          <c:order val="0"/>
          <c:tx>
            <c:strRef>
              <c:f>'2021'!$A$843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'2021'!$E$842:$AC$842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'2021'!$B$843:$AC$843</c:f>
              <c:numCache>
                <c:formatCode>General</c:formatCode>
                <c:ptCount val="16"/>
                <c:pt idx="0">
                  <c:v>118</c:v>
                </c:pt>
                <c:pt idx="1">
                  <c:v>137</c:v>
                </c:pt>
                <c:pt idx="2">
                  <c:v>136</c:v>
                </c:pt>
                <c:pt idx="3">
                  <c:v>142</c:v>
                </c:pt>
                <c:pt idx="4">
                  <c:v>145</c:v>
                </c:pt>
                <c:pt idx="5">
                  <c:v>144</c:v>
                </c:pt>
                <c:pt idx="6">
                  <c:v>142</c:v>
                </c:pt>
                <c:pt idx="7">
                  <c:v>120</c:v>
                </c:pt>
                <c:pt idx="8">
                  <c:v>120</c:v>
                </c:pt>
                <c:pt idx="9">
                  <c:v>97</c:v>
                </c:pt>
                <c:pt idx="10">
                  <c:v>99</c:v>
                </c:pt>
                <c:pt idx="11">
                  <c:v>95</c:v>
                </c:pt>
                <c:pt idx="12">
                  <c:v>77</c:v>
                </c:pt>
                <c:pt idx="13">
                  <c:v>71</c:v>
                </c:pt>
                <c:pt idx="14">
                  <c:v>68</c:v>
                </c:pt>
                <c:pt idx="1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04-48BF-8395-D2A6F2E247A1}"/>
            </c:ext>
          </c:extLst>
        </c:ser>
        <c:ser>
          <c:idx val="1"/>
          <c:order val="1"/>
          <c:tx>
            <c:strRef>
              <c:f>'2021'!$A$844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'2021'!$E$842:$AC$842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'2021'!$B$844:$AC$844</c:f>
              <c:numCache>
                <c:formatCode>General</c:formatCode>
                <c:ptCount val="16"/>
                <c:pt idx="0">
                  <c:v>37</c:v>
                </c:pt>
                <c:pt idx="1">
                  <c:v>35</c:v>
                </c:pt>
                <c:pt idx="2">
                  <c:v>27</c:v>
                </c:pt>
                <c:pt idx="3">
                  <c:v>22</c:v>
                </c:pt>
                <c:pt idx="4">
                  <c:v>21</c:v>
                </c:pt>
                <c:pt idx="5">
                  <c:v>22</c:v>
                </c:pt>
                <c:pt idx="6">
                  <c:v>15</c:v>
                </c:pt>
                <c:pt idx="7">
                  <c:v>9</c:v>
                </c:pt>
                <c:pt idx="8">
                  <c:v>6</c:v>
                </c:pt>
                <c:pt idx="9">
                  <c:v>11</c:v>
                </c:pt>
                <c:pt idx="10">
                  <c:v>16</c:v>
                </c:pt>
                <c:pt idx="11">
                  <c:v>18</c:v>
                </c:pt>
                <c:pt idx="12">
                  <c:v>16</c:v>
                </c:pt>
                <c:pt idx="13">
                  <c:v>11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04-48BF-8395-D2A6F2E247A1}"/>
            </c:ext>
          </c:extLst>
        </c:ser>
        <c:ser>
          <c:idx val="2"/>
          <c:order val="2"/>
          <c:tx>
            <c:strRef>
              <c:f>'2021'!$A$845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'2021'!$E$842:$AC$842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'2021'!$B$845:$AC$845</c:f>
              <c:numCache>
                <c:formatCode>General</c:formatCode>
                <c:ptCount val="16"/>
                <c:pt idx="0">
                  <c:v>155</c:v>
                </c:pt>
                <c:pt idx="1">
                  <c:v>172</c:v>
                </c:pt>
                <c:pt idx="2">
                  <c:v>163</c:v>
                </c:pt>
                <c:pt idx="3">
                  <c:v>164</c:v>
                </c:pt>
                <c:pt idx="4">
                  <c:v>166</c:v>
                </c:pt>
                <c:pt idx="5">
                  <c:v>166</c:v>
                </c:pt>
                <c:pt idx="6">
                  <c:v>157</c:v>
                </c:pt>
                <c:pt idx="7">
                  <c:v>129</c:v>
                </c:pt>
                <c:pt idx="8">
                  <c:v>126</c:v>
                </c:pt>
                <c:pt idx="9">
                  <c:v>108</c:v>
                </c:pt>
                <c:pt idx="10">
                  <c:v>115</c:v>
                </c:pt>
                <c:pt idx="11">
                  <c:v>113</c:v>
                </c:pt>
                <c:pt idx="12">
                  <c:v>93</c:v>
                </c:pt>
                <c:pt idx="13">
                  <c:v>82</c:v>
                </c:pt>
                <c:pt idx="14">
                  <c:v>72</c:v>
                </c:pt>
                <c:pt idx="15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04-48BF-8395-D2A6F2E24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612160"/>
        <c:axId val="165618816"/>
      </c:lineChart>
      <c:catAx>
        <c:axId val="16561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9244758393678623"/>
              <c:y val="0.742072456141754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561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6188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5612160"/>
        <c:crosses val="autoZero"/>
        <c:crossBetween val="between"/>
        <c:majorUnit val="4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72514826375831"/>
          <c:y val="0.89217837513596343"/>
          <c:w val="0.28851990347216627"/>
          <c:h val="6.13108297097176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Business &amp; Management 
Program - Management</a:t>
            </a:r>
          </a:p>
        </c:rich>
      </c:tx>
      <c:layout>
        <c:manualLayout>
          <c:xMode val="edge"/>
          <c:yMode val="edge"/>
          <c:x val="0.36616564878623026"/>
          <c:y val="6.223182486401981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421096590445499E-2"/>
          <c:y val="0.30686727432947764"/>
          <c:w val="0.91879758278598234"/>
          <c:h val="0.43776869904345039"/>
        </c:manualLayout>
      </c:layout>
      <c:lineChart>
        <c:grouping val="standard"/>
        <c:varyColors val="0"/>
        <c:ser>
          <c:idx val="0"/>
          <c:order val="0"/>
          <c:tx>
            <c:strRef>
              <c:f>'2021'!$A$131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'2021'!$E$130:$AC$130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'2021'!$B$131:$AC$131</c:f>
              <c:numCache>
                <c:formatCode>General</c:formatCode>
                <c:ptCount val="16"/>
                <c:pt idx="0">
                  <c:v>142</c:v>
                </c:pt>
                <c:pt idx="1">
                  <c:v>131</c:v>
                </c:pt>
                <c:pt idx="2">
                  <c:v>106</c:v>
                </c:pt>
                <c:pt idx="3">
                  <c:v>83</c:v>
                </c:pt>
                <c:pt idx="4">
                  <c:v>77</c:v>
                </c:pt>
                <c:pt idx="5">
                  <c:v>67</c:v>
                </c:pt>
                <c:pt idx="6">
                  <c:v>55</c:v>
                </c:pt>
                <c:pt idx="7">
                  <c:v>35</c:v>
                </c:pt>
                <c:pt idx="8">
                  <c:v>23</c:v>
                </c:pt>
                <c:pt idx="9">
                  <c:v>11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30-4451-86FD-43B7B826A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05984"/>
        <c:axId val="156520832"/>
      </c:lineChart>
      <c:catAx>
        <c:axId val="15650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8872211850318203"/>
              <c:y val="0.819743348208813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5652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5208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565059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284600334049152"/>
          <c:y val="0.92131701080283424"/>
          <c:w val="0.14060159409245393"/>
          <c:h val="6.223182486401981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Liberal Arts &amp; Sciences
Program - History</a:t>
            </a:r>
          </a:p>
        </c:rich>
      </c:tx>
      <c:layout>
        <c:manualLayout>
          <c:xMode val="edge"/>
          <c:yMode val="edge"/>
          <c:x val="0.37196147006039632"/>
          <c:y val="4.641356187466247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1037357311633265E-2"/>
          <c:y val="0.28692020067973195"/>
          <c:w val="0.90194578687847793"/>
          <c:h val="0.42616088630371946"/>
        </c:manualLayout>
      </c:layout>
      <c:lineChart>
        <c:grouping val="standard"/>
        <c:varyColors val="0"/>
        <c:ser>
          <c:idx val="0"/>
          <c:order val="0"/>
          <c:tx>
            <c:strRef>
              <c:f>'2021'!$A$914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'2021'!$H$913:$AC$913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'2021'!$H$914:$AC$914</c:f>
              <c:numCache>
                <c:formatCode>General</c:formatCode>
                <c:ptCount val="22"/>
                <c:pt idx="0">
                  <c:v>76</c:v>
                </c:pt>
                <c:pt idx="1">
                  <c:v>76</c:v>
                </c:pt>
                <c:pt idx="2">
                  <c:v>86</c:v>
                </c:pt>
                <c:pt idx="3">
                  <c:v>98</c:v>
                </c:pt>
                <c:pt idx="4">
                  <c:v>98</c:v>
                </c:pt>
                <c:pt idx="5">
                  <c:v>120</c:v>
                </c:pt>
                <c:pt idx="6">
                  <c:v>127</c:v>
                </c:pt>
                <c:pt idx="7">
                  <c:v>135</c:v>
                </c:pt>
                <c:pt idx="8">
                  <c:v>139</c:v>
                </c:pt>
                <c:pt idx="9">
                  <c:v>147</c:v>
                </c:pt>
                <c:pt idx="10">
                  <c:v>153</c:v>
                </c:pt>
                <c:pt idx="11">
                  <c:v>148</c:v>
                </c:pt>
                <c:pt idx="12">
                  <c:v>111</c:v>
                </c:pt>
                <c:pt idx="13">
                  <c:v>90</c:v>
                </c:pt>
                <c:pt idx="14">
                  <c:v>81</c:v>
                </c:pt>
                <c:pt idx="15">
                  <c:v>71</c:v>
                </c:pt>
                <c:pt idx="16">
                  <c:v>76</c:v>
                </c:pt>
                <c:pt idx="17">
                  <c:v>87</c:v>
                </c:pt>
                <c:pt idx="18">
                  <c:v>81</c:v>
                </c:pt>
                <c:pt idx="19">
                  <c:v>78</c:v>
                </c:pt>
                <c:pt idx="20">
                  <c:v>87</c:v>
                </c:pt>
                <c:pt idx="21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AF-43C8-A069-2DF848443E6F}"/>
            </c:ext>
          </c:extLst>
        </c:ser>
        <c:ser>
          <c:idx val="1"/>
          <c:order val="1"/>
          <c:tx>
            <c:strRef>
              <c:f>'2021'!$A$915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'2021'!$H$913:$AC$913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'2021'!$H$915:$AC$915</c:f>
              <c:numCache>
                <c:formatCode>General</c:formatCode>
                <c:ptCount val="22"/>
                <c:pt idx="0">
                  <c:v>65</c:v>
                </c:pt>
                <c:pt idx="1">
                  <c:v>54</c:v>
                </c:pt>
                <c:pt idx="2">
                  <c:v>56</c:v>
                </c:pt>
                <c:pt idx="3">
                  <c:v>70</c:v>
                </c:pt>
                <c:pt idx="4">
                  <c:v>63</c:v>
                </c:pt>
                <c:pt idx="5">
                  <c:v>55</c:v>
                </c:pt>
                <c:pt idx="6">
                  <c:v>56</c:v>
                </c:pt>
                <c:pt idx="7">
                  <c:v>45</c:v>
                </c:pt>
                <c:pt idx="8">
                  <c:v>54</c:v>
                </c:pt>
                <c:pt idx="9">
                  <c:v>52</c:v>
                </c:pt>
                <c:pt idx="10">
                  <c:v>49</c:v>
                </c:pt>
                <c:pt idx="11">
                  <c:v>46</c:v>
                </c:pt>
                <c:pt idx="12">
                  <c:v>36</c:v>
                </c:pt>
                <c:pt idx="13">
                  <c:v>35</c:v>
                </c:pt>
                <c:pt idx="14">
                  <c:v>34</c:v>
                </c:pt>
                <c:pt idx="15">
                  <c:v>37</c:v>
                </c:pt>
                <c:pt idx="16">
                  <c:v>26</c:v>
                </c:pt>
                <c:pt idx="17">
                  <c:v>26</c:v>
                </c:pt>
                <c:pt idx="18">
                  <c:v>30</c:v>
                </c:pt>
                <c:pt idx="19">
                  <c:v>20</c:v>
                </c:pt>
                <c:pt idx="20">
                  <c:v>23</c:v>
                </c:pt>
                <c:pt idx="2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AF-43C8-A069-2DF848443E6F}"/>
            </c:ext>
          </c:extLst>
        </c:ser>
        <c:ser>
          <c:idx val="2"/>
          <c:order val="2"/>
          <c:tx>
            <c:strRef>
              <c:f>'2021'!$A$916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'2021'!$H$913:$AC$913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'2021'!$H$916:$AC$916</c:f>
              <c:numCache>
                <c:formatCode>General</c:formatCode>
                <c:ptCount val="22"/>
                <c:pt idx="0">
                  <c:v>141</c:v>
                </c:pt>
                <c:pt idx="1">
                  <c:v>130</c:v>
                </c:pt>
                <c:pt idx="2">
                  <c:v>142</c:v>
                </c:pt>
                <c:pt idx="3">
                  <c:v>168</c:v>
                </c:pt>
                <c:pt idx="4">
                  <c:v>161</c:v>
                </c:pt>
                <c:pt idx="5">
                  <c:v>175</c:v>
                </c:pt>
                <c:pt idx="6">
                  <c:v>183</c:v>
                </c:pt>
                <c:pt idx="7">
                  <c:v>180</c:v>
                </c:pt>
                <c:pt idx="8">
                  <c:v>193</c:v>
                </c:pt>
                <c:pt idx="9">
                  <c:v>199</c:v>
                </c:pt>
                <c:pt idx="10">
                  <c:v>202</c:v>
                </c:pt>
                <c:pt idx="11">
                  <c:v>194</c:v>
                </c:pt>
                <c:pt idx="12">
                  <c:v>147</c:v>
                </c:pt>
                <c:pt idx="13">
                  <c:v>125</c:v>
                </c:pt>
                <c:pt idx="14">
                  <c:v>115</c:v>
                </c:pt>
                <c:pt idx="15">
                  <c:v>108</c:v>
                </c:pt>
                <c:pt idx="16">
                  <c:v>102</c:v>
                </c:pt>
                <c:pt idx="17">
                  <c:v>113</c:v>
                </c:pt>
                <c:pt idx="18">
                  <c:v>111</c:v>
                </c:pt>
                <c:pt idx="19">
                  <c:v>98</c:v>
                </c:pt>
                <c:pt idx="20">
                  <c:v>110</c:v>
                </c:pt>
                <c:pt idx="21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AF-43C8-A069-2DF848443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632640"/>
        <c:axId val="165676160"/>
      </c:lineChart>
      <c:catAx>
        <c:axId val="16563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3175508264182427"/>
              <c:y val="0.793953287484634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567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67616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56326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414942924653256"/>
          <c:y val="0.92194211541943183"/>
          <c:w val="0.29335523346811199"/>
          <c:h val="6.11815133802368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Liberal Arts &amp; Sciences
Program - Liberal Studies and Liberal &amp; Integrative</a:t>
            </a:r>
            <a:r>
              <a:rPr lang="en-US" baseline="0"/>
              <a:t> Studies</a:t>
            </a:r>
            <a:endParaRPr lang="en-US"/>
          </a:p>
        </c:rich>
      </c:tx>
      <c:layout>
        <c:manualLayout>
          <c:xMode val="edge"/>
          <c:yMode val="edge"/>
          <c:x val="0.35267523967684788"/>
          <c:y val="5.496833008457441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686511633982579E-2"/>
          <c:y val="0.29175498275658734"/>
          <c:w val="0.90655622506676781"/>
          <c:h val="0.4164908087177368"/>
        </c:manualLayout>
      </c:layout>
      <c:lineChart>
        <c:grouping val="standard"/>
        <c:varyColors val="0"/>
        <c:ser>
          <c:idx val="0"/>
          <c:order val="0"/>
          <c:tx>
            <c:strRef>
              <c:f>'2021'!$A$986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'2021'!$E$985:$AC$985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'2021'!$B$986:$AC$986</c:f>
              <c:numCache>
                <c:formatCode>General</c:formatCode>
                <c:ptCount val="16"/>
                <c:pt idx="0">
                  <c:v>221</c:v>
                </c:pt>
                <c:pt idx="1">
                  <c:v>208</c:v>
                </c:pt>
                <c:pt idx="2">
                  <c:v>182</c:v>
                </c:pt>
                <c:pt idx="3">
                  <c:v>194</c:v>
                </c:pt>
                <c:pt idx="4">
                  <c:v>168</c:v>
                </c:pt>
                <c:pt idx="5">
                  <c:v>140</c:v>
                </c:pt>
                <c:pt idx="6">
                  <c:v>143</c:v>
                </c:pt>
                <c:pt idx="7">
                  <c:v>113</c:v>
                </c:pt>
                <c:pt idx="8">
                  <c:v>95</c:v>
                </c:pt>
                <c:pt idx="9">
                  <c:v>72</c:v>
                </c:pt>
                <c:pt idx="10">
                  <c:v>78</c:v>
                </c:pt>
                <c:pt idx="11">
                  <c:v>59</c:v>
                </c:pt>
                <c:pt idx="12">
                  <c:v>62</c:v>
                </c:pt>
                <c:pt idx="13">
                  <c:v>54</c:v>
                </c:pt>
                <c:pt idx="14">
                  <c:v>52</c:v>
                </c:pt>
                <c:pt idx="15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77-42C4-9237-29D88512D4FD}"/>
            </c:ext>
          </c:extLst>
        </c:ser>
        <c:ser>
          <c:idx val="1"/>
          <c:order val="1"/>
          <c:tx>
            <c:strRef>
              <c:f>'2021'!$A$987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'2021'!$E$985:$AC$985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'2021'!$B$987:$AC$987</c:f>
              <c:numCache>
                <c:formatCode>General</c:formatCode>
                <c:ptCount val="16"/>
                <c:pt idx="0">
                  <c:v>36</c:v>
                </c:pt>
                <c:pt idx="1">
                  <c:v>34</c:v>
                </c:pt>
                <c:pt idx="2">
                  <c:v>29</c:v>
                </c:pt>
                <c:pt idx="3">
                  <c:v>34</c:v>
                </c:pt>
                <c:pt idx="4">
                  <c:v>41</c:v>
                </c:pt>
                <c:pt idx="5">
                  <c:v>50</c:v>
                </c:pt>
                <c:pt idx="6">
                  <c:v>68</c:v>
                </c:pt>
                <c:pt idx="7">
                  <c:v>60</c:v>
                </c:pt>
                <c:pt idx="8">
                  <c:v>48</c:v>
                </c:pt>
                <c:pt idx="9">
                  <c:v>37</c:v>
                </c:pt>
                <c:pt idx="10">
                  <c:v>27</c:v>
                </c:pt>
                <c:pt idx="11">
                  <c:v>18</c:v>
                </c:pt>
                <c:pt idx="12">
                  <c:v>13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77-42C4-9237-29D88512D4FD}"/>
            </c:ext>
          </c:extLst>
        </c:ser>
        <c:ser>
          <c:idx val="2"/>
          <c:order val="2"/>
          <c:tx>
            <c:strRef>
              <c:f>'2021'!$A$988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'2021'!$E$985:$AC$985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'2021'!$B$988:$AC$988</c:f>
              <c:numCache>
                <c:formatCode>General</c:formatCode>
                <c:ptCount val="16"/>
                <c:pt idx="0">
                  <c:v>257</c:v>
                </c:pt>
                <c:pt idx="1">
                  <c:v>242</c:v>
                </c:pt>
                <c:pt idx="2">
                  <c:v>211</c:v>
                </c:pt>
                <c:pt idx="3">
                  <c:v>228</c:v>
                </c:pt>
                <c:pt idx="4">
                  <c:v>209</c:v>
                </c:pt>
                <c:pt idx="5">
                  <c:v>190</c:v>
                </c:pt>
                <c:pt idx="6">
                  <c:v>211</c:v>
                </c:pt>
                <c:pt idx="7">
                  <c:v>173</c:v>
                </c:pt>
                <c:pt idx="8">
                  <c:v>143</c:v>
                </c:pt>
                <c:pt idx="9">
                  <c:v>109</c:v>
                </c:pt>
                <c:pt idx="10">
                  <c:v>105</c:v>
                </c:pt>
                <c:pt idx="11">
                  <c:v>77</c:v>
                </c:pt>
                <c:pt idx="12">
                  <c:v>75</c:v>
                </c:pt>
                <c:pt idx="13">
                  <c:v>63</c:v>
                </c:pt>
                <c:pt idx="14">
                  <c:v>61</c:v>
                </c:pt>
                <c:pt idx="15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77-42C4-9237-29D88512D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14560"/>
        <c:axId val="165717120"/>
      </c:lineChart>
      <c:catAx>
        <c:axId val="16571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5397042283498196"/>
              <c:y val="0.78576401273867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571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7171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57145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137154609746173"/>
          <c:y val="0.91966244564576416"/>
          <c:w val="0.27279580504918549"/>
          <c:h val="6.13108297097176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Liberal Arts &amp; Sciences
Program - Mathematical Sciences</a:t>
            </a:r>
          </a:p>
        </c:rich>
      </c:tx>
      <c:layout>
        <c:manualLayout>
          <c:xMode val="edge"/>
          <c:yMode val="edge"/>
          <c:x val="0.37860440122355765"/>
          <c:y val="4.899777282850783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5113899240745921E-2"/>
          <c:y val="0.30957683741648145"/>
          <c:w val="0.90288424339886453"/>
          <c:h val="0.38530066815144842"/>
        </c:manualLayout>
      </c:layout>
      <c:lineChart>
        <c:grouping val="standard"/>
        <c:varyColors val="0"/>
        <c:ser>
          <c:idx val="0"/>
          <c:order val="0"/>
          <c:tx>
            <c:strRef>
              <c:f>'2021'!$A$1023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'2021'!$E$1022:$AC$1022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'2021'!$B$1023:$AC$1023</c:f>
              <c:numCache>
                <c:formatCode>General</c:formatCode>
                <c:ptCount val="16"/>
                <c:pt idx="0">
                  <c:v>104</c:v>
                </c:pt>
                <c:pt idx="1">
                  <c:v>112</c:v>
                </c:pt>
                <c:pt idx="2">
                  <c:v>129</c:v>
                </c:pt>
                <c:pt idx="3">
                  <c:v>133</c:v>
                </c:pt>
                <c:pt idx="4">
                  <c:v>137</c:v>
                </c:pt>
                <c:pt idx="5">
                  <c:v>137</c:v>
                </c:pt>
                <c:pt idx="6">
                  <c:v>148</c:v>
                </c:pt>
                <c:pt idx="7">
                  <c:v>139</c:v>
                </c:pt>
                <c:pt idx="8">
                  <c:v>141</c:v>
                </c:pt>
                <c:pt idx="9">
                  <c:v>110</c:v>
                </c:pt>
                <c:pt idx="10">
                  <c:v>109</c:v>
                </c:pt>
                <c:pt idx="11">
                  <c:v>91</c:v>
                </c:pt>
                <c:pt idx="12">
                  <c:v>84</c:v>
                </c:pt>
                <c:pt idx="13">
                  <c:v>69</c:v>
                </c:pt>
                <c:pt idx="14">
                  <c:v>65</c:v>
                </c:pt>
                <c:pt idx="15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9-4515-915B-9076F226CACD}"/>
            </c:ext>
          </c:extLst>
        </c:ser>
        <c:ser>
          <c:idx val="1"/>
          <c:order val="1"/>
          <c:tx>
            <c:strRef>
              <c:f>'2021'!$A$1024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'2021'!$E$1022:$AC$1022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'2021'!$B$1024:$AC$1024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19-4515-915B-9076F226CACD}"/>
            </c:ext>
          </c:extLst>
        </c:ser>
        <c:ser>
          <c:idx val="2"/>
          <c:order val="2"/>
          <c:tx>
            <c:strRef>
              <c:f>'2021'!$A$1025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'2021'!$E$1022:$AC$1022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'2021'!$B$1025:$AC$1025</c:f>
              <c:numCache>
                <c:formatCode>General</c:formatCode>
                <c:ptCount val="16"/>
                <c:pt idx="0">
                  <c:v>104</c:v>
                </c:pt>
                <c:pt idx="1">
                  <c:v>112</c:v>
                </c:pt>
                <c:pt idx="2">
                  <c:v>129</c:v>
                </c:pt>
                <c:pt idx="3">
                  <c:v>133</c:v>
                </c:pt>
                <c:pt idx="4">
                  <c:v>137</c:v>
                </c:pt>
                <c:pt idx="5">
                  <c:v>137</c:v>
                </c:pt>
                <c:pt idx="6">
                  <c:v>148</c:v>
                </c:pt>
                <c:pt idx="7">
                  <c:v>139</c:v>
                </c:pt>
                <c:pt idx="8">
                  <c:v>141</c:v>
                </c:pt>
                <c:pt idx="9">
                  <c:v>110</c:v>
                </c:pt>
                <c:pt idx="10">
                  <c:v>109</c:v>
                </c:pt>
                <c:pt idx="11">
                  <c:v>91</c:v>
                </c:pt>
                <c:pt idx="12">
                  <c:v>84</c:v>
                </c:pt>
                <c:pt idx="13">
                  <c:v>69</c:v>
                </c:pt>
                <c:pt idx="14">
                  <c:v>65</c:v>
                </c:pt>
                <c:pt idx="15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19-4515-915B-9076F226C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55136"/>
        <c:axId val="165761792"/>
      </c:lineChart>
      <c:catAx>
        <c:axId val="16575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4282993956137329"/>
              <c:y val="0.772828434261431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576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7617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57551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990936222074941"/>
          <c:y val="0.91314031180400901"/>
          <c:w val="0.27086527301965979"/>
          <c:h val="6.458797327394211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Liberal Arts and Sciences
Program - Psychology</a:t>
            </a:r>
          </a:p>
        </c:rich>
      </c:tx>
      <c:layout>
        <c:manualLayout>
          <c:xMode val="edge"/>
          <c:yMode val="edge"/>
          <c:x val="0.38758530601865127"/>
          <c:y val="5.2854163542860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5859221921138009E-2"/>
          <c:y val="0.24947165192229942"/>
          <c:w val="0.91748709159102459"/>
          <c:h val="0.50317163692802802"/>
        </c:manualLayout>
      </c:layout>
      <c:lineChart>
        <c:grouping val="standard"/>
        <c:varyColors val="0"/>
        <c:ser>
          <c:idx val="0"/>
          <c:order val="0"/>
          <c:tx>
            <c:strRef>
              <c:f>'2021'!$A$1058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'2021'!$E$1057:$AC$1057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'2021'!$B$1058:$AC$1058</c:f>
              <c:numCache>
                <c:formatCode>General</c:formatCode>
                <c:ptCount val="16"/>
                <c:pt idx="0">
                  <c:v>253</c:v>
                </c:pt>
                <c:pt idx="1">
                  <c:v>230</c:v>
                </c:pt>
                <c:pt idx="2">
                  <c:v>243</c:v>
                </c:pt>
                <c:pt idx="3">
                  <c:v>267</c:v>
                </c:pt>
                <c:pt idx="4">
                  <c:v>287</c:v>
                </c:pt>
                <c:pt idx="5">
                  <c:v>275</c:v>
                </c:pt>
                <c:pt idx="6">
                  <c:v>248</c:v>
                </c:pt>
                <c:pt idx="7">
                  <c:v>245</c:v>
                </c:pt>
                <c:pt idx="8">
                  <c:v>228</c:v>
                </c:pt>
                <c:pt idx="9">
                  <c:v>238</c:v>
                </c:pt>
                <c:pt idx="10">
                  <c:v>238</c:v>
                </c:pt>
                <c:pt idx="11">
                  <c:v>202</c:v>
                </c:pt>
                <c:pt idx="12">
                  <c:v>208</c:v>
                </c:pt>
                <c:pt idx="13">
                  <c:v>216</c:v>
                </c:pt>
                <c:pt idx="14">
                  <c:v>236</c:v>
                </c:pt>
                <c:pt idx="15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25-40CC-94A4-D34C7D83ADDE}"/>
            </c:ext>
          </c:extLst>
        </c:ser>
        <c:ser>
          <c:idx val="1"/>
          <c:order val="1"/>
          <c:tx>
            <c:strRef>
              <c:f>'2021'!$A$1059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'2021'!$E$1057:$AC$1057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'2021'!$B$1059:$AC$1059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25-40CC-94A4-D34C7D83ADDE}"/>
            </c:ext>
          </c:extLst>
        </c:ser>
        <c:ser>
          <c:idx val="2"/>
          <c:order val="2"/>
          <c:tx>
            <c:strRef>
              <c:f>'2021'!$A$1060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'2021'!$E$1057:$AC$1057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'2021'!$B$1060:$AC$1060</c:f>
              <c:numCache>
                <c:formatCode>General</c:formatCode>
                <c:ptCount val="16"/>
                <c:pt idx="0">
                  <c:v>253</c:v>
                </c:pt>
                <c:pt idx="1">
                  <c:v>230</c:v>
                </c:pt>
                <c:pt idx="2">
                  <c:v>243</c:v>
                </c:pt>
                <c:pt idx="3">
                  <c:v>267</c:v>
                </c:pt>
                <c:pt idx="4">
                  <c:v>287</c:v>
                </c:pt>
                <c:pt idx="5">
                  <c:v>275</c:v>
                </c:pt>
                <c:pt idx="6">
                  <c:v>248</c:v>
                </c:pt>
                <c:pt idx="7">
                  <c:v>245</c:v>
                </c:pt>
                <c:pt idx="8">
                  <c:v>228</c:v>
                </c:pt>
                <c:pt idx="9">
                  <c:v>238</c:v>
                </c:pt>
                <c:pt idx="10">
                  <c:v>238</c:v>
                </c:pt>
                <c:pt idx="11">
                  <c:v>202</c:v>
                </c:pt>
                <c:pt idx="12">
                  <c:v>208</c:v>
                </c:pt>
                <c:pt idx="13">
                  <c:v>216</c:v>
                </c:pt>
                <c:pt idx="14">
                  <c:v>236</c:v>
                </c:pt>
                <c:pt idx="15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25-40CC-94A4-D34C7D83A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99808"/>
        <c:axId val="168362368"/>
      </c:lineChart>
      <c:catAx>
        <c:axId val="16579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8523863507413112"/>
              <c:y val="0.82663911781033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836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3623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57998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774427285802098"/>
          <c:y val="0.92811911181262097"/>
          <c:w val="0.27857693870090555"/>
          <c:h val="6.13108297097176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Liberal Arts &amp; Sciences
Program - Philosophy</a:t>
            </a:r>
          </a:p>
        </c:rich>
      </c:tx>
      <c:layout>
        <c:manualLayout>
          <c:xMode val="edge"/>
          <c:yMode val="edge"/>
          <c:x val="0.37754336555149731"/>
          <c:y val="5.025130251903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9532786184767032E-2"/>
          <c:y val="0.23618112183947249"/>
          <c:w val="0.92614929393770462"/>
          <c:h val="0.45979941804918573"/>
        </c:manualLayout>
      </c:layout>
      <c:lineChart>
        <c:grouping val="standard"/>
        <c:varyColors val="0"/>
        <c:ser>
          <c:idx val="0"/>
          <c:order val="0"/>
          <c:tx>
            <c:strRef>
              <c:f>'2021'!$A$1095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'2021'!$E$1094:$AC$1094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'2021'!$B$1095:$AC$1095</c:f>
              <c:numCache>
                <c:formatCode>General</c:formatCode>
                <c:ptCount val="16"/>
                <c:pt idx="0">
                  <c:v>39</c:v>
                </c:pt>
                <c:pt idx="1">
                  <c:v>44</c:v>
                </c:pt>
                <c:pt idx="2">
                  <c:v>46</c:v>
                </c:pt>
                <c:pt idx="3">
                  <c:v>41</c:v>
                </c:pt>
                <c:pt idx="4">
                  <c:v>31</c:v>
                </c:pt>
                <c:pt idx="5">
                  <c:v>28</c:v>
                </c:pt>
                <c:pt idx="6">
                  <c:v>28</c:v>
                </c:pt>
                <c:pt idx="7">
                  <c:v>25</c:v>
                </c:pt>
                <c:pt idx="8">
                  <c:v>26</c:v>
                </c:pt>
                <c:pt idx="9">
                  <c:v>25</c:v>
                </c:pt>
                <c:pt idx="10">
                  <c:v>20</c:v>
                </c:pt>
                <c:pt idx="11">
                  <c:v>27</c:v>
                </c:pt>
                <c:pt idx="12">
                  <c:v>22</c:v>
                </c:pt>
                <c:pt idx="13">
                  <c:v>22</c:v>
                </c:pt>
                <c:pt idx="14">
                  <c:v>20</c:v>
                </c:pt>
                <c:pt idx="15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0-4908-BE11-E9C78505B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99616"/>
        <c:axId val="168401920"/>
      </c:lineChart>
      <c:catAx>
        <c:axId val="16839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6229884361654133"/>
              <c:y val="0.789065510109409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840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4019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83996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35117194410008"/>
          <c:y val="0.8944731848388523"/>
          <c:w val="0.15674455096748802"/>
          <c:h val="8.291464915641064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Liberal Arts &amp; Sciences
</a:t>
            </a:r>
          </a:p>
        </c:rich>
      </c:tx>
      <c:layout>
        <c:manualLayout>
          <c:xMode val="edge"/>
          <c:yMode val="edge"/>
          <c:x val="0.37680060652009123"/>
          <c:y val="5.066669965279933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6429112964366964E-2"/>
          <c:y val="0.26044453558863884"/>
          <c:w val="0.89158453373767943"/>
          <c:h val="0.36888901798390833"/>
        </c:manualLayout>
      </c:layout>
      <c:lineChart>
        <c:grouping val="standard"/>
        <c:varyColors val="0"/>
        <c:ser>
          <c:idx val="0"/>
          <c:order val="0"/>
          <c:tx>
            <c:strRef>
              <c:f>'2021'!$A$1219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'2021'!$E$1218:$AC$1218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'2021'!$B$1219:$AC$1219</c:f>
              <c:numCache>
                <c:formatCode>#,##0</c:formatCode>
                <c:ptCount val="16"/>
                <c:pt idx="0">
                  <c:v>1473</c:v>
                </c:pt>
                <c:pt idx="1">
                  <c:v>1487</c:v>
                </c:pt>
                <c:pt idx="2">
                  <c:v>1527</c:v>
                </c:pt>
                <c:pt idx="3">
                  <c:v>1608</c:v>
                </c:pt>
                <c:pt idx="4">
                  <c:v>1736</c:v>
                </c:pt>
                <c:pt idx="5">
                  <c:v>1711</c:v>
                </c:pt>
                <c:pt idx="6">
                  <c:v>1701</c:v>
                </c:pt>
                <c:pt idx="7">
                  <c:v>1691</c:v>
                </c:pt>
                <c:pt idx="8">
                  <c:v>1698</c:v>
                </c:pt>
                <c:pt idx="9">
                  <c:v>1567</c:v>
                </c:pt>
                <c:pt idx="10">
                  <c:v>1593</c:v>
                </c:pt>
                <c:pt idx="11">
                  <c:v>1578</c:v>
                </c:pt>
                <c:pt idx="12">
                  <c:v>1511</c:v>
                </c:pt>
                <c:pt idx="13">
                  <c:v>1533</c:v>
                </c:pt>
                <c:pt idx="14">
                  <c:v>1525</c:v>
                </c:pt>
                <c:pt idx="15">
                  <c:v>1383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46-4F76-992E-3A0643E0BD88}"/>
            </c:ext>
          </c:extLst>
        </c:ser>
        <c:ser>
          <c:idx val="1"/>
          <c:order val="1"/>
          <c:tx>
            <c:strRef>
              <c:f>'2021'!$A$1220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'2021'!$E$1218:$AC$1218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'2021'!$B$1220:$AC$1220</c:f>
              <c:numCache>
                <c:formatCode>#,##0</c:formatCode>
                <c:ptCount val="16"/>
                <c:pt idx="0">
                  <c:v>474</c:v>
                </c:pt>
                <c:pt idx="1">
                  <c:v>482</c:v>
                </c:pt>
                <c:pt idx="2">
                  <c:v>346</c:v>
                </c:pt>
                <c:pt idx="3">
                  <c:v>356</c:v>
                </c:pt>
                <c:pt idx="4">
                  <c:v>386</c:v>
                </c:pt>
                <c:pt idx="5">
                  <c:v>459</c:v>
                </c:pt>
                <c:pt idx="6">
                  <c:v>457</c:v>
                </c:pt>
                <c:pt idx="7">
                  <c:v>550</c:v>
                </c:pt>
                <c:pt idx="8">
                  <c:v>823</c:v>
                </c:pt>
                <c:pt idx="9">
                  <c:v>840</c:v>
                </c:pt>
                <c:pt idx="10">
                  <c:v>917</c:v>
                </c:pt>
                <c:pt idx="11">
                  <c:v>626</c:v>
                </c:pt>
                <c:pt idx="12">
                  <c:v>520</c:v>
                </c:pt>
                <c:pt idx="13">
                  <c:v>434</c:v>
                </c:pt>
                <c:pt idx="14">
                  <c:v>373</c:v>
                </c:pt>
                <c:pt idx="15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46-4F76-992E-3A0643E0BD88}"/>
            </c:ext>
          </c:extLst>
        </c:ser>
        <c:ser>
          <c:idx val="2"/>
          <c:order val="2"/>
          <c:tx>
            <c:strRef>
              <c:f>'2021'!$A$1221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'2021'!$E$1218:$AC$1218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'2021'!$B$1221:$AC$1221</c:f>
              <c:numCache>
                <c:formatCode>#,##0</c:formatCode>
                <c:ptCount val="16"/>
                <c:pt idx="0">
                  <c:v>1947</c:v>
                </c:pt>
                <c:pt idx="1">
                  <c:v>1969</c:v>
                </c:pt>
                <c:pt idx="2">
                  <c:v>1873</c:v>
                </c:pt>
                <c:pt idx="3">
                  <c:v>1964</c:v>
                </c:pt>
                <c:pt idx="4">
                  <c:v>2122</c:v>
                </c:pt>
                <c:pt idx="5">
                  <c:v>2170</c:v>
                </c:pt>
                <c:pt idx="6">
                  <c:v>2158</c:v>
                </c:pt>
                <c:pt idx="7">
                  <c:v>2241</c:v>
                </c:pt>
                <c:pt idx="8">
                  <c:v>2521</c:v>
                </c:pt>
                <c:pt idx="9">
                  <c:v>2407</c:v>
                </c:pt>
                <c:pt idx="10">
                  <c:v>2510</c:v>
                </c:pt>
                <c:pt idx="11">
                  <c:v>2204</c:v>
                </c:pt>
                <c:pt idx="12">
                  <c:v>2031</c:v>
                </c:pt>
                <c:pt idx="13">
                  <c:v>1967</c:v>
                </c:pt>
                <c:pt idx="14">
                  <c:v>1898</c:v>
                </c:pt>
                <c:pt idx="15">
                  <c:v>1748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46-4F76-992E-3A0643E0B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43904"/>
        <c:axId val="168446208"/>
      </c:lineChart>
      <c:catAx>
        <c:axId val="16844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5284746948671145"/>
              <c:y val="0.722667269524853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844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446208"/>
        <c:scaling>
          <c:orientation val="minMax"/>
        </c:scaling>
        <c:delete val="0"/>
        <c:axPos val="l"/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84439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238001848082309"/>
          <c:y val="0.86133398471880485"/>
          <c:w val="0.35633055344958331"/>
          <c:h val="8.80000572917040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Public Affairs and Administration
Program - Criminology</a:t>
            </a:r>
            <a:r>
              <a:rPr lang="en-US" baseline="0"/>
              <a:t> and </a:t>
            </a:r>
            <a:r>
              <a:rPr lang="en-US"/>
              <a:t>Criminal Justice</a:t>
            </a:r>
          </a:p>
        </c:rich>
      </c:tx>
      <c:layout>
        <c:manualLayout>
          <c:xMode val="edge"/>
          <c:yMode val="edge"/>
          <c:x val="0.36535572435289354"/>
          <c:y val="6.13108297097176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2284468677128292E-2"/>
          <c:y val="0.32769581396573239"/>
          <c:w val="0.89107462378407465"/>
          <c:h val="0.34038081321601893"/>
        </c:manualLayout>
      </c:layout>
      <c:lineChart>
        <c:grouping val="standard"/>
        <c:varyColors val="0"/>
        <c:ser>
          <c:idx val="0"/>
          <c:order val="0"/>
          <c:tx>
            <c:strRef>
              <c:f>'2021'!$A$1255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'2021'!$E$1254:$AC$1254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'2021'!$B$1255:$AC$1255</c:f>
              <c:numCache>
                <c:formatCode>General</c:formatCode>
                <c:ptCount val="16"/>
                <c:pt idx="0">
                  <c:v>173</c:v>
                </c:pt>
                <c:pt idx="1">
                  <c:v>166</c:v>
                </c:pt>
                <c:pt idx="2">
                  <c:v>187</c:v>
                </c:pt>
                <c:pt idx="3">
                  <c:v>213</c:v>
                </c:pt>
                <c:pt idx="4">
                  <c:v>225</c:v>
                </c:pt>
                <c:pt idx="5">
                  <c:v>195</c:v>
                </c:pt>
                <c:pt idx="6">
                  <c:v>191</c:v>
                </c:pt>
                <c:pt idx="7">
                  <c:v>178</c:v>
                </c:pt>
                <c:pt idx="8">
                  <c:v>163</c:v>
                </c:pt>
                <c:pt idx="9">
                  <c:v>145</c:v>
                </c:pt>
                <c:pt idx="10">
                  <c:v>139</c:v>
                </c:pt>
                <c:pt idx="11">
                  <c:v>116</c:v>
                </c:pt>
                <c:pt idx="12">
                  <c:v>110</c:v>
                </c:pt>
                <c:pt idx="13">
                  <c:v>96</c:v>
                </c:pt>
                <c:pt idx="14">
                  <c:v>102</c:v>
                </c:pt>
                <c:pt idx="15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F-4BDA-8F2D-65C67BE5F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66304"/>
        <c:axId val="168489344"/>
      </c:lineChart>
      <c:catAx>
        <c:axId val="16846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7764259373776546"/>
              <c:y val="0.74910715101756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848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4893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84663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651685566034383"/>
          <c:y val="0.87247720829006992"/>
          <c:w val="0.13993956315794057"/>
          <c:h val="6.13108297097176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Public Affairs &amp; Administration 
Program - Environmental Studies/Science</a:t>
            </a:r>
          </a:p>
        </c:rich>
      </c:tx>
      <c:layout>
        <c:manualLayout>
          <c:xMode val="edge"/>
          <c:yMode val="edge"/>
          <c:x val="0.37311212647971231"/>
          <c:y val="4.862583045943122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9486468899055756E-2"/>
          <c:y val="0.24524331883887068"/>
          <c:w val="0.91842984979621367"/>
          <c:h val="0.51162830309488561"/>
        </c:manualLayout>
      </c:layout>
      <c:lineChart>
        <c:grouping val="standard"/>
        <c:varyColors val="0"/>
        <c:ser>
          <c:idx val="1"/>
          <c:order val="0"/>
          <c:tx>
            <c:strRef>
              <c:f>'2021'!$A$1290</c:f>
              <c:strCache>
                <c:ptCount val="1"/>
                <c:pt idx="0">
                  <c:v>Undergraduate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chemeClr val="accent2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'2021'!$F$1290:$AC$1290</c:f>
              <c:numCache>
                <c:formatCode>General</c:formatCode>
                <c:ptCount val="16"/>
                <c:pt idx="2">
                  <c:v>0</c:v>
                </c:pt>
                <c:pt idx="7">
                  <c:v>16</c:v>
                </c:pt>
                <c:pt idx="8">
                  <c:v>26</c:v>
                </c:pt>
                <c:pt idx="9">
                  <c:v>31</c:v>
                </c:pt>
                <c:pt idx="10">
                  <c:v>28</c:v>
                </c:pt>
                <c:pt idx="11">
                  <c:v>32</c:v>
                </c:pt>
                <c:pt idx="12">
                  <c:v>38</c:v>
                </c:pt>
                <c:pt idx="13">
                  <c:v>22</c:v>
                </c:pt>
                <c:pt idx="14">
                  <c:v>37</c:v>
                </c:pt>
                <c:pt idx="15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5-4C04-B108-EE59800DC144}"/>
            </c:ext>
          </c:extLst>
        </c:ser>
        <c:ser>
          <c:idx val="0"/>
          <c:order val="1"/>
          <c:tx>
            <c:strRef>
              <c:f>'2021'!$A$1291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92D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</c:spPr>
          </c:marker>
          <c:cat>
            <c:numRef>
              <c:f>'2021'!$E$1289:$AC$1289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'2021'!$B$1291:$AC$1291</c:f>
              <c:numCache>
                <c:formatCode>General</c:formatCode>
                <c:ptCount val="16"/>
                <c:pt idx="0">
                  <c:v>68</c:v>
                </c:pt>
                <c:pt idx="1">
                  <c:v>81</c:v>
                </c:pt>
                <c:pt idx="2">
                  <c:v>89</c:v>
                </c:pt>
                <c:pt idx="3">
                  <c:v>90</c:v>
                </c:pt>
                <c:pt idx="4">
                  <c:v>110</c:v>
                </c:pt>
                <c:pt idx="5">
                  <c:v>89</c:v>
                </c:pt>
                <c:pt idx="6">
                  <c:v>94</c:v>
                </c:pt>
                <c:pt idx="7">
                  <c:v>83</c:v>
                </c:pt>
                <c:pt idx="8">
                  <c:v>65</c:v>
                </c:pt>
                <c:pt idx="9">
                  <c:v>62</c:v>
                </c:pt>
                <c:pt idx="10">
                  <c:v>67</c:v>
                </c:pt>
                <c:pt idx="11">
                  <c:v>56</c:v>
                </c:pt>
                <c:pt idx="12">
                  <c:v>55</c:v>
                </c:pt>
                <c:pt idx="13">
                  <c:v>53</c:v>
                </c:pt>
                <c:pt idx="14">
                  <c:v>63</c:v>
                </c:pt>
                <c:pt idx="15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5-4C04-B108-EE59800DC144}"/>
            </c:ext>
          </c:extLst>
        </c:ser>
        <c:ser>
          <c:idx val="2"/>
          <c:order val="2"/>
          <c:tx>
            <c:strRef>
              <c:f>'2021'!$A$1292</c:f>
              <c:strCache>
                <c:ptCount val="1"/>
                <c:pt idx="0">
                  <c:v>Total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triangle"/>
            <c:size val="5"/>
            <c:spPr>
              <a:solidFill>
                <a:schemeClr val="tx1"/>
              </a:solidFill>
            </c:spPr>
          </c:marker>
          <c:val>
            <c:numRef>
              <c:f>'2021'!$F$1292:$AC$1292</c:f>
              <c:numCache>
                <c:formatCode>General</c:formatCode>
                <c:ptCount val="16"/>
                <c:pt idx="0">
                  <c:v>68</c:v>
                </c:pt>
                <c:pt idx="1">
                  <c:v>81</c:v>
                </c:pt>
                <c:pt idx="2">
                  <c:v>89</c:v>
                </c:pt>
                <c:pt idx="3">
                  <c:v>90</c:v>
                </c:pt>
                <c:pt idx="4">
                  <c:v>110</c:v>
                </c:pt>
                <c:pt idx="5">
                  <c:v>89</c:v>
                </c:pt>
                <c:pt idx="6">
                  <c:v>94</c:v>
                </c:pt>
                <c:pt idx="7">
                  <c:v>99</c:v>
                </c:pt>
                <c:pt idx="8">
                  <c:v>91</c:v>
                </c:pt>
                <c:pt idx="9">
                  <c:v>93</c:v>
                </c:pt>
                <c:pt idx="10">
                  <c:v>95</c:v>
                </c:pt>
                <c:pt idx="11">
                  <c:v>88</c:v>
                </c:pt>
                <c:pt idx="12">
                  <c:v>93</c:v>
                </c:pt>
                <c:pt idx="13">
                  <c:v>75</c:v>
                </c:pt>
                <c:pt idx="14">
                  <c:v>100</c:v>
                </c:pt>
                <c:pt idx="15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65-4C04-B108-EE59800DC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27360"/>
        <c:axId val="168529920"/>
      </c:lineChart>
      <c:catAx>
        <c:axId val="16852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7108118089531598"/>
              <c:y val="0.84846121365130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852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5299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85273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863672585780934"/>
          <c:y val="0.92671439274211964"/>
          <c:w val="0.25835296384350848"/>
          <c:h val="5.692384589638501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Public Affairs &amp; Administration 
Program - Labor Relations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[2]PAA01!#REF!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[2]PAA01!#REF!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[2]PAA01!#REF!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97A-4405-9DE2-DAAFB4AB9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60352"/>
        <c:axId val="168679296"/>
      </c:lineChart>
      <c:catAx>
        <c:axId val="16866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867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679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Headcount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86603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Public Affairs &amp; Administration 
Program - Legal Studies</a:t>
            </a:r>
          </a:p>
        </c:rich>
      </c:tx>
      <c:layout>
        <c:manualLayout>
          <c:xMode val="edge"/>
          <c:yMode val="edge"/>
          <c:x val="0.33811358134608827"/>
          <c:y val="4.641356187466247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9434039026428876E-2"/>
          <c:y val="0.24472605352094781"/>
          <c:w val="0.91471799239164842"/>
          <c:h val="0.51265888797922632"/>
        </c:manualLayout>
      </c:layout>
      <c:lineChart>
        <c:grouping val="standard"/>
        <c:varyColors val="0"/>
        <c:ser>
          <c:idx val="0"/>
          <c:order val="0"/>
          <c:tx>
            <c:strRef>
              <c:f>'2021'!$A$1389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'2021'!$E$1388:$AC$1388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'2021'!$B$1389:$AC$1389</c:f>
              <c:numCache>
                <c:formatCode>General</c:formatCode>
                <c:ptCount val="16"/>
                <c:pt idx="0">
                  <c:v>59</c:v>
                </c:pt>
                <c:pt idx="1">
                  <c:v>62</c:v>
                </c:pt>
                <c:pt idx="2">
                  <c:v>69</c:v>
                </c:pt>
                <c:pt idx="3">
                  <c:v>82</c:v>
                </c:pt>
                <c:pt idx="4">
                  <c:v>77</c:v>
                </c:pt>
                <c:pt idx="5">
                  <c:v>71</c:v>
                </c:pt>
                <c:pt idx="6">
                  <c:v>67</c:v>
                </c:pt>
                <c:pt idx="7">
                  <c:v>69</c:v>
                </c:pt>
                <c:pt idx="8">
                  <c:v>62</c:v>
                </c:pt>
                <c:pt idx="9">
                  <c:v>53</c:v>
                </c:pt>
                <c:pt idx="10">
                  <c:v>45</c:v>
                </c:pt>
                <c:pt idx="11">
                  <c:v>33</c:v>
                </c:pt>
                <c:pt idx="12">
                  <c:v>41</c:v>
                </c:pt>
                <c:pt idx="13">
                  <c:v>37</c:v>
                </c:pt>
                <c:pt idx="14">
                  <c:v>33</c:v>
                </c:pt>
                <c:pt idx="15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7F-430F-BD5B-C031DA4A93B7}"/>
            </c:ext>
          </c:extLst>
        </c:ser>
        <c:ser>
          <c:idx val="1"/>
          <c:order val="1"/>
          <c:tx>
            <c:strRef>
              <c:f>'2021'!$A$1390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'2021'!$E$1388:$AC$1388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'2021'!$B$1390:$AC$1390</c:f>
              <c:numCache>
                <c:formatCode>General</c:formatCode>
                <c:ptCount val="16"/>
                <c:pt idx="0">
                  <c:v>27</c:v>
                </c:pt>
                <c:pt idx="1">
                  <c:v>35</c:v>
                </c:pt>
                <c:pt idx="2">
                  <c:v>35</c:v>
                </c:pt>
                <c:pt idx="3">
                  <c:v>39</c:v>
                </c:pt>
                <c:pt idx="4">
                  <c:v>42</c:v>
                </c:pt>
                <c:pt idx="5">
                  <c:v>45</c:v>
                </c:pt>
                <c:pt idx="6">
                  <c:v>40</c:v>
                </c:pt>
                <c:pt idx="7">
                  <c:v>52</c:v>
                </c:pt>
                <c:pt idx="8">
                  <c:v>49</c:v>
                </c:pt>
                <c:pt idx="9">
                  <c:v>51</c:v>
                </c:pt>
                <c:pt idx="10">
                  <c:v>44</c:v>
                </c:pt>
                <c:pt idx="11">
                  <c:v>54</c:v>
                </c:pt>
                <c:pt idx="12">
                  <c:v>43</c:v>
                </c:pt>
                <c:pt idx="13">
                  <c:v>42</c:v>
                </c:pt>
                <c:pt idx="14">
                  <c:v>52</c:v>
                </c:pt>
                <c:pt idx="15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F-430F-BD5B-C031DA4A93B7}"/>
            </c:ext>
          </c:extLst>
        </c:ser>
        <c:ser>
          <c:idx val="2"/>
          <c:order val="2"/>
          <c:tx>
            <c:strRef>
              <c:f>'2021'!$A$1391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'2021'!$E$1388:$AC$1388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'2021'!$B$1391:$AC$1391</c:f>
              <c:numCache>
                <c:formatCode>General</c:formatCode>
                <c:ptCount val="16"/>
                <c:pt idx="0">
                  <c:v>86</c:v>
                </c:pt>
                <c:pt idx="1">
                  <c:v>97</c:v>
                </c:pt>
                <c:pt idx="2">
                  <c:v>104</c:v>
                </c:pt>
                <c:pt idx="3">
                  <c:v>121</c:v>
                </c:pt>
                <c:pt idx="4">
                  <c:v>119</c:v>
                </c:pt>
                <c:pt idx="5">
                  <c:v>116</c:v>
                </c:pt>
                <c:pt idx="6">
                  <c:v>107</c:v>
                </c:pt>
                <c:pt idx="7">
                  <c:v>121</c:v>
                </c:pt>
                <c:pt idx="8">
                  <c:v>111</c:v>
                </c:pt>
                <c:pt idx="9">
                  <c:v>104</c:v>
                </c:pt>
                <c:pt idx="10">
                  <c:v>89</c:v>
                </c:pt>
                <c:pt idx="11">
                  <c:v>87</c:v>
                </c:pt>
                <c:pt idx="12">
                  <c:v>84</c:v>
                </c:pt>
                <c:pt idx="13">
                  <c:v>79</c:v>
                </c:pt>
                <c:pt idx="14">
                  <c:v>85</c:v>
                </c:pt>
                <c:pt idx="15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7F-430F-BD5B-C031DA4A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17696"/>
        <c:axId val="168720256"/>
      </c:lineChart>
      <c:catAx>
        <c:axId val="16871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5451408406946014"/>
              <c:y val="0.831224707771925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872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72025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87176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889193470929916"/>
          <c:y val="0.93389596561544008"/>
          <c:w val="0.25811349290259389"/>
          <c:h val="5.907180602229770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Business &amp; Management 
Program - Management Information Systems</a:t>
            </a:r>
          </a:p>
        </c:rich>
      </c:tx>
      <c:layout>
        <c:manualLayout>
          <c:xMode val="edge"/>
          <c:yMode val="edge"/>
          <c:x val="0.39459911942602527"/>
          <c:y val="5.970164792748026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766297408754493E-2"/>
          <c:y val="0.27996943393682089"/>
          <c:w val="0.91522989676758792"/>
          <c:h val="0.46481997314966783"/>
        </c:manualLayout>
      </c:layout>
      <c:lineChart>
        <c:grouping val="standard"/>
        <c:varyColors val="0"/>
        <c:ser>
          <c:idx val="0"/>
          <c:order val="0"/>
          <c:tx>
            <c:strRef>
              <c:f>'2021'!$A$162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numRef>
              <c:f>'2021'!$E$161:$AC$161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'2021'!$B$162:$AC$162</c:f>
              <c:numCache>
                <c:formatCode>General</c:formatCode>
                <c:ptCount val="16"/>
                <c:pt idx="4">
                  <c:v>5</c:v>
                </c:pt>
                <c:pt idx="5">
                  <c:v>10</c:v>
                </c:pt>
                <c:pt idx="6">
                  <c:v>13</c:v>
                </c:pt>
                <c:pt idx="7">
                  <c:v>17</c:v>
                </c:pt>
                <c:pt idx="8">
                  <c:v>31</c:v>
                </c:pt>
                <c:pt idx="9">
                  <c:v>39</c:v>
                </c:pt>
                <c:pt idx="10">
                  <c:v>45</c:v>
                </c:pt>
                <c:pt idx="11">
                  <c:v>50</c:v>
                </c:pt>
                <c:pt idx="12">
                  <c:v>43</c:v>
                </c:pt>
                <c:pt idx="13">
                  <c:v>45</c:v>
                </c:pt>
                <c:pt idx="14">
                  <c:v>40</c:v>
                </c:pt>
                <c:pt idx="15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35-49B8-BB2A-9967385077E0}"/>
            </c:ext>
          </c:extLst>
        </c:ser>
        <c:ser>
          <c:idx val="1"/>
          <c:order val="1"/>
          <c:tx>
            <c:strRef>
              <c:f>'2021'!$A$163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'2021'!$E$161:$AC$161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'2021'!$B$163:$AC$163</c:f>
              <c:numCache>
                <c:formatCode>General</c:formatCode>
                <c:ptCount val="16"/>
                <c:pt idx="0">
                  <c:v>142</c:v>
                </c:pt>
                <c:pt idx="1">
                  <c:v>137</c:v>
                </c:pt>
                <c:pt idx="2">
                  <c:v>156</c:v>
                </c:pt>
                <c:pt idx="3">
                  <c:v>148</c:v>
                </c:pt>
                <c:pt idx="4">
                  <c:v>179</c:v>
                </c:pt>
                <c:pt idx="5">
                  <c:v>190</c:v>
                </c:pt>
                <c:pt idx="6">
                  <c:v>178</c:v>
                </c:pt>
                <c:pt idx="7">
                  <c:v>227</c:v>
                </c:pt>
                <c:pt idx="8">
                  <c:v>356</c:v>
                </c:pt>
                <c:pt idx="9">
                  <c:v>461</c:v>
                </c:pt>
                <c:pt idx="10">
                  <c:v>421</c:v>
                </c:pt>
                <c:pt idx="11">
                  <c:v>263</c:v>
                </c:pt>
                <c:pt idx="12">
                  <c:v>172</c:v>
                </c:pt>
                <c:pt idx="13">
                  <c:v>130</c:v>
                </c:pt>
                <c:pt idx="14">
                  <c:v>91</c:v>
                </c:pt>
                <c:pt idx="15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35-49B8-BB2A-9967385077E0}"/>
            </c:ext>
          </c:extLst>
        </c:ser>
        <c:ser>
          <c:idx val="2"/>
          <c:order val="2"/>
          <c:tx>
            <c:strRef>
              <c:f>'2021'!$A$164</c:f>
              <c:strCache>
                <c:ptCount val="1"/>
                <c:pt idx="0">
                  <c:v>Total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'2021'!$E$161:$AC$161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'2021'!$B$164:$AC$164</c:f>
              <c:numCache>
                <c:formatCode>General</c:formatCode>
                <c:ptCount val="16"/>
                <c:pt idx="0">
                  <c:v>142</c:v>
                </c:pt>
                <c:pt idx="1">
                  <c:v>137</c:v>
                </c:pt>
                <c:pt idx="2">
                  <c:v>156</c:v>
                </c:pt>
                <c:pt idx="3">
                  <c:v>148</c:v>
                </c:pt>
                <c:pt idx="4">
                  <c:v>184</c:v>
                </c:pt>
                <c:pt idx="5">
                  <c:v>200</c:v>
                </c:pt>
                <c:pt idx="6">
                  <c:v>191</c:v>
                </c:pt>
                <c:pt idx="7">
                  <c:v>244</c:v>
                </c:pt>
                <c:pt idx="8">
                  <c:v>387</c:v>
                </c:pt>
                <c:pt idx="9">
                  <c:v>500</c:v>
                </c:pt>
                <c:pt idx="10">
                  <c:v>466</c:v>
                </c:pt>
                <c:pt idx="11">
                  <c:v>313</c:v>
                </c:pt>
                <c:pt idx="12">
                  <c:v>215</c:v>
                </c:pt>
                <c:pt idx="13">
                  <c:v>175</c:v>
                </c:pt>
                <c:pt idx="14">
                  <c:v>131</c:v>
                </c:pt>
                <c:pt idx="15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35-49B8-BB2A-996738507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52192"/>
        <c:axId val="156562944"/>
      </c:lineChart>
      <c:catAx>
        <c:axId val="15655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8612210910278442"/>
              <c:y val="0.812368852156069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5656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5629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565521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36769706684422787"/>
          <c:y val="0.91897906418414133"/>
          <c:w val="0.2920892093037305"/>
          <c:h val="6.0566906219858496E-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Public Affairs &amp; Administration 
Program - Political Science</a:t>
            </a:r>
          </a:p>
        </c:rich>
      </c:tx>
      <c:layout>
        <c:manualLayout>
          <c:xMode val="edge"/>
          <c:yMode val="edge"/>
          <c:x val="0.35876166007664656"/>
          <c:y val="4.246299908408064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6465318077357616E-2"/>
          <c:y val="0.24628539468766764"/>
          <c:w val="0.91767456209079035"/>
          <c:h val="0.50318653914635403"/>
        </c:manualLayout>
      </c:layout>
      <c:lineChart>
        <c:grouping val="standard"/>
        <c:varyColors val="0"/>
        <c:ser>
          <c:idx val="0"/>
          <c:order val="0"/>
          <c:tx>
            <c:strRef>
              <c:f>'2021'!$A$1424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'2021'!$E$1423:$AC$1423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'2021'!$B$1424:$AC$1424</c:f>
              <c:numCache>
                <c:formatCode>General</c:formatCode>
                <c:ptCount val="16"/>
                <c:pt idx="0">
                  <c:v>80</c:v>
                </c:pt>
                <c:pt idx="1">
                  <c:v>95</c:v>
                </c:pt>
                <c:pt idx="2">
                  <c:v>77</c:v>
                </c:pt>
                <c:pt idx="3">
                  <c:v>78</c:v>
                </c:pt>
                <c:pt idx="4">
                  <c:v>96</c:v>
                </c:pt>
                <c:pt idx="5">
                  <c:v>91</c:v>
                </c:pt>
                <c:pt idx="6">
                  <c:v>83</c:v>
                </c:pt>
                <c:pt idx="7">
                  <c:v>76</c:v>
                </c:pt>
                <c:pt idx="8">
                  <c:v>62</c:v>
                </c:pt>
                <c:pt idx="9">
                  <c:v>70</c:v>
                </c:pt>
                <c:pt idx="10">
                  <c:v>83</c:v>
                </c:pt>
                <c:pt idx="11">
                  <c:v>79</c:v>
                </c:pt>
                <c:pt idx="12">
                  <c:v>83</c:v>
                </c:pt>
                <c:pt idx="13">
                  <c:v>73</c:v>
                </c:pt>
                <c:pt idx="14">
                  <c:v>80</c:v>
                </c:pt>
                <c:pt idx="15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0-4E34-BBEC-FC7CCEE65C0C}"/>
            </c:ext>
          </c:extLst>
        </c:ser>
        <c:ser>
          <c:idx val="1"/>
          <c:order val="1"/>
          <c:tx>
            <c:strRef>
              <c:f>'2021'!$A$1425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'2021'!$E$1423:$AC$1423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'2021'!$B$1425:$AC$1425</c:f>
              <c:numCache>
                <c:formatCode>General</c:formatCode>
                <c:ptCount val="16"/>
                <c:pt idx="0">
                  <c:v>90</c:v>
                </c:pt>
                <c:pt idx="1">
                  <c:v>74</c:v>
                </c:pt>
                <c:pt idx="2">
                  <c:v>59</c:v>
                </c:pt>
                <c:pt idx="3">
                  <c:v>49</c:v>
                </c:pt>
                <c:pt idx="4">
                  <c:v>46</c:v>
                </c:pt>
                <c:pt idx="5">
                  <c:v>54</c:v>
                </c:pt>
                <c:pt idx="6">
                  <c:v>46</c:v>
                </c:pt>
                <c:pt idx="7">
                  <c:v>40</c:v>
                </c:pt>
                <c:pt idx="8">
                  <c:v>46</c:v>
                </c:pt>
                <c:pt idx="9">
                  <c:v>54</c:v>
                </c:pt>
                <c:pt idx="10">
                  <c:v>62</c:v>
                </c:pt>
                <c:pt idx="11">
                  <c:v>81</c:v>
                </c:pt>
                <c:pt idx="12">
                  <c:v>80</c:v>
                </c:pt>
                <c:pt idx="13">
                  <c:v>79</c:v>
                </c:pt>
                <c:pt idx="14">
                  <c:v>120</c:v>
                </c:pt>
                <c:pt idx="15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00-4E34-BBEC-FC7CCEE65C0C}"/>
            </c:ext>
          </c:extLst>
        </c:ser>
        <c:ser>
          <c:idx val="2"/>
          <c:order val="2"/>
          <c:tx>
            <c:strRef>
              <c:f>'2021'!$A$1426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'2021'!$E$1423:$AC$1423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'2021'!$B$1426:$AC$1426</c:f>
              <c:numCache>
                <c:formatCode>General</c:formatCode>
                <c:ptCount val="16"/>
                <c:pt idx="0">
                  <c:v>170</c:v>
                </c:pt>
                <c:pt idx="1">
                  <c:v>169</c:v>
                </c:pt>
                <c:pt idx="2">
                  <c:v>136</c:v>
                </c:pt>
                <c:pt idx="3">
                  <c:v>127</c:v>
                </c:pt>
                <c:pt idx="4">
                  <c:v>142</c:v>
                </c:pt>
                <c:pt idx="5">
                  <c:v>145</c:v>
                </c:pt>
                <c:pt idx="6">
                  <c:v>129</c:v>
                </c:pt>
                <c:pt idx="7">
                  <c:v>116</c:v>
                </c:pt>
                <c:pt idx="8">
                  <c:v>108</c:v>
                </c:pt>
                <c:pt idx="9">
                  <c:v>124</c:v>
                </c:pt>
                <c:pt idx="10">
                  <c:v>145</c:v>
                </c:pt>
                <c:pt idx="11">
                  <c:v>160</c:v>
                </c:pt>
                <c:pt idx="12">
                  <c:v>163</c:v>
                </c:pt>
                <c:pt idx="13">
                  <c:v>152</c:v>
                </c:pt>
                <c:pt idx="14">
                  <c:v>200</c:v>
                </c:pt>
                <c:pt idx="15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00-4E34-BBEC-FC7CCEE65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17504"/>
        <c:axId val="98124160"/>
      </c:lineChart>
      <c:catAx>
        <c:axId val="9811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8564999458796532"/>
              <c:y val="0.82378218223116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9812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12416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981175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972845599905226"/>
          <c:y val="0.92993967994136451"/>
          <c:w val="0.25830839525518562"/>
          <c:h val="5.944819871771280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Public Affairs and Administration
Program - Public Administration</a:t>
            </a:r>
          </a:p>
        </c:rich>
      </c:tx>
      <c:layout>
        <c:manualLayout>
          <c:xMode val="edge"/>
          <c:yMode val="edge"/>
          <c:x val="0.33521819285991061"/>
          <c:y val="6.75106354540545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2697921343113148E-2"/>
          <c:y val="0.24472605352094781"/>
          <c:w val="0.9095317714705029"/>
          <c:h val="0.51265888797922632"/>
        </c:manualLayout>
      </c:layout>
      <c:lineChart>
        <c:grouping val="standard"/>
        <c:varyColors val="0"/>
        <c:ser>
          <c:idx val="3"/>
          <c:order val="0"/>
          <c:tx>
            <c:strRef>
              <c:f>'2021'!$A$1458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diamond"/>
            <c:size val="7"/>
            <c:spPr>
              <a:ln>
                <a:solidFill>
                  <a:srgbClr val="00FF00"/>
                </a:solidFill>
              </a:ln>
            </c:spPr>
          </c:marker>
          <c:cat>
            <c:numRef>
              <c:f>'2021'!$B$1457:$AC$1457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'2021'!$B$1458:$AC$1458</c:f>
              <c:numCache>
                <c:formatCode>General</c:formatCode>
                <c:ptCount val="16"/>
                <c:pt idx="11">
                  <c:v>5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A7-4113-8958-7390FF537B0E}"/>
            </c:ext>
          </c:extLst>
        </c:ser>
        <c:ser>
          <c:idx val="0"/>
          <c:order val="1"/>
          <c:tx>
            <c:strRef>
              <c:f>'2021'!$A$1459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'2021'!$B$1457:$AC$1457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'2021'!$C$1459:$AC$1459</c:f>
              <c:numCache>
                <c:formatCode>General</c:formatCode>
                <c:ptCount val="16"/>
                <c:pt idx="0">
                  <c:v>110</c:v>
                </c:pt>
                <c:pt idx="1">
                  <c:v>130</c:v>
                </c:pt>
                <c:pt idx="2">
                  <c:v>140</c:v>
                </c:pt>
                <c:pt idx="3">
                  <c:v>152</c:v>
                </c:pt>
                <c:pt idx="4">
                  <c:v>184</c:v>
                </c:pt>
                <c:pt idx="5">
                  <c:v>203</c:v>
                </c:pt>
                <c:pt idx="6">
                  <c:v>221</c:v>
                </c:pt>
                <c:pt idx="7">
                  <c:v>221</c:v>
                </c:pt>
                <c:pt idx="8">
                  <c:v>208</c:v>
                </c:pt>
                <c:pt idx="9">
                  <c:v>192</c:v>
                </c:pt>
                <c:pt idx="10">
                  <c:v>188</c:v>
                </c:pt>
                <c:pt idx="11">
                  <c:v>191</c:v>
                </c:pt>
                <c:pt idx="12">
                  <c:v>218</c:v>
                </c:pt>
                <c:pt idx="13">
                  <c:v>181</c:v>
                </c:pt>
                <c:pt idx="14">
                  <c:v>180</c:v>
                </c:pt>
                <c:pt idx="15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A7-4113-8958-7390FF537B0E}"/>
            </c:ext>
          </c:extLst>
        </c:ser>
        <c:ser>
          <c:idx val="1"/>
          <c:order val="2"/>
          <c:tx>
            <c:strRef>
              <c:f>'2021'!$A$1460</c:f>
              <c:strCache>
                <c:ptCount val="1"/>
                <c:pt idx="0">
                  <c:v>Doctoral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'2021'!$B$1457:$AC$1457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'2021'!$C$1460:$AC$1460</c:f>
              <c:numCache>
                <c:formatCode>General</c:formatCode>
                <c:ptCount val="16"/>
                <c:pt idx="0">
                  <c:v>20</c:v>
                </c:pt>
                <c:pt idx="1">
                  <c:v>11</c:v>
                </c:pt>
                <c:pt idx="2">
                  <c:v>20</c:v>
                </c:pt>
                <c:pt idx="3">
                  <c:v>31</c:v>
                </c:pt>
                <c:pt idx="4">
                  <c:v>24</c:v>
                </c:pt>
                <c:pt idx="5">
                  <c:v>27</c:v>
                </c:pt>
                <c:pt idx="6">
                  <c:v>23</c:v>
                </c:pt>
                <c:pt idx="7">
                  <c:v>33</c:v>
                </c:pt>
                <c:pt idx="8">
                  <c:v>28</c:v>
                </c:pt>
                <c:pt idx="9">
                  <c:v>27</c:v>
                </c:pt>
                <c:pt idx="10">
                  <c:v>21</c:v>
                </c:pt>
                <c:pt idx="11">
                  <c:v>32</c:v>
                </c:pt>
                <c:pt idx="12">
                  <c:v>30</c:v>
                </c:pt>
                <c:pt idx="13">
                  <c:v>48</c:v>
                </c:pt>
                <c:pt idx="14">
                  <c:v>36</c:v>
                </c:pt>
                <c:pt idx="15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A7-4113-8958-7390FF537B0E}"/>
            </c:ext>
          </c:extLst>
        </c:ser>
        <c:ser>
          <c:idx val="2"/>
          <c:order val="3"/>
          <c:tx>
            <c:strRef>
              <c:f>'2021'!$A$1461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'2021'!$B$1457:$AC$1457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'2021'!$C$1461:$AC$1461</c:f>
              <c:numCache>
                <c:formatCode>General</c:formatCode>
                <c:ptCount val="16"/>
                <c:pt idx="0">
                  <c:v>130</c:v>
                </c:pt>
                <c:pt idx="1">
                  <c:v>141</c:v>
                </c:pt>
                <c:pt idx="2">
                  <c:v>160</c:v>
                </c:pt>
                <c:pt idx="3">
                  <c:v>183</c:v>
                </c:pt>
                <c:pt idx="4">
                  <c:v>208</c:v>
                </c:pt>
                <c:pt idx="5">
                  <c:v>230</c:v>
                </c:pt>
                <c:pt idx="6">
                  <c:v>244</c:v>
                </c:pt>
                <c:pt idx="7">
                  <c:v>254</c:v>
                </c:pt>
                <c:pt idx="8">
                  <c:v>236</c:v>
                </c:pt>
                <c:pt idx="9">
                  <c:v>219</c:v>
                </c:pt>
                <c:pt idx="10">
                  <c:v>209</c:v>
                </c:pt>
                <c:pt idx="11">
                  <c:v>228</c:v>
                </c:pt>
                <c:pt idx="12">
                  <c:v>256</c:v>
                </c:pt>
                <c:pt idx="13">
                  <c:v>238</c:v>
                </c:pt>
                <c:pt idx="14">
                  <c:v>225</c:v>
                </c:pt>
                <c:pt idx="15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A7-4113-8958-7390FF537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58848"/>
        <c:axId val="98169600"/>
      </c:lineChart>
      <c:catAx>
        <c:axId val="9815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5409417431917265"/>
              <c:y val="0.841723304147751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9816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1696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981588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156637511610308"/>
          <c:y val="0.93038088218072101"/>
          <c:w val="0.38203057235871263"/>
          <c:h val="5.661222212271721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Public Affairs and Administration
Program - Public Affairs Reporting</a:t>
            </a:r>
          </a:p>
        </c:rich>
      </c:tx>
      <c:layout>
        <c:manualLayout>
          <c:xMode val="edge"/>
          <c:yMode val="edge"/>
          <c:x val="0.34545460934810956"/>
          <c:y val="7.19605811296728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939406690083208E-2"/>
          <c:y val="0.23325153883411184"/>
          <c:w val="0.92121229159495743"/>
          <c:h val="0.46898447701752327"/>
        </c:manualLayout>
      </c:layout>
      <c:lineChart>
        <c:grouping val="standard"/>
        <c:varyColors val="0"/>
        <c:ser>
          <c:idx val="0"/>
          <c:order val="0"/>
          <c:tx>
            <c:strRef>
              <c:f>'2021'!$A$1494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'2021'!$E$1493:$AC$1493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'2021'!$B$1494:$AC$1494</c:f>
              <c:numCache>
                <c:formatCode>General</c:formatCode>
                <c:ptCount val="16"/>
                <c:pt idx="0">
                  <c:v>20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17</c:v>
                </c:pt>
                <c:pt idx="5">
                  <c:v>15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  <c:pt idx="12">
                  <c:v>7</c:v>
                </c:pt>
                <c:pt idx="13">
                  <c:v>8</c:v>
                </c:pt>
                <c:pt idx="14">
                  <c:v>11</c:v>
                </c:pt>
                <c:pt idx="1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C9-4905-85CF-809068116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71136"/>
        <c:axId val="165773696"/>
      </c:lineChart>
      <c:catAx>
        <c:axId val="16577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4719014528422135"/>
              <c:y val="0.801362228623299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577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77369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57711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802443884769289"/>
          <c:y val="0.91402530921146119"/>
          <c:w val="8.1818196950868005E-2"/>
          <c:h val="6.947918178037373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Public Affairs and Administration</a:t>
            </a:r>
          </a:p>
        </c:rich>
      </c:tx>
      <c:layout>
        <c:manualLayout>
          <c:xMode val="edge"/>
          <c:yMode val="edge"/>
          <c:x val="0.3447490185830302"/>
          <c:y val="7.238636694622969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7077652083283213E-2"/>
          <c:y val="0.27077863190997042"/>
          <c:w val="0.92694106983251934"/>
          <c:h val="0.46112796721301852"/>
        </c:manualLayout>
      </c:layout>
      <c:lineChart>
        <c:grouping val="standard"/>
        <c:varyColors val="0"/>
        <c:ser>
          <c:idx val="0"/>
          <c:order val="0"/>
          <c:tx>
            <c:strRef>
              <c:f>'2021'!$A$1589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'2021'!$E$1588:$AC$1588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'2021'!$B$1589:$AC$1589</c:f>
              <c:numCache>
                <c:formatCode>General</c:formatCode>
                <c:ptCount val="16"/>
                <c:pt idx="0">
                  <c:v>312</c:v>
                </c:pt>
                <c:pt idx="1">
                  <c:v>323</c:v>
                </c:pt>
                <c:pt idx="2">
                  <c:v>333</c:v>
                </c:pt>
                <c:pt idx="3">
                  <c:v>381</c:v>
                </c:pt>
                <c:pt idx="4">
                  <c:v>402</c:v>
                </c:pt>
                <c:pt idx="5">
                  <c:v>367</c:v>
                </c:pt>
                <c:pt idx="6">
                  <c:v>359</c:v>
                </c:pt>
                <c:pt idx="7">
                  <c:v>355</c:v>
                </c:pt>
                <c:pt idx="8">
                  <c:v>332</c:v>
                </c:pt>
                <c:pt idx="9">
                  <c:v>318</c:v>
                </c:pt>
                <c:pt idx="10">
                  <c:v>315</c:v>
                </c:pt>
                <c:pt idx="11">
                  <c:v>252</c:v>
                </c:pt>
                <c:pt idx="12">
                  <c:v>299</c:v>
                </c:pt>
                <c:pt idx="13">
                  <c:v>255</c:v>
                </c:pt>
                <c:pt idx="14">
                  <c:v>276</c:v>
                </c:pt>
                <c:pt idx="15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76-4BD0-952D-224FCB8EB9C2}"/>
            </c:ext>
          </c:extLst>
        </c:ser>
        <c:ser>
          <c:idx val="1"/>
          <c:order val="1"/>
          <c:tx>
            <c:strRef>
              <c:f>'2021'!$A$1590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'2021'!$E$1588:$AC$1588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'2021'!$B$1590:$AC$1590</c:f>
              <c:numCache>
                <c:formatCode>General</c:formatCode>
                <c:ptCount val="16"/>
                <c:pt idx="0">
                  <c:v>356</c:v>
                </c:pt>
                <c:pt idx="1">
                  <c:v>373</c:v>
                </c:pt>
                <c:pt idx="2">
                  <c:v>397</c:v>
                </c:pt>
                <c:pt idx="3">
                  <c:v>415</c:v>
                </c:pt>
                <c:pt idx="4">
                  <c:v>481</c:v>
                </c:pt>
                <c:pt idx="5">
                  <c:v>483</c:v>
                </c:pt>
                <c:pt idx="6">
                  <c:v>498</c:v>
                </c:pt>
                <c:pt idx="7">
                  <c:v>495</c:v>
                </c:pt>
                <c:pt idx="8">
                  <c:v>480</c:v>
                </c:pt>
                <c:pt idx="9">
                  <c:v>463</c:v>
                </c:pt>
                <c:pt idx="10">
                  <c:v>459</c:v>
                </c:pt>
                <c:pt idx="11">
                  <c:v>504</c:v>
                </c:pt>
                <c:pt idx="12">
                  <c:v>473</c:v>
                </c:pt>
                <c:pt idx="13">
                  <c:v>425</c:v>
                </c:pt>
                <c:pt idx="14">
                  <c:v>283</c:v>
                </c:pt>
                <c:pt idx="15">
                  <c:v>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76-4BD0-952D-224FCB8EB9C2}"/>
            </c:ext>
          </c:extLst>
        </c:ser>
        <c:ser>
          <c:idx val="2"/>
          <c:order val="2"/>
          <c:tx>
            <c:strRef>
              <c:f>'2021'!$A$1591</c:f>
              <c:strCache>
                <c:ptCount val="1"/>
                <c:pt idx="0">
                  <c:v>Doctoral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'2021'!$E$1588:$AC$1588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'2021'!$B$1591:$AC$1591</c:f>
              <c:numCache>
                <c:formatCode>General</c:formatCode>
                <c:ptCount val="16"/>
                <c:pt idx="0">
                  <c:v>20</c:v>
                </c:pt>
                <c:pt idx="1">
                  <c:v>11</c:v>
                </c:pt>
                <c:pt idx="2">
                  <c:v>20</c:v>
                </c:pt>
                <c:pt idx="3">
                  <c:v>31</c:v>
                </c:pt>
                <c:pt idx="4">
                  <c:v>24</c:v>
                </c:pt>
                <c:pt idx="5">
                  <c:v>27</c:v>
                </c:pt>
                <c:pt idx="6">
                  <c:v>23</c:v>
                </c:pt>
                <c:pt idx="7">
                  <c:v>33</c:v>
                </c:pt>
                <c:pt idx="8">
                  <c:v>28</c:v>
                </c:pt>
                <c:pt idx="9">
                  <c:v>27</c:v>
                </c:pt>
                <c:pt idx="10">
                  <c:v>21</c:v>
                </c:pt>
                <c:pt idx="11">
                  <c:v>32</c:v>
                </c:pt>
                <c:pt idx="12">
                  <c:v>30</c:v>
                </c:pt>
                <c:pt idx="13">
                  <c:v>48</c:v>
                </c:pt>
                <c:pt idx="14">
                  <c:v>36</c:v>
                </c:pt>
                <c:pt idx="15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6-4BD0-952D-224FCB8EB9C2}"/>
            </c:ext>
          </c:extLst>
        </c:ser>
        <c:ser>
          <c:idx val="3"/>
          <c:order val="3"/>
          <c:tx>
            <c:strRef>
              <c:f>'2021'!$A$1592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'2021'!$E$1588:$AC$1588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'2021'!$B$1592:$AC$1592</c:f>
              <c:numCache>
                <c:formatCode>General</c:formatCode>
                <c:ptCount val="16"/>
                <c:pt idx="0">
                  <c:v>688</c:v>
                </c:pt>
                <c:pt idx="1">
                  <c:v>707</c:v>
                </c:pt>
                <c:pt idx="2">
                  <c:v>750</c:v>
                </c:pt>
                <c:pt idx="3">
                  <c:v>827</c:v>
                </c:pt>
                <c:pt idx="4">
                  <c:v>907</c:v>
                </c:pt>
                <c:pt idx="5">
                  <c:v>877</c:v>
                </c:pt>
                <c:pt idx="6">
                  <c:v>880</c:v>
                </c:pt>
                <c:pt idx="7">
                  <c:v>883</c:v>
                </c:pt>
                <c:pt idx="8">
                  <c:v>840</c:v>
                </c:pt>
                <c:pt idx="9">
                  <c:v>808</c:v>
                </c:pt>
                <c:pt idx="10">
                  <c:v>795</c:v>
                </c:pt>
                <c:pt idx="11">
                  <c:v>788</c:v>
                </c:pt>
                <c:pt idx="12">
                  <c:v>802</c:v>
                </c:pt>
                <c:pt idx="13">
                  <c:v>728</c:v>
                </c:pt>
                <c:pt idx="14">
                  <c:v>595</c:v>
                </c:pt>
                <c:pt idx="15">
                  <c:v>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6-4BD0-952D-224FCB8EB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882944"/>
        <c:axId val="168885248"/>
      </c:lineChart>
      <c:catAx>
        <c:axId val="16888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809743482217998"/>
              <c:y val="0.825740778497730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888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88524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8882944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551005394414142"/>
          <c:y val="0.91153202821177959"/>
          <c:w val="0.34170487713858888"/>
          <c:h val="7.506734349979367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Public Affairs and Administration
Program - Public Health</a:t>
            </a:r>
          </a:p>
        </c:rich>
      </c:tx>
      <c:layout>
        <c:manualLayout>
          <c:xMode val="edge"/>
          <c:yMode val="edge"/>
          <c:x val="0.34568854250366932"/>
          <c:y val="7.25001548770398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3540125974416203E-2"/>
          <c:y val="0.22250047531229483"/>
          <c:w val="0.92057539655791087"/>
          <c:h val="0.48000102539281592"/>
        </c:manualLayout>
      </c:layout>
      <c:lineChart>
        <c:grouping val="standard"/>
        <c:varyColors val="0"/>
        <c:ser>
          <c:idx val="0"/>
          <c:order val="0"/>
          <c:tx>
            <c:strRef>
              <c:f>'2021'!$A$1558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'2021'!$E$1557:$AC$1557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'2021'!$B$1558:$AC$1558</c:f>
              <c:numCache>
                <c:formatCode>General</c:formatCode>
                <c:ptCount val="16"/>
                <c:pt idx="0">
                  <c:v>41</c:v>
                </c:pt>
                <c:pt idx="1">
                  <c:v>34</c:v>
                </c:pt>
                <c:pt idx="2">
                  <c:v>55</c:v>
                </c:pt>
                <c:pt idx="3">
                  <c:v>66</c:v>
                </c:pt>
                <c:pt idx="4">
                  <c:v>82</c:v>
                </c:pt>
                <c:pt idx="5">
                  <c:v>77</c:v>
                </c:pt>
                <c:pt idx="6">
                  <c:v>80</c:v>
                </c:pt>
                <c:pt idx="7">
                  <c:v>83</c:v>
                </c:pt>
                <c:pt idx="8">
                  <c:v>96</c:v>
                </c:pt>
                <c:pt idx="9">
                  <c:v>94</c:v>
                </c:pt>
                <c:pt idx="10">
                  <c:v>86</c:v>
                </c:pt>
                <c:pt idx="11">
                  <c:v>78</c:v>
                </c:pt>
                <c:pt idx="12">
                  <c:v>70</c:v>
                </c:pt>
                <c:pt idx="13">
                  <c:v>62</c:v>
                </c:pt>
                <c:pt idx="14">
                  <c:v>57</c:v>
                </c:pt>
                <c:pt idx="15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1F-4C12-9452-11CF6516A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4272"/>
        <c:axId val="168789120"/>
      </c:lineChart>
      <c:catAx>
        <c:axId val="16877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6572271164283607"/>
              <c:y val="0.79000173676769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878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7891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87742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6525300302148637"/>
          <c:y val="0.90925632256483258"/>
          <c:w val="8.169444768139239E-2"/>
          <c:h val="7.000014953645225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Undecided Degree Seeking/
Non-Degree Seeking</a:t>
            </a:r>
          </a:p>
        </c:rich>
      </c:tx>
      <c:layout>
        <c:manualLayout>
          <c:xMode val="edge"/>
          <c:yMode val="edge"/>
          <c:x val="0.39591233407764592"/>
          <c:y val="7.070737585303177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6298290793215229E-2"/>
          <c:y val="0.30414571791390815"/>
          <c:w val="0.89099200231240661"/>
          <c:h val="0.32211973953694506"/>
        </c:manualLayout>
      </c:layout>
      <c:lineChart>
        <c:grouping val="standard"/>
        <c:varyColors val="0"/>
        <c:ser>
          <c:idx val="0"/>
          <c:order val="0"/>
          <c:tx>
            <c:strRef>
              <c:f>'2021'!$A$1657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'2021'!$E$1656:$AC$1656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'2021'!$B$1657:$AC$1657</c:f>
              <c:numCache>
                <c:formatCode>General</c:formatCode>
                <c:ptCount val="16"/>
                <c:pt idx="0">
                  <c:v>235</c:v>
                </c:pt>
                <c:pt idx="1">
                  <c:v>259</c:v>
                </c:pt>
                <c:pt idx="2">
                  <c:v>170</c:v>
                </c:pt>
                <c:pt idx="3">
                  <c:v>197</c:v>
                </c:pt>
                <c:pt idx="4">
                  <c:v>204</c:v>
                </c:pt>
                <c:pt idx="5">
                  <c:v>194</c:v>
                </c:pt>
                <c:pt idx="6">
                  <c:v>171</c:v>
                </c:pt>
                <c:pt idx="7">
                  <c:v>166</c:v>
                </c:pt>
                <c:pt idx="8">
                  <c:v>163</c:v>
                </c:pt>
                <c:pt idx="9">
                  <c:v>200</c:v>
                </c:pt>
                <c:pt idx="10">
                  <c:v>224</c:v>
                </c:pt>
                <c:pt idx="11">
                  <c:v>245</c:v>
                </c:pt>
                <c:pt idx="12">
                  <c:v>224</c:v>
                </c:pt>
                <c:pt idx="13">
                  <c:v>196</c:v>
                </c:pt>
                <c:pt idx="14">
                  <c:v>233</c:v>
                </c:pt>
                <c:pt idx="15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25-4A84-93BF-94E6EF12EBA6}"/>
            </c:ext>
          </c:extLst>
        </c:ser>
        <c:ser>
          <c:idx val="1"/>
          <c:order val="1"/>
          <c:tx>
            <c:strRef>
              <c:f>'2021'!$A$1658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'2021'!$E$1656:$AC$1656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'2021'!$B$1658:$AC$1658</c:f>
              <c:numCache>
                <c:formatCode>General</c:formatCode>
                <c:ptCount val="16"/>
                <c:pt idx="0">
                  <c:v>258</c:v>
                </c:pt>
                <c:pt idx="1">
                  <c:v>271</c:v>
                </c:pt>
                <c:pt idx="2">
                  <c:v>222</c:v>
                </c:pt>
                <c:pt idx="3">
                  <c:v>229</c:v>
                </c:pt>
                <c:pt idx="4">
                  <c:v>193</c:v>
                </c:pt>
                <c:pt idx="5">
                  <c:v>193</c:v>
                </c:pt>
                <c:pt idx="6">
                  <c:v>195</c:v>
                </c:pt>
                <c:pt idx="7">
                  <c:v>208</c:v>
                </c:pt>
                <c:pt idx="8">
                  <c:v>191</c:v>
                </c:pt>
                <c:pt idx="9">
                  <c:v>173</c:v>
                </c:pt>
                <c:pt idx="10">
                  <c:v>180</c:v>
                </c:pt>
                <c:pt idx="11">
                  <c:v>169</c:v>
                </c:pt>
                <c:pt idx="12">
                  <c:v>133</c:v>
                </c:pt>
                <c:pt idx="13">
                  <c:v>172</c:v>
                </c:pt>
                <c:pt idx="14">
                  <c:v>125</c:v>
                </c:pt>
                <c:pt idx="15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25-4A84-93BF-94E6EF12EBA6}"/>
            </c:ext>
          </c:extLst>
        </c:ser>
        <c:ser>
          <c:idx val="2"/>
          <c:order val="2"/>
          <c:tx>
            <c:strRef>
              <c:f>'2021'!$A$1659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'2021'!$E$1656:$AC$1656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'2021'!$B$1659:$AC$1659</c:f>
              <c:numCache>
                <c:formatCode>General</c:formatCode>
                <c:ptCount val="16"/>
                <c:pt idx="0">
                  <c:v>493</c:v>
                </c:pt>
                <c:pt idx="1">
                  <c:v>530</c:v>
                </c:pt>
                <c:pt idx="2">
                  <c:v>392</c:v>
                </c:pt>
                <c:pt idx="3">
                  <c:v>426</c:v>
                </c:pt>
                <c:pt idx="4">
                  <c:v>397</c:v>
                </c:pt>
                <c:pt idx="5">
                  <c:v>387</c:v>
                </c:pt>
                <c:pt idx="6">
                  <c:v>366</c:v>
                </c:pt>
                <c:pt idx="7">
                  <c:v>374</c:v>
                </c:pt>
                <c:pt idx="8">
                  <c:v>354</c:v>
                </c:pt>
                <c:pt idx="9">
                  <c:v>373</c:v>
                </c:pt>
                <c:pt idx="10">
                  <c:v>404</c:v>
                </c:pt>
                <c:pt idx="11">
                  <c:v>414</c:v>
                </c:pt>
                <c:pt idx="12">
                  <c:v>357</c:v>
                </c:pt>
                <c:pt idx="13">
                  <c:v>368</c:v>
                </c:pt>
                <c:pt idx="14">
                  <c:v>358</c:v>
                </c:pt>
                <c:pt idx="15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25-4A84-93BF-94E6EF12E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06048"/>
        <c:axId val="169112704"/>
      </c:lineChart>
      <c:catAx>
        <c:axId val="1691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6137490682245613"/>
              <c:y val="0.71883753836230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911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1127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9106048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07587504291901"/>
          <c:y val="0.86955347541827988"/>
          <c:w val="0.34973517847776675"/>
          <c:h val="7.323263927635419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University of Illinois Springfield</a:t>
            </a:r>
          </a:p>
        </c:rich>
      </c:tx>
      <c:layout>
        <c:manualLayout>
          <c:xMode val="edge"/>
          <c:yMode val="edge"/>
          <c:x val="0.38037777901434966"/>
          <c:y val="6.92843185872043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5849162569092053E-2"/>
          <c:y val="0.2701659237487794"/>
          <c:w val="0.88075569069393922"/>
          <c:h val="0.38341618137453942"/>
        </c:manualLayout>
      </c:layout>
      <c:lineChart>
        <c:grouping val="standard"/>
        <c:varyColors val="0"/>
        <c:ser>
          <c:idx val="0"/>
          <c:order val="0"/>
          <c:tx>
            <c:strRef>
              <c:f>'2021'!$A$1690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'2021'!$E$1689:$AC$1689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'2021'!$B$1690:$AC$1690</c:f>
              <c:numCache>
                <c:formatCode>#,##0</c:formatCode>
                <c:ptCount val="16"/>
                <c:pt idx="0">
                  <c:v>2758</c:v>
                </c:pt>
                <c:pt idx="1">
                  <c:v>2863</c:v>
                </c:pt>
                <c:pt idx="2">
                  <c:v>2889</c:v>
                </c:pt>
                <c:pt idx="3">
                  <c:v>3027</c:v>
                </c:pt>
                <c:pt idx="4">
                  <c:v>3197</c:v>
                </c:pt>
                <c:pt idx="5">
                  <c:v>3112</c:v>
                </c:pt>
                <c:pt idx="6">
                  <c:v>3054</c:v>
                </c:pt>
                <c:pt idx="7">
                  <c:v>3039</c:v>
                </c:pt>
                <c:pt idx="8">
                  <c:v>3038</c:v>
                </c:pt>
                <c:pt idx="9">
                  <c:v>2937</c:v>
                </c:pt>
                <c:pt idx="10">
                  <c:v>2959</c:v>
                </c:pt>
                <c:pt idx="11">
                  <c:v>2932</c:v>
                </c:pt>
                <c:pt idx="12">
                  <c:v>2814</c:v>
                </c:pt>
                <c:pt idx="13">
                  <c:v>2674</c:v>
                </c:pt>
                <c:pt idx="14">
                  <c:v>2654</c:v>
                </c:pt>
                <c:pt idx="15">
                  <c:v>2503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43-486D-9093-9B619DE0DED0}"/>
            </c:ext>
          </c:extLst>
        </c:ser>
        <c:ser>
          <c:idx val="1"/>
          <c:order val="1"/>
          <c:tx>
            <c:strRef>
              <c:f>'2021'!$A$1691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'2021'!$E$1689:$AC$1689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'2021'!$B$1691:$AC$1691</c:f>
              <c:numCache>
                <c:formatCode>#,##0</c:formatCode>
                <c:ptCount val="16"/>
                <c:pt idx="0">
                  <c:v>1983</c:v>
                </c:pt>
                <c:pt idx="1">
                  <c:v>1981</c:v>
                </c:pt>
                <c:pt idx="2">
                  <c:v>1802</c:v>
                </c:pt>
                <c:pt idx="3">
                  <c:v>1903</c:v>
                </c:pt>
                <c:pt idx="4">
                  <c:v>1953</c:v>
                </c:pt>
                <c:pt idx="5">
                  <c:v>1998</c:v>
                </c:pt>
                <c:pt idx="6">
                  <c:v>1971</c:v>
                </c:pt>
                <c:pt idx="7">
                  <c:v>2065</c:v>
                </c:pt>
                <c:pt idx="8">
                  <c:v>2365</c:v>
                </c:pt>
                <c:pt idx="9">
                  <c:v>2438</c:v>
                </c:pt>
                <c:pt idx="10">
                  <c:v>2448</c:v>
                </c:pt>
                <c:pt idx="11">
                  <c:v>1992</c:v>
                </c:pt>
                <c:pt idx="12">
                  <c:v>1731</c:v>
                </c:pt>
                <c:pt idx="13">
                  <c:v>1553</c:v>
                </c:pt>
                <c:pt idx="14">
                  <c:v>1456</c:v>
                </c:pt>
                <c:pt idx="15">
                  <c:v>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43-486D-9093-9B619DE0DED0}"/>
            </c:ext>
          </c:extLst>
        </c:ser>
        <c:ser>
          <c:idx val="2"/>
          <c:order val="2"/>
          <c:tx>
            <c:strRef>
              <c:f>'2021'!$A$1692</c:f>
              <c:strCache>
                <c:ptCount val="1"/>
                <c:pt idx="0">
                  <c:v>Doctoral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'2021'!$E$1689:$AC$1689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'2021'!$B$1692:$AC$1692</c:f>
              <c:numCache>
                <c:formatCode>#,##0</c:formatCode>
                <c:ptCount val="16"/>
                <c:pt idx="0">
                  <c:v>20</c:v>
                </c:pt>
                <c:pt idx="1">
                  <c:v>11</c:v>
                </c:pt>
                <c:pt idx="2">
                  <c:v>20</c:v>
                </c:pt>
                <c:pt idx="3">
                  <c:v>31</c:v>
                </c:pt>
                <c:pt idx="4">
                  <c:v>24</c:v>
                </c:pt>
                <c:pt idx="5">
                  <c:v>27</c:v>
                </c:pt>
                <c:pt idx="6">
                  <c:v>23</c:v>
                </c:pt>
                <c:pt idx="7">
                  <c:v>33</c:v>
                </c:pt>
                <c:pt idx="8">
                  <c:v>28</c:v>
                </c:pt>
                <c:pt idx="9">
                  <c:v>27</c:v>
                </c:pt>
                <c:pt idx="10">
                  <c:v>21</c:v>
                </c:pt>
                <c:pt idx="11">
                  <c:v>32</c:v>
                </c:pt>
                <c:pt idx="12">
                  <c:v>30</c:v>
                </c:pt>
                <c:pt idx="13">
                  <c:v>48</c:v>
                </c:pt>
                <c:pt idx="14">
                  <c:v>36</c:v>
                </c:pt>
                <c:pt idx="15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43-486D-9093-9B619DE0DED0}"/>
            </c:ext>
          </c:extLst>
        </c:ser>
        <c:ser>
          <c:idx val="3"/>
          <c:order val="3"/>
          <c:tx>
            <c:strRef>
              <c:f>'2021'!$A$1693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'2021'!$E$1689:$AC$1689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'2021'!$B$1693:$AC$1693</c:f>
              <c:numCache>
                <c:formatCode>#,##0</c:formatCode>
                <c:ptCount val="16"/>
                <c:pt idx="0">
                  <c:v>4761</c:v>
                </c:pt>
                <c:pt idx="1">
                  <c:v>4855</c:v>
                </c:pt>
                <c:pt idx="2">
                  <c:v>4711</c:v>
                </c:pt>
                <c:pt idx="3">
                  <c:v>4961</c:v>
                </c:pt>
                <c:pt idx="4">
                  <c:v>5174</c:v>
                </c:pt>
                <c:pt idx="5">
                  <c:v>5137</c:v>
                </c:pt>
                <c:pt idx="6">
                  <c:v>5048</c:v>
                </c:pt>
                <c:pt idx="7">
                  <c:v>5137</c:v>
                </c:pt>
                <c:pt idx="8">
                  <c:v>5431</c:v>
                </c:pt>
                <c:pt idx="9">
                  <c:v>5402</c:v>
                </c:pt>
                <c:pt idx="10">
                  <c:v>5428</c:v>
                </c:pt>
                <c:pt idx="11">
                  <c:v>4956</c:v>
                </c:pt>
                <c:pt idx="12">
                  <c:v>4575</c:v>
                </c:pt>
                <c:pt idx="13">
                  <c:v>4275</c:v>
                </c:pt>
                <c:pt idx="14">
                  <c:v>4146</c:v>
                </c:pt>
                <c:pt idx="15">
                  <c:v>3944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43-486D-9093-9B619DE0D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47392"/>
        <c:axId val="169416192"/>
      </c:lineChart>
      <c:catAx>
        <c:axId val="16914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3910139788224767"/>
              <c:y val="0.743945888457990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941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416192"/>
        <c:scaling>
          <c:orientation val="minMax"/>
        </c:scaling>
        <c:delete val="0"/>
        <c:axPos val="l"/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91473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823136417912892"/>
          <c:y val="0.88914887053714498"/>
          <c:w val="0.34867963076315311"/>
          <c:h val="6.69748413009641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Liberal Arts &amp; Sciences
Program</a:t>
            </a:r>
            <a:r>
              <a:rPr lang="en-US" baseline="0"/>
              <a:t> - </a:t>
            </a:r>
            <a:r>
              <a:rPr lang="en-US"/>
              <a:t>Sociology/Anthropology</a:t>
            </a:r>
          </a:p>
        </c:rich>
      </c:tx>
      <c:layout>
        <c:manualLayout>
          <c:xMode val="edge"/>
          <c:yMode val="edge"/>
          <c:x val="0.37725914017802964"/>
          <c:y val="5.025130251903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9487968211705329E-2"/>
          <c:y val="0.27889472898065415"/>
          <c:w val="0.92846411145610908"/>
          <c:h val="0.41959837603395667"/>
        </c:manualLayout>
      </c:layout>
      <c:lineChart>
        <c:grouping val="standard"/>
        <c:varyColors val="0"/>
        <c:ser>
          <c:idx val="0"/>
          <c:order val="0"/>
          <c:tx>
            <c:strRef>
              <c:f>'2021'!$A$1123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'2021'!$E$1094:$AC$1094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'2021'!$B$1123:$AC$1123</c:f>
              <c:numCache>
                <c:formatCode>General</c:formatCode>
                <c:ptCount val="16"/>
                <c:pt idx="0">
                  <c:v>26</c:v>
                </c:pt>
                <c:pt idx="1">
                  <c:v>33</c:v>
                </c:pt>
                <c:pt idx="2">
                  <c:v>29</c:v>
                </c:pt>
                <c:pt idx="3">
                  <c:v>37</c:v>
                </c:pt>
                <c:pt idx="4">
                  <c:v>40</c:v>
                </c:pt>
                <c:pt idx="5">
                  <c:v>37</c:v>
                </c:pt>
                <c:pt idx="6">
                  <c:v>36</c:v>
                </c:pt>
                <c:pt idx="7">
                  <c:v>37</c:v>
                </c:pt>
                <c:pt idx="8">
                  <c:v>43</c:v>
                </c:pt>
                <c:pt idx="9">
                  <c:v>49</c:v>
                </c:pt>
                <c:pt idx="10">
                  <c:v>34</c:v>
                </c:pt>
                <c:pt idx="11">
                  <c:v>29</c:v>
                </c:pt>
                <c:pt idx="12">
                  <c:v>15</c:v>
                </c:pt>
                <c:pt idx="13">
                  <c:v>24</c:v>
                </c:pt>
                <c:pt idx="14">
                  <c:v>21</c:v>
                </c:pt>
                <c:pt idx="15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67-4022-A5C2-E799983ED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52672"/>
        <c:axId val="169454976"/>
      </c:lineChart>
      <c:catAx>
        <c:axId val="16945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8418688050793057"/>
              <c:y val="0.786432884422923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945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4549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94526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508031293142414"/>
          <c:y val="0.89698588991914252"/>
          <c:w val="0.1566265492156291"/>
          <c:h val="8.291464915641064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Education &amp; Human Services 
Program - Teacher Leadership / Education</a:t>
            </a:r>
          </a:p>
        </c:rich>
      </c:tx>
      <c:layout>
        <c:manualLayout>
          <c:xMode val="edge"/>
          <c:yMode val="edge"/>
          <c:x val="0.36616564878623026"/>
          <c:y val="3.404265929186531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436111946157638E-2"/>
          <c:y val="0.22854118066985704"/>
          <c:w val="0.90902314041591858"/>
          <c:h val="0.4765972300861141"/>
        </c:manualLayout>
      </c:layout>
      <c:lineChart>
        <c:grouping val="standard"/>
        <c:varyColors val="0"/>
        <c:ser>
          <c:idx val="0"/>
          <c:order val="0"/>
          <c:tx>
            <c:strRef>
              <c:f>'2021'!$A$398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'2021'!$E$397:$AC$397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'2021'!$B$398:$AC$398</c:f>
              <c:numCache>
                <c:formatCode>General</c:formatCode>
                <c:ptCount val="16"/>
                <c:pt idx="0">
                  <c:v>222</c:v>
                </c:pt>
                <c:pt idx="1">
                  <c:v>235</c:v>
                </c:pt>
                <c:pt idx="2">
                  <c:v>226</c:v>
                </c:pt>
                <c:pt idx="3">
                  <c:v>207</c:v>
                </c:pt>
                <c:pt idx="4">
                  <c:v>149</c:v>
                </c:pt>
                <c:pt idx="5">
                  <c:v>121</c:v>
                </c:pt>
                <c:pt idx="6">
                  <c:v>104</c:v>
                </c:pt>
                <c:pt idx="7">
                  <c:v>86</c:v>
                </c:pt>
                <c:pt idx="8">
                  <c:v>65</c:v>
                </c:pt>
                <c:pt idx="9">
                  <c:v>64</c:v>
                </c:pt>
                <c:pt idx="10">
                  <c:v>52</c:v>
                </c:pt>
                <c:pt idx="11">
                  <c:v>55</c:v>
                </c:pt>
                <c:pt idx="12">
                  <c:v>43</c:v>
                </c:pt>
                <c:pt idx="13">
                  <c:v>49</c:v>
                </c:pt>
                <c:pt idx="14">
                  <c:v>45</c:v>
                </c:pt>
                <c:pt idx="15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9-4489-ABF0-51C618B20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322368"/>
        <c:axId val="171324928"/>
      </c:lineChart>
      <c:catAx>
        <c:axId val="17132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5172669854624337"/>
              <c:y val="0.800704282315401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1324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13249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13223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030299979625832"/>
          <c:y val="0.90853618058635333"/>
          <c:w val="8.1203059689759494E-2"/>
          <c:h val="5.957465376076427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9365680880739"/>
          <c:y val="8.3544613619759761E-2"/>
          <c:w val="0.62127681089206943"/>
          <c:h val="0.77215476224323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'2021'!$M$195</c:f>
              <c:strCache>
                <c:ptCount val="1"/>
                <c:pt idx="0">
                  <c:v>Accountancy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'2021'!$S$195</c:f>
              <c:numCache>
                <c:formatCode>0.0%</c:formatCode>
                <c:ptCount val="1"/>
                <c:pt idx="0">
                  <c:v>0.1808252427184466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9-4F96-9D19-6C1D7910CB58}"/>
            </c:ext>
          </c:extLst>
        </c:ser>
        <c:ser>
          <c:idx val="1"/>
          <c:order val="1"/>
          <c:tx>
            <c:strRef>
              <c:f>'2021'!$M$196</c:f>
              <c:strCache>
                <c:ptCount val="1"/>
                <c:pt idx="0">
                  <c:v>Business Administration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'2021'!$S$196</c:f>
              <c:numCache>
                <c:formatCode>0.0%</c:formatCode>
                <c:ptCount val="1"/>
                <c:pt idx="0">
                  <c:v>0.64805825242718451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9-4F96-9D19-6C1D7910CB58}"/>
            </c:ext>
          </c:extLst>
        </c:ser>
        <c:ser>
          <c:idx val="2"/>
          <c:order val="2"/>
          <c:tx>
            <c:strRef>
              <c:f>'2021'!$M$197</c:f>
              <c:strCache>
                <c:ptCount val="1"/>
                <c:pt idx="0">
                  <c:v>Economics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'2021'!$S$197</c:f>
              <c:numCache>
                <c:formatCode>0.0%</c:formatCode>
                <c:ptCount val="1"/>
                <c:pt idx="0">
                  <c:v>6.0679611650485436E-3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9-4F96-9D19-6C1D7910CB58}"/>
            </c:ext>
          </c:extLst>
        </c:ser>
        <c:ser>
          <c:idx val="5"/>
          <c:order val="3"/>
          <c:tx>
            <c:v>Finance</c:v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202-4BAF-9430-82BF8E4A7B07}"/>
            </c:ext>
          </c:extLst>
        </c:ser>
        <c:ser>
          <c:idx val="3"/>
          <c:order val="4"/>
          <c:tx>
            <c:strRef>
              <c:f>'2021'!$M$199</c:f>
              <c:strCache>
                <c:ptCount val="1"/>
                <c:pt idx="0">
                  <c:v>Management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'2021'!$S$199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09-4F96-9D19-6C1D7910CB58}"/>
            </c:ext>
          </c:extLst>
        </c:ser>
        <c:ser>
          <c:idx val="4"/>
          <c:order val="5"/>
          <c:tx>
            <c:strRef>
              <c:f>'2021'!$M$200</c:f>
              <c:strCache>
                <c:ptCount val="1"/>
                <c:pt idx="0">
                  <c:v>Management Info. Systems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'2021'!$S$200</c:f>
              <c:numCache>
                <c:formatCode>0.0%</c:formatCode>
                <c:ptCount val="1"/>
                <c:pt idx="0">
                  <c:v>0.16262135922330098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09-4F96-9D19-6C1D7910C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753664"/>
        <c:axId val="172755200"/>
      </c:barChart>
      <c:catAx>
        <c:axId val="17275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75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755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753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0992972215123"/>
          <c:y val="0.10383868683081283"/>
          <c:w val="0.23049214111367305"/>
          <c:h val="0.62500415296189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Business &amp; Management 
Program - Accountancy</a:t>
            </a:r>
          </a:p>
        </c:rich>
      </c:tx>
      <c:layout>
        <c:manualLayout>
          <c:xMode val="edge"/>
          <c:yMode val="edge"/>
          <c:x val="0.37403379123064162"/>
          <c:y val="4.102564102564102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421096590445499E-2"/>
          <c:y val="0.3538463753545526"/>
          <c:w val="0.91579006205673252"/>
          <c:h val="0.34102585450837253"/>
        </c:manualLayout>
      </c:layout>
      <c:lineChart>
        <c:grouping val="standard"/>
        <c:varyColors val="0"/>
        <c:ser>
          <c:idx val="1"/>
          <c:order val="0"/>
          <c:tx>
            <c:strRef>
              <c:f>'2021'!$A$8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'2021'!$B$7:$AC$7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'2021'!$B$8:$AC$8</c:f>
              <c:numCache>
                <c:formatCode>General</c:formatCode>
                <c:ptCount val="16"/>
                <c:pt idx="0">
                  <c:v>178</c:v>
                </c:pt>
                <c:pt idx="1">
                  <c:v>193</c:v>
                </c:pt>
                <c:pt idx="2">
                  <c:v>179</c:v>
                </c:pt>
                <c:pt idx="3">
                  <c:v>181</c:v>
                </c:pt>
                <c:pt idx="4">
                  <c:v>198</c:v>
                </c:pt>
                <c:pt idx="5">
                  <c:v>207</c:v>
                </c:pt>
                <c:pt idx="6">
                  <c:v>197</c:v>
                </c:pt>
                <c:pt idx="7">
                  <c:v>178</c:v>
                </c:pt>
                <c:pt idx="8">
                  <c:v>215</c:v>
                </c:pt>
                <c:pt idx="9">
                  <c:v>207</c:v>
                </c:pt>
                <c:pt idx="10">
                  <c:v>211</c:v>
                </c:pt>
                <c:pt idx="11">
                  <c:v>197</c:v>
                </c:pt>
                <c:pt idx="12">
                  <c:v>154</c:v>
                </c:pt>
                <c:pt idx="13">
                  <c:v>133</c:v>
                </c:pt>
                <c:pt idx="14">
                  <c:v>111</c:v>
                </c:pt>
                <c:pt idx="15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26-4D6F-B16B-39D551D84D5F}"/>
            </c:ext>
          </c:extLst>
        </c:ser>
        <c:ser>
          <c:idx val="2"/>
          <c:order val="1"/>
          <c:tx>
            <c:strRef>
              <c:f>'2021'!$A$9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'2021'!$B$7:$AC$7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'2021'!$B$9:$AC$9</c:f>
              <c:numCache>
                <c:formatCode>General</c:formatCode>
                <c:ptCount val="16"/>
                <c:pt idx="0">
                  <c:v>79</c:v>
                </c:pt>
                <c:pt idx="1">
                  <c:v>73</c:v>
                </c:pt>
                <c:pt idx="2">
                  <c:v>79</c:v>
                </c:pt>
                <c:pt idx="3">
                  <c:v>110</c:v>
                </c:pt>
                <c:pt idx="4">
                  <c:v>113</c:v>
                </c:pt>
                <c:pt idx="5">
                  <c:v>119</c:v>
                </c:pt>
                <c:pt idx="6">
                  <c:v>112</c:v>
                </c:pt>
                <c:pt idx="7">
                  <c:v>108</c:v>
                </c:pt>
                <c:pt idx="8">
                  <c:v>115</c:v>
                </c:pt>
                <c:pt idx="9">
                  <c:v>107</c:v>
                </c:pt>
                <c:pt idx="10">
                  <c:v>95</c:v>
                </c:pt>
                <c:pt idx="11">
                  <c:v>91</c:v>
                </c:pt>
                <c:pt idx="12">
                  <c:v>96</c:v>
                </c:pt>
                <c:pt idx="13">
                  <c:v>88</c:v>
                </c:pt>
                <c:pt idx="14">
                  <c:v>60</c:v>
                </c:pt>
                <c:pt idx="15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6-4D6F-B16B-39D551D84D5F}"/>
            </c:ext>
          </c:extLst>
        </c:ser>
        <c:ser>
          <c:idx val="0"/>
          <c:order val="2"/>
          <c:tx>
            <c:strRef>
              <c:f>'2021'!$A$10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'2021'!$B$7:$AC$7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'2021'!$B$10:$AC$10</c:f>
              <c:numCache>
                <c:formatCode>General</c:formatCode>
                <c:ptCount val="16"/>
                <c:pt idx="0">
                  <c:v>257</c:v>
                </c:pt>
                <c:pt idx="1">
                  <c:v>266</c:v>
                </c:pt>
                <c:pt idx="2">
                  <c:v>258</c:v>
                </c:pt>
                <c:pt idx="3">
                  <c:v>291</c:v>
                </c:pt>
                <c:pt idx="4">
                  <c:v>311</c:v>
                </c:pt>
                <c:pt idx="5">
                  <c:v>326</c:v>
                </c:pt>
                <c:pt idx="6">
                  <c:v>309</c:v>
                </c:pt>
                <c:pt idx="7">
                  <c:v>286</c:v>
                </c:pt>
                <c:pt idx="8">
                  <c:v>330</c:v>
                </c:pt>
                <c:pt idx="9">
                  <c:v>314</c:v>
                </c:pt>
                <c:pt idx="10">
                  <c:v>306</c:v>
                </c:pt>
                <c:pt idx="11">
                  <c:v>288</c:v>
                </c:pt>
                <c:pt idx="12">
                  <c:v>250</c:v>
                </c:pt>
                <c:pt idx="13">
                  <c:v>221</c:v>
                </c:pt>
                <c:pt idx="14">
                  <c:v>171</c:v>
                </c:pt>
                <c:pt idx="15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26-4D6F-B16B-39D551D84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21824"/>
        <c:axId val="158598656"/>
      </c:lineChart>
      <c:catAx>
        <c:axId val="15662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8721835813855691"/>
              <c:y val="0.784615875786180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5859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9865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566218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77446164433589"/>
          <c:y val="0.9128210842479747"/>
          <c:w val="0.27594002690871972"/>
          <c:h val="7.43590209078407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02326046226344E-2"/>
          <c:y val="8.3544613619759761E-2"/>
          <c:w val="0.63172848223962286"/>
          <c:h val="0.77215476224323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'2021'!$M$492</c:f>
              <c:strCache>
                <c:ptCount val="1"/>
                <c:pt idx="0">
                  <c:v>Educational Leadership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'2021'!$T$492</c:f>
              <c:numCache>
                <c:formatCode>0.0%</c:formatCode>
                <c:ptCount val="1"/>
                <c:pt idx="0">
                  <c:v>0.2363013698630137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7-45DE-B50E-1D33F14D0D1E}"/>
            </c:ext>
          </c:extLst>
        </c:ser>
        <c:ser>
          <c:idx val="1"/>
          <c:order val="1"/>
          <c:tx>
            <c:strRef>
              <c:f>'2021'!$M$493</c:f>
              <c:strCache>
                <c:ptCount val="1"/>
                <c:pt idx="0">
                  <c:v>Teacher Leadership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'2021'!$T$493</c:f>
              <c:numCache>
                <c:formatCode>0.0%</c:formatCode>
                <c:ptCount val="1"/>
                <c:pt idx="0">
                  <c:v>0.11643835616438356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C7-45DE-B50E-1D33F14D0D1E}"/>
            </c:ext>
          </c:extLst>
        </c:ser>
        <c:ser>
          <c:idx val="5"/>
          <c:order val="2"/>
          <c:tx>
            <c:strRef>
              <c:f>'2021'!$M$494</c:f>
              <c:strCache>
                <c:ptCount val="1"/>
                <c:pt idx="0">
                  <c:v>Elementary Education</c:v>
                </c:pt>
              </c:strCache>
            </c:strRef>
          </c:tx>
          <c:invertIfNegative val="0"/>
          <c:val>
            <c:numRef>
              <c:f>'2021'!$T$494</c:f>
              <c:numCache>
                <c:formatCode>0.0%</c:formatCode>
                <c:ptCount val="1"/>
                <c:pt idx="0">
                  <c:v>9.9315068493150679E-2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C7-45DE-B50E-1D33F14D0D1E}"/>
            </c:ext>
          </c:extLst>
        </c:ser>
        <c:ser>
          <c:idx val="6"/>
          <c:order val="3"/>
          <c:tx>
            <c:strRef>
              <c:f>'2021'!$M$495</c:f>
              <c:strCache>
                <c:ptCount val="1"/>
                <c:pt idx="0">
                  <c:v>Middle Grades Education</c:v>
                </c:pt>
              </c:strCache>
            </c:strRef>
          </c:tx>
          <c:invertIfNegative val="0"/>
          <c:val>
            <c:numRef>
              <c:f>'2021'!$T$495</c:f>
              <c:numCache>
                <c:formatCode>0.0%</c:formatCode>
                <c:ptCount val="1"/>
                <c:pt idx="0">
                  <c:v>5.1369863013698627E-2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47-472D-AFA5-CC5F56B5CAA3}"/>
            </c:ext>
          </c:extLst>
        </c:ser>
        <c:ser>
          <c:idx val="2"/>
          <c:order val="4"/>
          <c:tx>
            <c:strRef>
              <c:f>'2021'!$M$496</c:f>
              <c:strCache>
                <c:ptCount val="1"/>
                <c:pt idx="0">
                  <c:v>Human Development Counseling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'2021'!$T$496</c:f>
              <c:numCache>
                <c:formatCode>0.0%</c:formatCode>
                <c:ptCount val="1"/>
                <c:pt idx="0">
                  <c:v>0.28767123287671231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C7-45DE-B50E-1D33F14D0D1E}"/>
            </c:ext>
          </c:extLst>
        </c:ser>
        <c:ser>
          <c:idx val="4"/>
          <c:order val="5"/>
          <c:tx>
            <c:strRef>
              <c:f>'2021'!$M$497</c:f>
              <c:strCache>
                <c:ptCount val="1"/>
                <c:pt idx="0">
                  <c:v>Social Work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'2021'!$T$497</c:f>
              <c:numCache>
                <c:formatCode>0.0%</c:formatCode>
                <c:ptCount val="1"/>
                <c:pt idx="0">
                  <c:v>0.2089041095890411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C7-45DE-B50E-1D33F14D0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787584"/>
        <c:axId val="172789120"/>
      </c:barChart>
      <c:catAx>
        <c:axId val="172787584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789120"/>
        <c:crosses val="autoZero"/>
        <c:auto val="1"/>
        <c:lblAlgn val="ctr"/>
        <c:lblOffset val="100"/>
        <c:tickMarkSkip val="1"/>
        <c:noMultiLvlLbl val="0"/>
      </c:catAx>
      <c:valAx>
        <c:axId val="17278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787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690584762763246"/>
          <c:y val="0.16391100645129641"/>
          <c:w val="0.2530941523723676"/>
          <c:h val="0.766273374706666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73053722383973"/>
          <c:y val="8.860792353610894E-2"/>
          <c:w val="0.53617039844110093"/>
          <c:h val="0.76202814241053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'2021'!$K$1181</c:f>
              <c:strCache>
                <c:ptCount val="1"/>
                <c:pt idx="0">
                  <c:v>Art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'2021'!$Q$1181</c:f>
              <c:numCache>
                <c:formatCode>0.0%</c:formatCode>
                <c:ptCount val="1"/>
                <c:pt idx="0">
                  <c:v>1.3729977116704805E-2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2-455E-B09F-FC3801E88C13}"/>
            </c:ext>
          </c:extLst>
        </c:ser>
        <c:ser>
          <c:idx val="18"/>
          <c:order val="1"/>
          <c:tx>
            <c:v>Athletic Training</c:v>
          </c:tx>
          <c:invertIfNegative val="0"/>
          <c:val>
            <c:numRef>
              <c:f>'2021'!$Q$1182</c:f>
              <c:numCache>
                <c:formatCode>0.0%</c:formatCode>
                <c:ptCount val="1"/>
                <c:pt idx="0">
                  <c:v>1.1441647597254005E-3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C2-455E-B09F-FC3801E88C13}"/>
            </c:ext>
          </c:extLst>
        </c:ser>
        <c:ser>
          <c:idx val="1"/>
          <c:order val="2"/>
          <c:tx>
            <c:strRef>
              <c:f>'2021'!$K$1183</c:f>
              <c:strCache>
                <c:ptCount val="1"/>
                <c:pt idx="0">
                  <c:v>Biology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'2021'!$Q$1183</c:f>
              <c:numCache>
                <c:formatCode>0.0%</c:formatCode>
                <c:ptCount val="1"/>
                <c:pt idx="0">
                  <c:v>9.4965675057208238E-2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C2-455E-B09F-FC3801E88C13}"/>
            </c:ext>
          </c:extLst>
        </c:ser>
        <c:ser>
          <c:idx val="2"/>
          <c:order val="3"/>
          <c:tx>
            <c:strRef>
              <c:f>'2021'!$K$1184</c:f>
              <c:strCache>
                <c:ptCount val="1"/>
                <c:pt idx="0">
                  <c:v>Chemistry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'2021'!$Q$1184</c:f>
              <c:numCache>
                <c:formatCode>0.0%</c:formatCode>
                <c:ptCount val="1"/>
                <c:pt idx="0">
                  <c:v>1.4874141876430207E-2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C2-455E-B09F-FC3801E88C13}"/>
            </c:ext>
          </c:extLst>
        </c:ser>
        <c:ser>
          <c:idx val="14"/>
          <c:order val="4"/>
          <c:tx>
            <c:strRef>
              <c:f>'2021'!$K$1185</c:f>
              <c:strCache>
                <c:ptCount val="1"/>
                <c:pt idx="0">
                  <c:v>Biochemistry</c:v>
                </c:pt>
              </c:strCache>
            </c:strRef>
          </c:tx>
          <c:invertIfNegative val="0"/>
          <c:val>
            <c:numRef>
              <c:f>'2021'!$Q$1185</c:f>
              <c:numCache>
                <c:formatCode>0.0%</c:formatCode>
                <c:ptCount val="1"/>
                <c:pt idx="0">
                  <c:v>1.1441647597254004E-2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C2-455E-B09F-FC3801E88C13}"/>
            </c:ext>
          </c:extLst>
        </c:ser>
        <c:ser>
          <c:idx val="3"/>
          <c:order val="5"/>
          <c:tx>
            <c:strRef>
              <c:f>'2021'!$K$1186</c:f>
              <c:strCache>
                <c:ptCount val="1"/>
                <c:pt idx="0">
                  <c:v>Clinical Lab Science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'2021'!$Q$1186</c:f>
              <c:numCache>
                <c:formatCode>0.0%</c:formatCode>
                <c:ptCount val="1"/>
                <c:pt idx="0">
                  <c:v>1.1441647597254004E-2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C2-455E-B09F-FC3801E88C13}"/>
            </c:ext>
          </c:extLst>
        </c:ser>
        <c:ser>
          <c:idx val="4"/>
          <c:order val="6"/>
          <c:tx>
            <c:strRef>
              <c:f>'2021'!$K$1187</c:f>
              <c:strCache>
                <c:ptCount val="1"/>
                <c:pt idx="0">
                  <c:v>Communication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'2021'!$Q$1187</c:f>
              <c:numCache>
                <c:formatCode>0.0%</c:formatCode>
                <c:ptCount val="1"/>
                <c:pt idx="0">
                  <c:v>6.9221967963386727E-2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C2-455E-B09F-FC3801E88C13}"/>
            </c:ext>
          </c:extLst>
        </c:ser>
        <c:ser>
          <c:idx val="5"/>
          <c:order val="7"/>
          <c:tx>
            <c:strRef>
              <c:f>'2021'!$K$1188</c:f>
              <c:strCache>
                <c:ptCount val="1"/>
                <c:pt idx="0">
                  <c:v>Computer Science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'2021'!$Q$1188</c:f>
              <c:numCache>
                <c:formatCode>0.0%</c:formatCode>
                <c:ptCount val="1"/>
                <c:pt idx="0">
                  <c:v>0.35183066361556065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3C2-455E-B09F-FC3801E88C13}"/>
            </c:ext>
          </c:extLst>
        </c:ser>
        <c:ser>
          <c:idx val="15"/>
          <c:order val="8"/>
          <c:tx>
            <c:strRef>
              <c:f>'2021'!$K$1189</c:f>
              <c:strCache>
                <c:ptCount val="1"/>
                <c:pt idx="0">
                  <c:v>Data Analytics</c:v>
                </c:pt>
              </c:strCache>
            </c:strRef>
          </c:tx>
          <c:invertIfNegative val="0"/>
          <c:val>
            <c:numRef>
              <c:f>'2021'!$Q$1189</c:f>
              <c:numCache>
                <c:formatCode>0.0%</c:formatCode>
                <c:ptCount val="1"/>
                <c:pt idx="0">
                  <c:v>3.2036613272311214E-2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C2-455E-B09F-FC3801E88C13}"/>
            </c:ext>
          </c:extLst>
        </c:ser>
        <c:ser>
          <c:idx val="6"/>
          <c:order val="9"/>
          <c:tx>
            <c:strRef>
              <c:f>'2021'!$K$1190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'2021'!$Q$1190</c:f>
              <c:numCache>
                <c:formatCode>0.0%</c:formatCode>
                <c:ptCount val="1"/>
                <c:pt idx="0">
                  <c:v>3.7185354691075513E-2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3C2-455E-B09F-FC3801E88C13}"/>
            </c:ext>
          </c:extLst>
        </c:ser>
        <c:ser>
          <c:idx val="16"/>
          <c:order val="10"/>
          <c:tx>
            <c:strRef>
              <c:f>'2021'!$K$1191</c:f>
              <c:strCache>
                <c:ptCount val="1"/>
                <c:pt idx="0">
                  <c:v>Exercise Science</c:v>
                </c:pt>
              </c:strCache>
            </c:strRef>
          </c:tx>
          <c:invertIfNegative val="0"/>
          <c:val>
            <c:numRef>
              <c:f>'2021'!$Q$1191</c:f>
              <c:numCache>
                <c:formatCode>0.0%</c:formatCode>
                <c:ptCount val="1"/>
                <c:pt idx="0">
                  <c:v>4.5194508009153318E-2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C2-455E-B09F-FC3801E88C13}"/>
            </c:ext>
          </c:extLst>
        </c:ser>
        <c:ser>
          <c:idx val="7"/>
          <c:order val="11"/>
          <c:tx>
            <c:strRef>
              <c:f>'2021'!$K$1192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'2021'!$Q$1192</c:f>
              <c:numCache>
                <c:formatCode>0.0%</c:formatCode>
                <c:ptCount val="1"/>
                <c:pt idx="0">
                  <c:v>5.434782608695652E-2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3C2-455E-B09F-FC3801E88C13}"/>
            </c:ext>
          </c:extLst>
        </c:ser>
        <c:ser>
          <c:idx val="13"/>
          <c:order val="12"/>
          <c:tx>
            <c:strRef>
              <c:f>'2021'!$K$1193</c:f>
              <c:strCache>
                <c:ptCount val="1"/>
                <c:pt idx="0">
                  <c:v>Info Systems Security</c:v>
                </c:pt>
              </c:strCache>
            </c:strRef>
          </c:tx>
          <c:invertIfNegative val="0"/>
          <c:val>
            <c:numRef>
              <c:f>'2021'!$Q$1193</c:f>
              <c:numCache>
                <c:formatCode>0.0%</c:formatCode>
                <c:ptCount val="1"/>
                <c:pt idx="0">
                  <c:v>4.0617848970251717E-2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3C2-455E-B09F-FC3801E88C13}"/>
            </c:ext>
          </c:extLst>
        </c:ser>
        <c:ser>
          <c:idx val="8"/>
          <c:order val="13"/>
          <c:tx>
            <c:strRef>
              <c:f>'2021'!$K$1194</c:f>
              <c:strCache>
                <c:ptCount val="1"/>
                <c:pt idx="0">
                  <c:v>LIS/INO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'2021'!$Q$1194</c:f>
              <c:numCache>
                <c:formatCode>0.0%</c:formatCode>
                <c:ptCount val="1"/>
                <c:pt idx="0">
                  <c:v>3.0892448512585814E-2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3C2-455E-B09F-FC3801E88C13}"/>
            </c:ext>
          </c:extLst>
        </c:ser>
        <c:ser>
          <c:idx val="9"/>
          <c:order val="14"/>
          <c:tx>
            <c:strRef>
              <c:f>'2021'!$K$1195</c:f>
              <c:strCache>
                <c:ptCount val="1"/>
                <c:pt idx="0">
                  <c:v>Mathematical Science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'2021'!$Q$1195</c:f>
              <c:numCache>
                <c:formatCode>0.0%</c:formatCode>
                <c:ptCount val="1"/>
                <c:pt idx="0">
                  <c:v>3.1464530892448515E-2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3C2-455E-B09F-FC3801E88C13}"/>
            </c:ext>
          </c:extLst>
        </c:ser>
        <c:ser>
          <c:idx val="10"/>
          <c:order val="15"/>
          <c:tx>
            <c:strRef>
              <c:f>'2021'!$K$1196</c:f>
              <c:strCache>
                <c:ptCount val="1"/>
                <c:pt idx="0">
                  <c:v>Philosophy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'2021'!$Q$1196</c:f>
              <c:numCache>
                <c:formatCode>0.0%</c:formatCode>
                <c:ptCount val="1"/>
                <c:pt idx="0">
                  <c:v>1.3729977116704805E-2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3C2-455E-B09F-FC3801E88C13}"/>
            </c:ext>
          </c:extLst>
        </c:ser>
        <c:ser>
          <c:idx val="11"/>
          <c:order val="16"/>
          <c:tx>
            <c:strRef>
              <c:f>'2021'!$K$1197</c:f>
              <c:strCache>
                <c:ptCount val="1"/>
                <c:pt idx="0">
                  <c:v>Psychology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'2021'!$Q$1197</c:f>
              <c:numCache>
                <c:formatCode>0.0%</c:formatCode>
                <c:ptCount val="1"/>
                <c:pt idx="0">
                  <c:v>0.13501144164759726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3C2-455E-B09F-FC3801E88C13}"/>
            </c:ext>
          </c:extLst>
        </c:ser>
        <c:ser>
          <c:idx val="12"/>
          <c:order val="17"/>
          <c:tx>
            <c:strRef>
              <c:f>'2021'!$K$1198</c:f>
              <c:strCache>
                <c:ptCount val="1"/>
                <c:pt idx="0">
                  <c:v>Soc/Anthro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'2021'!$Q$1198</c:f>
              <c:numCache>
                <c:formatCode>0.0%</c:formatCode>
                <c:ptCount val="1"/>
                <c:pt idx="0">
                  <c:v>8.5812356979405036E-3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3C2-455E-B09F-FC3801E88C13}"/>
            </c:ext>
          </c:extLst>
        </c:ser>
        <c:ser>
          <c:idx val="17"/>
          <c:order val="18"/>
          <c:tx>
            <c:strRef>
              <c:f>'2021'!$K$1199</c:f>
              <c:strCache>
                <c:ptCount val="1"/>
                <c:pt idx="0">
                  <c:v>Theatre</c:v>
                </c:pt>
              </c:strCache>
            </c:strRef>
          </c:tx>
          <c:invertIfNegative val="0"/>
          <c:val>
            <c:numRef>
              <c:f>'2021'!$Q$1199</c:f>
              <c:numCache>
                <c:formatCode>0.0%</c:formatCode>
                <c:ptCount val="1"/>
                <c:pt idx="0">
                  <c:v>2.2883295194508009E-3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3C2-455E-B09F-FC3801E88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148032"/>
        <c:axId val="173149568"/>
      </c:barChart>
      <c:catAx>
        <c:axId val="17314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14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149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148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523414001688067"/>
          <c:y val="5.0901740526439219E-2"/>
          <c:w val="0.20849457710802494"/>
          <c:h val="0.79269153251394819"/>
        </c:manualLayout>
      </c:layout>
      <c:overlay val="0"/>
      <c:spPr>
        <a:solidFill>
          <a:srgbClr val="FFFFFF"/>
        </a:solidFill>
        <a:ln w="635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59449989839387"/>
          <c:y val="8.3333692969644532E-2"/>
          <c:w val="0.56222577729609013"/>
          <c:h val="0.77778113438334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'2021'!$M$1622</c:f>
              <c:strCache>
                <c:ptCount val="1"/>
                <c:pt idx="0">
                  <c:v>Criminology and Criminal Justice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'2021'!$T$1622</c:f>
              <c:numCache>
                <c:formatCode>0.0%</c:formatCode>
                <c:ptCount val="1"/>
                <c:pt idx="0">
                  <c:v>0.11346633416458853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4-48E0-90BA-3CE1C8E40BCD}"/>
            </c:ext>
          </c:extLst>
        </c:ser>
        <c:ser>
          <c:idx val="1"/>
          <c:order val="1"/>
          <c:tx>
            <c:strRef>
              <c:f>'2021'!$M$1623</c:f>
              <c:strCache>
                <c:ptCount val="1"/>
                <c:pt idx="0">
                  <c:v>Environmental Studies/Science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'2021'!$T$1623</c:f>
              <c:numCache>
                <c:formatCode>0.0%</c:formatCode>
                <c:ptCount val="1"/>
                <c:pt idx="0">
                  <c:v>0.12344139650872818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4-48E0-90BA-3CE1C8E40BCD}"/>
            </c:ext>
          </c:extLst>
        </c:ser>
        <c:ser>
          <c:idx val="7"/>
          <c:order val="2"/>
          <c:tx>
            <c:strRef>
              <c:f>'2021'!$M$1624</c:f>
              <c:strCache>
                <c:ptCount val="1"/>
                <c:pt idx="0">
                  <c:v>Global Studies</c:v>
                </c:pt>
              </c:strCache>
            </c:strRef>
          </c:tx>
          <c:invertIfNegative val="0"/>
          <c:val>
            <c:numRef>
              <c:f>'2021'!$T$1624</c:f>
              <c:numCache>
                <c:formatCode>0.0%</c:formatCode>
                <c:ptCount val="1"/>
                <c:pt idx="0">
                  <c:v>1.4962593516209476E-2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4-48E0-90BA-3CE1C8E40BCD}"/>
            </c:ext>
          </c:extLst>
        </c:ser>
        <c:ser>
          <c:idx val="9"/>
          <c:order val="3"/>
          <c:tx>
            <c:strRef>
              <c:f>'2021'!$M$1625</c:f>
              <c:strCache>
                <c:ptCount val="1"/>
                <c:pt idx="0">
                  <c:v>Human Services</c:v>
                </c:pt>
              </c:strCache>
            </c:strRef>
          </c:tx>
          <c:invertIfNegative val="0"/>
          <c:val>
            <c:numRef>
              <c:f>'2021'!$T$1625</c:f>
              <c:numCache>
                <c:formatCode>0.0%</c:formatCode>
                <c:ptCount val="1"/>
                <c:pt idx="0">
                  <c:v>4.738154613466334E-2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DE-48AD-B8CF-92DC46ACE7EC}"/>
            </c:ext>
          </c:extLst>
        </c:ser>
        <c:ser>
          <c:idx val="2"/>
          <c:order val="4"/>
          <c:tx>
            <c:strRef>
              <c:f>'2021'!$M$1626</c:f>
              <c:strCache>
                <c:ptCount val="1"/>
                <c:pt idx="0">
                  <c:v>Legal Studies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'2021'!$T$1626</c:f>
              <c:numCache>
                <c:formatCode>0.0%</c:formatCode>
                <c:ptCount val="1"/>
                <c:pt idx="0">
                  <c:v>0.13341645885286782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4-48E0-90BA-3CE1C8E40BCD}"/>
            </c:ext>
          </c:extLst>
        </c:ser>
        <c:ser>
          <c:idx val="3"/>
          <c:order val="5"/>
          <c:tx>
            <c:strRef>
              <c:f>'2021'!$M$1627</c:f>
              <c:strCache>
                <c:ptCount val="1"/>
                <c:pt idx="0">
                  <c:v>Political Science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'2021'!$T$1627</c:f>
              <c:numCache>
                <c:formatCode>0.0%</c:formatCode>
                <c:ptCount val="1"/>
                <c:pt idx="0">
                  <c:v>0.22194513715710723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A4-48E0-90BA-3CE1C8E40BCD}"/>
            </c:ext>
          </c:extLst>
        </c:ser>
        <c:ser>
          <c:idx val="4"/>
          <c:order val="6"/>
          <c:tx>
            <c:strRef>
              <c:f>'2021'!$M$1628</c:f>
              <c:strCache>
                <c:ptCount val="1"/>
                <c:pt idx="0">
                  <c:v>Public Administration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'2021'!$T$1628</c:f>
              <c:numCache>
                <c:formatCode>0.0%</c:formatCode>
                <c:ptCount val="1"/>
                <c:pt idx="0">
                  <c:v>0.26807980049875313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A4-48E0-90BA-3CE1C8E40BCD}"/>
            </c:ext>
          </c:extLst>
        </c:ser>
        <c:ser>
          <c:idx val="5"/>
          <c:order val="7"/>
          <c:tx>
            <c:strRef>
              <c:f>'2021'!$M$1629</c:f>
              <c:strCache>
                <c:ptCount val="1"/>
                <c:pt idx="0">
                  <c:v>Public Affairs Reporting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'2021'!$T$1629</c:f>
              <c:numCache>
                <c:formatCode>0.0%</c:formatCode>
                <c:ptCount val="1"/>
                <c:pt idx="0">
                  <c:v>1.1221945137157107E-2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A4-48E0-90BA-3CE1C8E40BCD}"/>
            </c:ext>
          </c:extLst>
        </c:ser>
        <c:ser>
          <c:idx val="8"/>
          <c:order val="8"/>
          <c:tx>
            <c:strRef>
              <c:f>'2021'!$M$1630</c:f>
              <c:strCache>
                <c:ptCount val="1"/>
                <c:pt idx="0">
                  <c:v>Public Policy</c:v>
                </c:pt>
              </c:strCache>
            </c:strRef>
          </c:tx>
          <c:invertIfNegative val="0"/>
          <c:val>
            <c:numRef>
              <c:f>'2021'!$T$1630</c:f>
              <c:numCache>
                <c:formatCode>0.0%</c:formatCode>
                <c:ptCount val="1"/>
                <c:pt idx="0">
                  <c:v>2.4937655860349127E-3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A4-48E0-90BA-3CE1C8E40BCD}"/>
            </c:ext>
          </c:extLst>
        </c:ser>
        <c:ser>
          <c:idx val="6"/>
          <c:order val="9"/>
          <c:tx>
            <c:strRef>
              <c:f>'2021'!$M$1631</c:f>
              <c:strCache>
                <c:ptCount val="1"/>
                <c:pt idx="0">
                  <c:v>Public Health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Program</c:v>
              </c:pt>
            </c:strLit>
          </c:cat>
          <c:val>
            <c:numRef>
              <c:f>'2021'!$T$1631</c:f>
              <c:numCache>
                <c:formatCode>0.0%</c:formatCode>
                <c:ptCount val="1"/>
                <c:pt idx="0">
                  <c:v>6.3591022443890269E-2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A4-48E0-90BA-3CE1C8E40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04992"/>
        <c:axId val="173206528"/>
      </c:barChart>
      <c:catAx>
        <c:axId val="17320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20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20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204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180330044118345"/>
          <c:y val="0.11608750428779861"/>
          <c:w val="0.28819672155749282"/>
          <c:h val="0.83614776457256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560814729515806E-2"/>
          <c:y val="8.3544613619759761E-2"/>
          <c:w val="0.5592975180393388"/>
          <c:h val="0.77721807215958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'2021'!$M$1724</c:f>
              <c:strCache>
                <c:ptCount val="1"/>
                <c:pt idx="0">
                  <c:v>Business &amp; Management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College</c:v>
              </c:pt>
            </c:strLit>
          </c:cat>
          <c:val>
            <c:numRef>
              <c:f>'2021'!$T$1724</c:f>
              <c:numCache>
                <c:formatCode>0.0%</c:formatCode>
                <c:ptCount val="1"/>
                <c:pt idx="0">
                  <c:v>0.20892494929006086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E-4C78-ADBB-7E8985D80FA8}"/>
            </c:ext>
          </c:extLst>
        </c:ser>
        <c:ser>
          <c:idx val="1"/>
          <c:order val="1"/>
          <c:tx>
            <c:strRef>
              <c:f>'2021'!$M$1725</c:f>
              <c:strCache>
                <c:ptCount val="1"/>
                <c:pt idx="0">
                  <c:v>Education &amp; Human Services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College</c:v>
              </c:pt>
            </c:strLit>
          </c:cat>
          <c:val>
            <c:numRef>
              <c:f>'2021'!$T$1725</c:f>
              <c:numCache>
                <c:formatCode>0.0%</c:formatCode>
                <c:ptCount val="1"/>
                <c:pt idx="0">
                  <c:v>8.3671399594320489E-2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BE-4C78-ADBB-7E8985D80FA8}"/>
            </c:ext>
          </c:extLst>
        </c:ser>
        <c:ser>
          <c:idx val="2"/>
          <c:order val="2"/>
          <c:tx>
            <c:strRef>
              <c:f>'2021'!$M$1726</c:f>
              <c:strCache>
                <c:ptCount val="1"/>
                <c:pt idx="0">
                  <c:v>Liberal Arts &amp; Sciences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College</c:v>
              </c:pt>
            </c:strLit>
          </c:cat>
          <c:val>
            <c:numRef>
              <c:f>'2021'!$T$1726</c:f>
              <c:numCache>
                <c:formatCode>0.0%</c:formatCode>
                <c:ptCount val="1"/>
                <c:pt idx="0">
                  <c:v>0.44320486815415822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BE-4C78-ADBB-7E8985D80FA8}"/>
            </c:ext>
          </c:extLst>
        </c:ser>
        <c:ser>
          <c:idx val="3"/>
          <c:order val="3"/>
          <c:tx>
            <c:strRef>
              <c:f>'2021'!$M$1727</c:f>
              <c:strCache>
                <c:ptCount val="1"/>
                <c:pt idx="0">
                  <c:v>Public Affairs &amp; Administration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College</c:v>
              </c:pt>
            </c:strLit>
          </c:cat>
          <c:val>
            <c:numRef>
              <c:f>'2021'!$T$1727</c:f>
              <c:numCache>
                <c:formatCode>0.0%</c:formatCode>
                <c:ptCount val="1"/>
                <c:pt idx="0">
                  <c:v>0.19371196754563894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BE-4C78-ADBB-7E8985D80FA8}"/>
            </c:ext>
          </c:extLst>
        </c:ser>
        <c:ser>
          <c:idx val="4"/>
          <c:order val="4"/>
          <c:tx>
            <c:strRef>
              <c:f>'2021'!$M$1728</c:f>
              <c:strCache>
                <c:ptCount val="1"/>
                <c:pt idx="0">
                  <c:v>Undecided/Not Indicated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College</c:v>
              </c:pt>
            </c:strLit>
          </c:cat>
          <c:val>
            <c:numRef>
              <c:f>'2021'!$T$1728</c:f>
              <c:numCache>
                <c:formatCode>0.0%</c:formatCode>
                <c:ptCount val="1"/>
                <c:pt idx="0">
                  <c:v>7.0486815415821497E-2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BE-4C78-ADBB-7E8985D80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05088"/>
        <c:axId val="173706624"/>
      </c:barChart>
      <c:catAx>
        <c:axId val="1737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0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70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05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816500491618116"/>
          <c:y val="0.16544989152474252"/>
          <c:w val="0.3118349950838189"/>
          <c:h val="0.58987560525466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Public Affairs &amp; Administration 
Program - Global Studies
</a:t>
            </a:r>
          </a:p>
        </c:rich>
      </c:tx>
      <c:layout>
        <c:manualLayout>
          <c:xMode val="edge"/>
          <c:yMode val="edge"/>
          <c:x val="0.37462270189056179"/>
          <c:y val="4.862583045943122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7401865612263396E-2"/>
          <c:y val="0.25369998500572805"/>
          <c:w val="0.93051445308300673"/>
          <c:h val="0.50317163692802802"/>
        </c:manualLayout>
      </c:layout>
      <c:lineChart>
        <c:grouping val="standard"/>
        <c:varyColors val="0"/>
        <c:ser>
          <c:idx val="0"/>
          <c:order val="0"/>
          <c:tx>
            <c:strRef>
              <c:f>'2021'!$A$1324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'2021'!$C$1323:$AC$1323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'2021'!$C$1324:$AC$1324</c:f>
              <c:numCache>
                <c:formatCode>General</c:formatCode>
                <c:ptCount val="16"/>
                <c:pt idx="3">
                  <c:v>8</c:v>
                </c:pt>
                <c:pt idx="4">
                  <c:v>4</c:v>
                </c:pt>
                <c:pt idx="5">
                  <c:v>10</c:v>
                </c:pt>
                <c:pt idx="6">
                  <c:v>18</c:v>
                </c:pt>
                <c:pt idx="7">
                  <c:v>16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17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3C-48DF-9D08-F451A27FC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18144"/>
        <c:axId val="173728896"/>
      </c:lineChart>
      <c:catAx>
        <c:axId val="17371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8338413147169207"/>
              <c:y val="0.830867450893759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37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72889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37181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471341561643102"/>
          <c:y val="0.91615206917254721"/>
          <c:w val="0.14497206955988123"/>
          <c:h val="5.919666316800331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Liberal Arts and Sciences 
Program - Information Systems Security</a:t>
            </a:r>
          </a:p>
        </c:rich>
      </c:tx>
      <c:layout>
        <c:manualLayout>
          <c:xMode val="edge"/>
          <c:yMode val="edge"/>
          <c:x val="0.36616564878623026"/>
          <c:y val="3.404265929186531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6719249991011387E-2"/>
          <c:y val="0.23208347628172413"/>
          <c:w val="0.90902314041591858"/>
          <c:h val="0.4765972300861141"/>
        </c:manualLayout>
      </c:layout>
      <c:lineChart>
        <c:grouping val="standard"/>
        <c:varyColors val="0"/>
        <c:ser>
          <c:idx val="0"/>
          <c:order val="0"/>
          <c:tx>
            <c:strRef>
              <c:f>'2021'!$A$951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'2021'!$E$397:$AC$397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'2021'!$B$951:$AC$951</c:f>
              <c:numCache>
                <c:formatCode>General</c:formatCode>
                <c:ptCount val="16"/>
                <c:pt idx="8">
                  <c:v>2</c:v>
                </c:pt>
                <c:pt idx="9">
                  <c:v>25</c:v>
                </c:pt>
                <c:pt idx="10">
                  <c:v>48</c:v>
                </c:pt>
                <c:pt idx="11">
                  <c:v>64</c:v>
                </c:pt>
                <c:pt idx="12">
                  <c:v>80</c:v>
                </c:pt>
                <c:pt idx="13">
                  <c:v>88</c:v>
                </c:pt>
                <c:pt idx="14">
                  <c:v>86</c:v>
                </c:pt>
                <c:pt idx="15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1F-462D-8EBE-59B007E12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21632"/>
        <c:axId val="173623936"/>
      </c:lineChart>
      <c:catAx>
        <c:axId val="17362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8947399868549502"/>
              <c:y val="0.793619494741610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362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62393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36216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3912706637408"/>
          <c:y val="0.92979013190907212"/>
          <c:w val="0.12706147329176287"/>
          <c:h val="5.957465376076427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Liberal Arts &amp; Sciences 
Program - Chemistry</a:t>
            </a:r>
          </a:p>
        </c:rich>
      </c:tx>
      <c:layout>
        <c:manualLayout>
          <c:xMode val="edge"/>
          <c:yMode val="edge"/>
          <c:x val="0.37764385271225931"/>
          <c:y val="4.641356187466247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773482837027463E-2"/>
          <c:y val="0.27637166389003603"/>
          <c:w val="0.91012168503654467"/>
          <c:h val="0.40717352008226632"/>
        </c:manualLayout>
      </c:layout>
      <c:lineChart>
        <c:grouping val="standard"/>
        <c:varyColors val="0"/>
        <c:ser>
          <c:idx val="0"/>
          <c:order val="0"/>
          <c:tx>
            <c:strRef>
              <c:f>'2021'!$A$633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'2021'!$E$632:$AC$632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'2021'!$I$665:$AC$665</c:f>
              <c:numCache>
                <c:formatCode>General</c:formatCode>
                <c:ptCount val="16"/>
                <c:pt idx="0">
                  <c:v>40</c:v>
                </c:pt>
                <c:pt idx="1">
                  <c:v>33</c:v>
                </c:pt>
                <c:pt idx="2">
                  <c:v>36</c:v>
                </c:pt>
                <c:pt idx="3">
                  <c:v>41</c:v>
                </c:pt>
                <c:pt idx="4">
                  <c:v>56</c:v>
                </c:pt>
                <c:pt idx="5">
                  <c:v>60</c:v>
                </c:pt>
                <c:pt idx="6">
                  <c:v>53</c:v>
                </c:pt>
                <c:pt idx="7">
                  <c:v>49</c:v>
                </c:pt>
                <c:pt idx="8">
                  <c:v>50</c:v>
                </c:pt>
                <c:pt idx="9">
                  <c:v>47</c:v>
                </c:pt>
                <c:pt idx="10">
                  <c:v>42</c:v>
                </c:pt>
                <c:pt idx="11">
                  <c:v>24</c:v>
                </c:pt>
                <c:pt idx="12">
                  <c:v>27</c:v>
                </c:pt>
                <c:pt idx="13">
                  <c:v>23</c:v>
                </c:pt>
                <c:pt idx="14">
                  <c:v>22</c:v>
                </c:pt>
                <c:pt idx="1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4F-47BC-94A9-9BABA6D62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39552"/>
        <c:axId val="173666688"/>
      </c:lineChart>
      <c:catAx>
        <c:axId val="17363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3636896791313301"/>
              <c:y val="0.757384947734613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366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6666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36395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310530803902678"/>
          <c:y val="0.88681928187096681"/>
          <c:w val="0.14350466403065837"/>
          <c:h val="6.11815133802368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Liberal Arts &amp; Sciences 
Program - Data Analytics</a:t>
            </a:r>
          </a:p>
        </c:rich>
      </c:tx>
      <c:layout>
        <c:manualLayout>
          <c:xMode val="edge"/>
          <c:yMode val="edge"/>
          <c:x val="0.37764385271225931"/>
          <c:y val="4.641356187466247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773482837027463E-2"/>
          <c:y val="0.27637166389003603"/>
          <c:w val="0.91012168503654467"/>
          <c:h val="0.40717352008226632"/>
        </c:manualLayout>
      </c:layout>
      <c:lineChart>
        <c:grouping val="standard"/>
        <c:varyColors val="0"/>
        <c:ser>
          <c:idx val="0"/>
          <c:order val="0"/>
          <c:tx>
            <c:strRef>
              <c:f>'2021'!$A$809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'2021'!$I$808:$AC$808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'2021'!$I$809:$AC$809</c:f>
              <c:numCache>
                <c:formatCode>General</c:formatCode>
                <c:ptCount val="16"/>
                <c:pt idx="10">
                  <c:v>3</c:v>
                </c:pt>
                <c:pt idx="11">
                  <c:v>27</c:v>
                </c:pt>
                <c:pt idx="12">
                  <c:v>54</c:v>
                </c:pt>
                <c:pt idx="13">
                  <c:v>58</c:v>
                </c:pt>
                <c:pt idx="14">
                  <c:v>53</c:v>
                </c:pt>
                <c:pt idx="15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A2-42CC-BDBD-7024AF8C4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75872"/>
        <c:axId val="176978176"/>
      </c:lineChart>
      <c:catAx>
        <c:axId val="17697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5960629439757017"/>
              <c:y val="0.757384947734613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697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9781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69758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145053962688156"/>
          <c:y val="0.9113935786297358"/>
          <c:w val="0.14350466403065837"/>
          <c:h val="6.11815133802368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Liberal Arts &amp; Sciences 
Program - Exercise Science</a:t>
            </a:r>
          </a:p>
        </c:rich>
      </c:tx>
      <c:layout>
        <c:manualLayout>
          <c:xMode val="edge"/>
          <c:yMode val="edge"/>
          <c:x val="0.37764385271225931"/>
          <c:y val="4.641356187466247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773482837027463E-2"/>
          <c:y val="0.24126553691057182"/>
          <c:w val="0.91012168503654467"/>
          <c:h val="0.44227974662724823"/>
        </c:manualLayout>
      </c:layout>
      <c:lineChart>
        <c:grouping val="standard"/>
        <c:varyColors val="0"/>
        <c:ser>
          <c:idx val="0"/>
          <c:order val="0"/>
          <c:tx>
            <c:strRef>
              <c:f>'2021'!$A$881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'2021'!$I$880:$AC$880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'2021'!$I$881:$AC$881</c:f>
              <c:numCache>
                <c:formatCode>General</c:formatCode>
                <c:ptCount val="16"/>
                <c:pt idx="10">
                  <c:v>3</c:v>
                </c:pt>
                <c:pt idx="11">
                  <c:v>52</c:v>
                </c:pt>
                <c:pt idx="12">
                  <c:v>79</c:v>
                </c:pt>
                <c:pt idx="13">
                  <c:v>97</c:v>
                </c:pt>
                <c:pt idx="14">
                  <c:v>96</c:v>
                </c:pt>
                <c:pt idx="15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F0-4255-9A96-FACD8D150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70016"/>
        <c:axId val="177676672"/>
      </c:lineChart>
      <c:catAx>
        <c:axId val="17767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4859913974704729"/>
              <c:y val="0.76440618698334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767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67667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76700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41124626895496"/>
          <c:y val="0.91139361924151263"/>
          <c:w val="0.14350466403065837"/>
          <c:h val="6.11815133802368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Education &amp; Human Services 
Program - Elementary Education</a:t>
            </a:r>
          </a:p>
        </c:rich>
      </c:tx>
      <c:layout>
        <c:manualLayout>
          <c:xMode val="edge"/>
          <c:yMode val="edge"/>
          <c:x val="0.36616564878623026"/>
          <c:y val="3.404265929186531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436111946157638E-2"/>
          <c:y val="0.22854118066985704"/>
          <c:w val="0.90902314041591858"/>
          <c:h val="0.4765972300861141"/>
        </c:manualLayout>
      </c:layout>
      <c:lineChart>
        <c:grouping val="standard"/>
        <c:varyColors val="0"/>
        <c:ser>
          <c:idx val="0"/>
          <c:order val="0"/>
          <c:tx>
            <c:strRef>
              <c:f>'2021'!$A$334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92D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</c:spPr>
          </c:marker>
          <c:cat>
            <c:numRef>
              <c:f>'2021'!$E$397:$AC$397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'2021'!$J$334:$AC$334</c:f>
              <c:numCache>
                <c:formatCode>General</c:formatCode>
                <c:ptCount val="16"/>
                <c:pt idx="11">
                  <c:v>17</c:v>
                </c:pt>
                <c:pt idx="12">
                  <c:v>18</c:v>
                </c:pt>
                <c:pt idx="13">
                  <c:v>15</c:v>
                </c:pt>
                <c:pt idx="14">
                  <c:v>15</c:v>
                </c:pt>
                <c:pt idx="15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2-43BF-8F40-D76FD62A9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96768"/>
        <c:axId val="177699072"/>
      </c:lineChart>
      <c:catAx>
        <c:axId val="17769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5172669854624337"/>
              <c:y val="0.800704282315401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7699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7699072"/>
        <c:scaling>
          <c:orientation val="minMax"/>
          <c:min val="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7696768"/>
        <c:crosses val="autoZero"/>
        <c:crossBetween val="between"/>
        <c:majorUnit val="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579479837747553"/>
          <c:y val="0.92144114291770918"/>
          <c:w val="0.12416797900262468"/>
          <c:h val="5.730487196008043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Business &amp; Management 
Program - Business Administration</a:t>
            </a:r>
          </a:p>
        </c:rich>
      </c:tx>
      <c:layout>
        <c:manualLayout>
          <c:xMode val="edge"/>
          <c:yMode val="edge"/>
          <c:x val="0.37500010341049689"/>
          <c:y val="5.449593093279390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524115281837716E-2"/>
          <c:y val="0.31880119595684436"/>
          <c:w val="0.9171689276184436"/>
          <c:h val="0.35967314415643875"/>
        </c:manualLayout>
      </c:layout>
      <c:lineChart>
        <c:grouping val="standard"/>
        <c:varyColors val="0"/>
        <c:ser>
          <c:idx val="1"/>
          <c:order val="0"/>
          <c:tx>
            <c:strRef>
              <c:f>'2021'!$A$38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'2021'!$E$37:$AC$37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'2021'!$B$38:$AC$38</c:f>
              <c:numCache>
                <c:formatCode>General</c:formatCode>
                <c:ptCount val="16"/>
                <c:pt idx="0">
                  <c:v>304</c:v>
                </c:pt>
                <c:pt idx="1">
                  <c:v>356</c:v>
                </c:pt>
                <c:pt idx="2">
                  <c:v>433</c:v>
                </c:pt>
                <c:pt idx="3">
                  <c:v>439</c:v>
                </c:pt>
                <c:pt idx="4">
                  <c:v>440</c:v>
                </c:pt>
                <c:pt idx="5">
                  <c:v>412</c:v>
                </c:pt>
                <c:pt idx="6">
                  <c:v>438</c:v>
                </c:pt>
                <c:pt idx="7">
                  <c:v>473</c:v>
                </c:pt>
                <c:pt idx="8">
                  <c:v>465</c:v>
                </c:pt>
                <c:pt idx="9">
                  <c:v>489</c:v>
                </c:pt>
                <c:pt idx="10">
                  <c:v>459</c:v>
                </c:pt>
                <c:pt idx="11">
                  <c:v>457</c:v>
                </c:pt>
                <c:pt idx="12">
                  <c:v>485</c:v>
                </c:pt>
                <c:pt idx="13">
                  <c:v>428</c:v>
                </c:pt>
                <c:pt idx="14">
                  <c:v>385</c:v>
                </c:pt>
                <c:pt idx="15">
                  <c:v>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7-4F5C-A66B-496A43611191}"/>
            </c:ext>
          </c:extLst>
        </c:ser>
        <c:ser>
          <c:idx val="2"/>
          <c:order val="1"/>
          <c:tx>
            <c:strRef>
              <c:f>'2021'!$A$39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'2021'!$E$37:$AC$37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'2021'!$B$39:$AC$39</c:f>
              <c:numCache>
                <c:formatCode>General</c:formatCode>
                <c:ptCount val="16"/>
                <c:pt idx="0">
                  <c:v>116</c:v>
                </c:pt>
                <c:pt idx="1">
                  <c:v>113</c:v>
                </c:pt>
                <c:pt idx="2">
                  <c:v>107</c:v>
                </c:pt>
                <c:pt idx="3">
                  <c:v>150</c:v>
                </c:pt>
                <c:pt idx="4">
                  <c:v>151</c:v>
                </c:pt>
                <c:pt idx="5">
                  <c:v>153</c:v>
                </c:pt>
                <c:pt idx="6">
                  <c:v>146</c:v>
                </c:pt>
                <c:pt idx="7">
                  <c:v>136</c:v>
                </c:pt>
                <c:pt idx="8">
                  <c:v>119</c:v>
                </c:pt>
                <c:pt idx="9">
                  <c:v>117</c:v>
                </c:pt>
                <c:pt idx="10">
                  <c:v>102</c:v>
                </c:pt>
                <c:pt idx="11">
                  <c:v>87</c:v>
                </c:pt>
                <c:pt idx="12">
                  <c:v>82</c:v>
                </c:pt>
                <c:pt idx="13">
                  <c:v>79</c:v>
                </c:pt>
                <c:pt idx="14">
                  <c:v>102</c:v>
                </c:pt>
                <c:pt idx="15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7-4F5C-A66B-496A43611191}"/>
            </c:ext>
          </c:extLst>
        </c:ser>
        <c:ser>
          <c:idx val="0"/>
          <c:order val="2"/>
          <c:tx>
            <c:strRef>
              <c:f>'2021'!$A$40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'2021'!$E$37:$AC$37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'2021'!$B$40:$AC$40</c:f>
              <c:numCache>
                <c:formatCode>General</c:formatCode>
                <c:ptCount val="16"/>
                <c:pt idx="0">
                  <c:v>420</c:v>
                </c:pt>
                <c:pt idx="1">
                  <c:v>469</c:v>
                </c:pt>
                <c:pt idx="2">
                  <c:v>540</c:v>
                </c:pt>
                <c:pt idx="3">
                  <c:v>589</c:v>
                </c:pt>
                <c:pt idx="4">
                  <c:v>591</c:v>
                </c:pt>
                <c:pt idx="5">
                  <c:v>565</c:v>
                </c:pt>
                <c:pt idx="6">
                  <c:v>584</c:v>
                </c:pt>
                <c:pt idx="7">
                  <c:v>609</c:v>
                </c:pt>
                <c:pt idx="8">
                  <c:v>584</c:v>
                </c:pt>
                <c:pt idx="9">
                  <c:v>606</c:v>
                </c:pt>
                <c:pt idx="10">
                  <c:v>561</c:v>
                </c:pt>
                <c:pt idx="11">
                  <c:v>544</c:v>
                </c:pt>
                <c:pt idx="12">
                  <c:v>567</c:v>
                </c:pt>
                <c:pt idx="13">
                  <c:v>507</c:v>
                </c:pt>
                <c:pt idx="14">
                  <c:v>487</c:v>
                </c:pt>
                <c:pt idx="15">
                  <c:v>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27-4F5C-A66B-496A43611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31040"/>
        <c:axId val="158633344"/>
      </c:lineChart>
      <c:catAx>
        <c:axId val="15863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8795194178715251"/>
              <c:y val="0.77384221924567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5863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6333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586310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457842206245097"/>
          <c:y val="0.90735725003101653"/>
          <c:w val="0.27108441210397372"/>
          <c:h val="7.901909985255108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Liberal Arts &amp; Sciences
Program - Theatre</a:t>
            </a:r>
          </a:p>
        </c:rich>
      </c:tx>
      <c:layout>
        <c:manualLayout>
          <c:xMode val="edge"/>
          <c:yMode val="edge"/>
          <c:x val="0.37754336555149731"/>
          <c:y val="5.025130251903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9532786184767032E-2"/>
          <c:y val="0.23618112183947249"/>
          <c:w val="0.92614929393770462"/>
          <c:h val="0.45979941804918573"/>
        </c:manualLayout>
      </c:layout>
      <c:lineChart>
        <c:grouping val="standard"/>
        <c:varyColors val="0"/>
        <c:ser>
          <c:idx val="0"/>
          <c:order val="0"/>
          <c:tx>
            <c:strRef>
              <c:f>'2021'!$A$1155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'2021'!$B$1155:$AC$1155</c:f>
              <c:numCache>
                <c:formatCode>General</c:formatCode>
                <c:ptCount val="16"/>
                <c:pt idx="11">
                  <c:v>5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</c:numCache>
            </c:numRef>
          </c:cat>
          <c:val>
            <c:numRef>
              <c:f>'2021'!$B$1155:$AC$1155</c:f>
              <c:numCache>
                <c:formatCode>General</c:formatCode>
                <c:ptCount val="16"/>
                <c:pt idx="11">
                  <c:v>5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69-4F79-ABE2-47743EA38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43744"/>
        <c:axId val="177746304"/>
      </c:lineChart>
      <c:catAx>
        <c:axId val="17774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6229884361654133"/>
              <c:y val="0.789065510109409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774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7463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77437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622313154733209"/>
          <c:y val="0.8944731985682135"/>
          <c:w val="0.15674455096748802"/>
          <c:h val="8.291464915641064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Public Affairs &amp; Administration 
Program - Public</a:t>
            </a:r>
            <a:r>
              <a:rPr lang="en-US" baseline="0"/>
              <a:t> Policy</a:t>
            </a:r>
            <a:r>
              <a:rPr lang="en-US"/>
              <a:t>
</a:t>
            </a:r>
          </a:p>
        </c:rich>
      </c:tx>
      <c:layout>
        <c:manualLayout>
          <c:xMode val="edge"/>
          <c:yMode val="edge"/>
          <c:x val="0.37462270189056179"/>
          <c:y val="4.862583045943122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7401865612263396E-2"/>
          <c:y val="0.25369998500572805"/>
          <c:w val="0.93051445308300673"/>
          <c:h val="0.50317163692802802"/>
        </c:manualLayout>
      </c:layout>
      <c:lineChart>
        <c:grouping val="standard"/>
        <c:varyColors val="0"/>
        <c:ser>
          <c:idx val="0"/>
          <c:order val="0"/>
          <c:tx>
            <c:strRef>
              <c:f>'2021'!$A$1524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'2021'!$L$1523:$AC$1523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'2021'!$B$1524:$AC$1524</c:f>
              <c:numCache>
                <c:formatCode>General</c:formatCode>
                <c:ptCount val="16"/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FE-478C-B74E-848E80EDC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82784"/>
        <c:axId val="177785088"/>
      </c:lineChart>
      <c:catAx>
        <c:axId val="17778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8338413147169207"/>
              <c:y val="0.830867450893759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crossAx val="17778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7850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778278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6056367397276216"/>
          <c:y val="0.91967234290016231"/>
          <c:w val="0.12546405927516605"/>
          <c:h val="5.919666316800331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Liberal Arts and Sciences 
Program - Athletic Training</a:t>
            </a:r>
          </a:p>
        </c:rich>
      </c:tx>
      <c:layout>
        <c:manualLayout>
          <c:xMode val="edge"/>
          <c:yMode val="edge"/>
          <c:x val="0.36616564878623026"/>
          <c:y val="3.404265929186531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590839658556194E-2"/>
          <c:y val="0.23916813798912759"/>
          <c:w val="0.90902314041591858"/>
          <c:h val="0.4765972300861141"/>
        </c:manualLayout>
      </c:layout>
      <c:lineChart>
        <c:grouping val="standard"/>
        <c:varyColors val="0"/>
        <c:ser>
          <c:idx val="0"/>
          <c:order val="0"/>
          <c:tx>
            <c:strRef>
              <c:f>'2021'!$A$563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'2021'!$E$397:$AC$397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'2021'!$L$563:$AC$563</c:f>
              <c:numCache>
                <c:formatCode>General</c:formatCode>
                <c:ptCount val="16"/>
                <c:pt idx="13">
                  <c:v>3</c:v>
                </c:pt>
                <c:pt idx="14">
                  <c:v>7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4-4913-B211-50C1D333E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96992"/>
        <c:axId val="177811840"/>
      </c:lineChart>
      <c:catAx>
        <c:axId val="17779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8947399868549502"/>
              <c:y val="0.793619494741610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7811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7811840"/>
        <c:scaling>
          <c:orientation val="minMax"/>
          <c:max val="1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779699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3912706637408"/>
          <c:y val="0.92979013190907212"/>
          <c:w val="0.12706147329176287"/>
          <c:h val="5.957465376076427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Education &amp; Human Services 
Program - Middle</a:t>
            </a:r>
            <a:r>
              <a:rPr lang="en-US" baseline="0"/>
              <a:t> Grades</a:t>
            </a:r>
            <a:r>
              <a:rPr lang="en-US"/>
              <a:t> Education</a:t>
            </a:r>
          </a:p>
        </c:rich>
      </c:tx>
      <c:layout>
        <c:manualLayout>
          <c:xMode val="edge"/>
          <c:yMode val="edge"/>
          <c:x val="0.36616564878623026"/>
          <c:y val="3.404265929186531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436111946157638E-2"/>
          <c:y val="0.22854118066985704"/>
          <c:w val="0.90902314041591858"/>
          <c:h val="0.4765972300861141"/>
        </c:manualLayout>
      </c:layout>
      <c:lineChart>
        <c:grouping val="standard"/>
        <c:varyColors val="0"/>
        <c:ser>
          <c:idx val="0"/>
          <c:order val="0"/>
          <c:tx>
            <c:strRef>
              <c:f>'2021'!$A$366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92D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</c:spPr>
          </c:marker>
          <c:cat>
            <c:numRef>
              <c:f>'2021'!$E$397:$AC$397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'2021'!$J$366:$AC$366</c:f>
              <c:numCache>
                <c:formatCode>General</c:formatCode>
                <c:ptCount val="16"/>
                <c:pt idx="14">
                  <c:v>2</c:v>
                </c:pt>
                <c:pt idx="15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85-4F5D-8B62-0A497A866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96768"/>
        <c:axId val="177699072"/>
      </c:lineChart>
      <c:catAx>
        <c:axId val="17769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5172669854624337"/>
              <c:y val="0.800704282315401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7699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7699072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769676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579479837747553"/>
          <c:y val="0.92144114291770918"/>
          <c:w val="0.12416797900262468"/>
          <c:h val="5.730487196008043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Education &amp; Human Services 
Program - Finance</a:t>
            </a:r>
          </a:p>
        </c:rich>
      </c:tx>
      <c:layout>
        <c:manualLayout>
          <c:xMode val="edge"/>
          <c:yMode val="edge"/>
          <c:x val="0.36616564878623026"/>
          <c:y val="3.404265929186531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436111946157638E-2"/>
          <c:y val="0.22854118066985704"/>
          <c:w val="0.90902314041591858"/>
          <c:h val="0.4765972300861141"/>
        </c:manualLayout>
      </c:layout>
      <c:lineChart>
        <c:grouping val="standard"/>
        <c:varyColors val="0"/>
        <c:ser>
          <c:idx val="0"/>
          <c:order val="0"/>
          <c:tx>
            <c:strRef>
              <c:f>'2021'!$A$366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</c:spPr>
          </c:marker>
          <c:cat>
            <c:numRef>
              <c:f>'2021'!$E$397:$AC$397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'2021'!$J$366:$AC$366</c:f>
              <c:numCache>
                <c:formatCode>General</c:formatCode>
                <c:ptCount val="16"/>
                <c:pt idx="14">
                  <c:v>2</c:v>
                </c:pt>
                <c:pt idx="15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02-4244-81CD-D31F54C02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96768"/>
        <c:axId val="177699072"/>
      </c:lineChart>
      <c:catAx>
        <c:axId val="17769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5172669854624337"/>
              <c:y val="0.800704282315401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7699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7699072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769676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579479837747553"/>
          <c:y val="0.92144114291770918"/>
          <c:w val="0.12416797900262468"/>
          <c:h val="5.7304871960080439E-2"/>
        </c:manualLayout>
      </c:layout>
      <c:overlay val="0"/>
      <c:spPr>
        <a:solidFill>
          <a:srgbClr val="FFFFFF"/>
        </a:solidFill>
        <a:ln w="158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Business and Management 
Program - Finance</a:t>
            </a:r>
          </a:p>
        </c:rich>
      </c:tx>
      <c:layout>
        <c:manualLayout>
          <c:xMode val="edge"/>
          <c:yMode val="edge"/>
          <c:x val="0.36535572435289354"/>
          <c:y val="3.404265929186531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886577041276367E-2"/>
          <c:y val="0.2425539474545404"/>
          <c:w val="0.90922894549105049"/>
          <c:h val="0.4765972300861141"/>
        </c:manualLayout>
      </c:layout>
      <c:lineChart>
        <c:grouping val="standard"/>
        <c:varyColors val="0"/>
        <c:ser>
          <c:idx val="0"/>
          <c:order val="0"/>
          <c:tx>
            <c:strRef>
              <c:f>'2021'!$A$100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'2021'!$E$292:$AC$292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'2021'!$B$100:$AC$100</c:f>
              <c:numCache>
                <c:formatCode>General</c:formatCode>
                <c:ptCount val="16"/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6-45BF-A446-FB7B1096C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66496"/>
        <c:axId val="161868800"/>
      </c:lineChart>
      <c:catAx>
        <c:axId val="16186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4602468649483923"/>
              <c:y val="0.793619620607997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1868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868800"/>
        <c:scaling>
          <c:orientation val="minMax"/>
          <c:max val="3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18664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216979314959182"/>
          <c:y val="0.90853618058635333"/>
          <c:w val="8.169444768139239E-2"/>
          <c:h val="5.957465376076427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Education &amp; Human Services 
Program - Human Services</a:t>
            </a:r>
          </a:p>
        </c:rich>
      </c:tx>
      <c:layout>
        <c:manualLayout>
          <c:xMode val="edge"/>
          <c:yMode val="edge"/>
          <c:x val="0.38066500353395732"/>
          <c:y val="4.935627489215375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0815784480423453E-2"/>
          <c:y val="0.28540802437636681"/>
          <c:w val="0.90332409568772398"/>
          <c:h val="0.4570820240012493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F19-4E39-AFFD-F08933D70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49632"/>
        <c:axId val="161772672"/>
      </c:lineChart>
      <c:catAx>
        <c:axId val="16174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5162028109172098"/>
              <c:y val="0.81759753249911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177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77267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17496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689159472304823"/>
          <c:y val="0.90918550821211619"/>
          <c:w val="0.10422970334858367"/>
          <c:h val="6.223182486401981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Business &amp; Management </a:t>
            </a:r>
          </a:p>
        </c:rich>
      </c:tx>
      <c:layout>
        <c:manualLayout>
          <c:xMode val="edge"/>
          <c:yMode val="edge"/>
          <c:x val="0.4241514123136193"/>
          <c:y val="6.250013351468951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5471781550466119E-2"/>
          <c:y val="0.27500058746463413"/>
          <c:w val="0.90717081423660195"/>
          <c:h val="0.42750091324047695"/>
        </c:manualLayout>
      </c:layout>
      <c:lineChart>
        <c:grouping val="standard"/>
        <c:varyColors val="0"/>
        <c:ser>
          <c:idx val="0"/>
          <c:order val="0"/>
          <c:tx>
            <c:strRef>
              <c:f>'2021'!$A$230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'2021'!$E$229:$AC$229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'2021'!$B$230:$AC$230</c:f>
              <c:numCache>
                <c:formatCode>#,##0</c:formatCode>
                <c:ptCount val="16"/>
                <c:pt idx="0">
                  <c:v>639</c:v>
                </c:pt>
                <c:pt idx="1">
                  <c:v>708</c:v>
                </c:pt>
                <c:pt idx="2">
                  <c:v>754</c:v>
                </c:pt>
                <c:pt idx="3">
                  <c:v>739</c:v>
                </c:pt>
                <c:pt idx="4">
                  <c:v>740</c:v>
                </c:pt>
                <c:pt idx="5">
                  <c:v>713</c:v>
                </c:pt>
                <c:pt idx="6">
                  <c:v>720</c:v>
                </c:pt>
                <c:pt idx="7">
                  <c:v>718</c:v>
                </c:pt>
                <c:pt idx="8">
                  <c:v>750</c:v>
                </c:pt>
                <c:pt idx="9">
                  <c:v>764</c:v>
                </c:pt>
                <c:pt idx="10">
                  <c:v>741</c:v>
                </c:pt>
                <c:pt idx="11">
                  <c:v>729</c:v>
                </c:pt>
                <c:pt idx="12">
                  <c:v>700</c:v>
                </c:pt>
                <c:pt idx="13">
                  <c:v>615</c:v>
                </c:pt>
                <c:pt idx="14">
                  <c:v>547</c:v>
                </c:pt>
                <c:pt idx="15">
                  <c:v>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C-48FC-A18C-87A03A0D0180}"/>
            </c:ext>
          </c:extLst>
        </c:ser>
        <c:ser>
          <c:idx val="1"/>
          <c:order val="1"/>
          <c:tx>
            <c:strRef>
              <c:f>'2021'!$A$231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'2021'!$E$229:$AC$229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'2021'!$B$231:$AC$231</c:f>
              <c:numCache>
                <c:formatCode>#,##0</c:formatCode>
                <c:ptCount val="16"/>
                <c:pt idx="0">
                  <c:v>337</c:v>
                </c:pt>
                <c:pt idx="1">
                  <c:v>323</c:v>
                </c:pt>
                <c:pt idx="2">
                  <c:v>342</c:v>
                </c:pt>
                <c:pt idx="3">
                  <c:v>408</c:v>
                </c:pt>
                <c:pt idx="4">
                  <c:v>443</c:v>
                </c:pt>
                <c:pt idx="5">
                  <c:v>462</c:v>
                </c:pt>
                <c:pt idx="6">
                  <c:v>436</c:v>
                </c:pt>
                <c:pt idx="7">
                  <c:v>471</c:v>
                </c:pt>
                <c:pt idx="8">
                  <c:v>590</c:v>
                </c:pt>
                <c:pt idx="9">
                  <c:v>685</c:v>
                </c:pt>
                <c:pt idx="10">
                  <c:v>618</c:v>
                </c:pt>
                <c:pt idx="11">
                  <c:v>441</c:v>
                </c:pt>
                <c:pt idx="12">
                  <c:v>350</c:v>
                </c:pt>
                <c:pt idx="13">
                  <c:v>297</c:v>
                </c:pt>
                <c:pt idx="14">
                  <c:v>253</c:v>
                </c:pt>
                <c:pt idx="15">
                  <c:v>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C-48FC-A18C-87A03A0D0180}"/>
            </c:ext>
          </c:extLst>
        </c:ser>
        <c:ser>
          <c:idx val="2"/>
          <c:order val="2"/>
          <c:tx>
            <c:strRef>
              <c:f>'2021'!$A$232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'2021'!$E$229:$AC$229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'2021'!$B$232:$AC$232</c:f>
              <c:numCache>
                <c:formatCode>#,##0</c:formatCode>
                <c:ptCount val="16"/>
                <c:pt idx="0">
                  <c:v>976</c:v>
                </c:pt>
                <c:pt idx="1">
                  <c:v>1031</c:v>
                </c:pt>
                <c:pt idx="2">
                  <c:v>1096</c:v>
                </c:pt>
                <c:pt idx="3">
                  <c:v>1147</c:v>
                </c:pt>
                <c:pt idx="4">
                  <c:v>1183</c:v>
                </c:pt>
                <c:pt idx="5">
                  <c:v>1175</c:v>
                </c:pt>
                <c:pt idx="6">
                  <c:v>1156</c:v>
                </c:pt>
                <c:pt idx="7">
                  <c:v>1189</c:v>
                </c:pt>
                <c:pt idx="8">
                  <c:v>1340</c:v>
                </c:pt>
                <c:pt idx="9">
                  <c:v>1449</c:v>
                </c:pt>
                <c:pt idx="10">
                  <c:v>1359</c:v>
                </c:pt>
                <c:pt idx="11">
                  <c:v>1170</c:v>
                </c:pt>
                <c:pt idx="12">
                  <c:v>1050</c:v>
                </c:pt>
                <c:pt idx="13">
                  <c:v>912</c:v>
                </c:pt>
                <c:pt idx="14">
                  <c:v>800</c:v>
                </c:pt>
                <c:pt idx="15">
                  <c:v>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CC-48FC-A18C-87A03A0D0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94848"/>
        <c:axId val="161697152"/>
      </c:lineChart>
      <c:catAx>
        <c:axId val="16169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8981186226252504"/>
              <c:y val="0.79000168762567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169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97152"/>
        <c:scaling>
          <c:orientation val="minMax"/>
        </c:scaling>
        <c:delete val="0"/>
        <c:axPos val="l"/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16948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320798187792855"/>
          <c:y val="0.91750195999564144"/>
          <c:w val="0.25811349290259389"/>
          <c:h val="7.000014953645225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Education &amp; Human Services
Program - Social Work</a:t>
            </a:r>
          </a:p>
        </c:rich>
      </c:tx>
      <c:layout>
        <c:manualLayout>
          <c:xMode val="edge"/>
          <c:yMode val="edge"/>
          <c:x val="0.3856608037228822"/>
          <c:y val="3.17124981257160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4905732133400812E-2"/>
          <c:y val="0.22198748688001227"/>
          <c:w val="0.91773686365366702"/>
          <c:h val="0.54545496776231439"/>
        </c:manualLayout>
      </c:layout>
      <c:lineChart>
        <c:grouping val="standard"/>
        <c:varyColors val="0"/>
        <c:ser>
          <c:idx val="0"/>
          <c:order val="0"/>
          <c:tx>
            <c:strRef>
              <c:f>'2021'!$A$261</c:f>
              <c:strCache>
                <c:ptCount val="1"/>
                <c:pt idx="0">
                  <c:v>Undergraduate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'2021'!$E$260:$AC$260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'2021'!$B$261:$AC$261</c:f>
              <c:numCache>
                <c:formatCode>General</c:formatCode>
                <c:ptCount val="16"/>
                <c:pt idx="0">
                  <c:v>99</c:v>
                </c:pt>
                <c:pt idx="1">
                  <c:v>86</c:v>
                </c:pt>
                <c:pt idx="2">
                  <c:v>105</c:v>
                </c:pt>
                <c:pt idx="3">
                  <c:v>102</c:v>
                </c:pt>
                <c:pt idx="4">
                  <c:v>115</c:v>
                </c:pt>
                <c:pt idx="5">
                  <c:v>127</c:v>
                </c:pt>
                <c:pt idx="6">
                  <c:v>103</c:v>
                </c:pt>
                <c:pt idx="7">
                  <c:v>109</c:v>
                </c:pt>
                <c:pt idx="8">
                  <c:v>95</c:v>
                </c:pt>
                <c:pt idx="9">
                  <c:v>88</c:v>
                </c:pt>
                <c:pt idx="10">
                  <c:v>85</c:v>
                </c:pt>
                <c:pt idx="11">
                  <c:v>79</c:v>
                </c:pt>
                <c:pt idx="12">
                  <c:v>62</c:v>
                </c:pt>
                <c:pt idx="13">
                  <c:v>60</c:v>
                </c:pt>
                <c:pt idx="14">
                  <c:v>56</c:v>
                </c:pt>
                <c:pt idx="15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2F-4653-A7BE-78BC026D5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2768"/>
        <c:axId val="161834112"/>
      </c:lineChart>
      <c:catAx>
        <c:axId val="16171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8452883755399234"/>
              <c:y val="0.841438283602331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1834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8341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17127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679285833526498"/>
          <c:y val="0.93023327835433611"/>
          <c:w val="0.2852833342607618"/>
          <c:h val="5.919666316800331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Education &amp; Human Services 
Program - Educational Leadership</a:t>
            </a:r>
          </a:p>
        </c:rich>
      </c:tx>
      <c:layout>
        <c:manualLayout>
          <c:xMode val="edge"/>
          <c:yMode val="edge"/>
          <c:x val="0.36535572435289354"/>
          <c:y val="3.404265929186531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886577041276367E-2"/>
          <c:y val="0.2425539474545404"/>
          <c:w val="0.90922894549105049"/>
          <c:h val="0.4765972300861141"/>
        </c:manualLayout>
      </c:layout>
      <c:lineChart>
        <c:grouping val="standard"/>
        <c:varyColors val="0"/>
        <c:ser>
          <c:idx val="0"/>
          <c:order val="0"/>
          <c:tx>
            <c:strRef>
              <c:f>'2021'!$A$293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'2021'!$E$292:$AC$292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'2021'!$B$293:$AC$293</c:f>
              <c:numCache>
                <c:formatCode>General</c:formatCode>
                <c:ptCount val="16"/>
                <c:pt idx="0">
                  <c:v>181</c:v>
                </c:pt>
                <c:pt idx="1">
                  <c:v>134</c:v>
                </c:pt>
                <c:pt idx="2">
                  <c:v>111</c:v>
                </c:pt>
                <c:pt idx="3">
                  <c:v>94</c:v>
                </c:pt>
                <c:pt idx="4">
                  <c:v>84</c:v>
                </c:pt>
                <c:pt idx="5">
                  <c:v>59</c:v>
                </c:pt>
                <c:pt idx="6">
                  <c:v>69</c:v>
                </c:pt>
                <c:pt idx="7">
                  <c:v>56</c:v>
                </c:pt>
                <c:pt idx="8">
                  <c:v>30</c:v>
                </c:pt>
                <c:pt idx="9">
                  <c:v>41</c:v>
                </c:pt>
                <c:pt idx="10">
                  <c:v>60</c:v>
                </c:pt>
                <c:pt idx="11">
                  <c:v>51</c:v>
                </c:pt>
                <c:pt idx="12">
                  <c:v>45</c:v>
                </c:pt>
                <c:pt idx="13">
                  <c:v>31</c:v>
                </c:pt>
                <c:pt idx="14">
                  <c:v>39</c:v>
                </c:pt>
                <c:pt idx="15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BC-46DA-B094-98353687E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66496"/>
        <c:axId val="161868800"/>
      </c:lineChart>
      <c:catAx>
        <c:axId val="16186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4602468649483923"/>
              <c:y val="0.793619620607997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1868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8688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18664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216979314959182"/>
          <c:y val="0.90853618058635333"/>
          <c:w val="8.169444768139239E-2"/>
          <c:h val="5.957465376076427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/>
              <a:t>College of Education &amp; Human Services 
Program - Human Development Counseling</a:t>
            </a:r>
          </a:p>
        </c:rich>
      </c:tx>
      <c:layout>
        <c:manualLayout>
          <c:xMode val="edge"/>
          <c:yMode val="edge"/>
          <c:x val="0.35535343747847897"/>
          <c:y val="6.223182486401981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909650173192658E-2"/>
          <c:y val="0.28540802437636681"/>
          <c:w val="0.91419986906856565"/>
          <c:h val="0.44849832402000495"/>
        </c:manualLayout>
      </c:layout>
      <c:lineChart>
        <c:grouping val="standard"/>
        <c:varyColors val="0"/>
        <c:ser>
          <c:idx val="0"/>
          <c:order val="0"/>
          <c:tx>
            <c:strRef>
              <c:f>'2021'!$A$429</c:f>
              <c:strCache>
                <c:ptCount val="1"/>
                <c:pt idx="0">
                  <c:v>Masters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'2021'!$E$428:$AC$428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'2021'!$B$429:$AC$429</c:f>
              <c:numCache>
                <c:formatCode>General</c:formatCode>
                <c:ptCount val="16"/>
                <c:pt idx="0">
                  <c:v>60</c:v>
                </c:pt>
                <c:pt idx="1">
                  <c:v>63</c:v>
                </c:pt>
                <c:pt idx="2">
                  <c:v>61</c:v>
                </c:pt>
                <c:pt idx="3">
                  <c:v>70</c:v>
                </c:pt>
                <c:pt idx="4">
                  <c:v>92</c:v>
                </c:pt>
                <c:pt idx="5">
                  <c:v>115</c:v>
                </c:pt>
                <c:pt idx="6">
                  <c:v>125</c:v>
                </c:pt>
                <c:pt idx="7">
                  <c:v>114</c:v>
                </c:pt>
                <c:pt idx="8">
                  <c:v>107</c:v>
                </c:pt>
                <c:pt idx="9">
                  <c:v>91</c:v>
                </c:pt>
                <c:pt idx="10">
                  <c:v>94</c:v>
                </c:pt>
                <c:pt idx="11">
                  <c:v>99</c:v>
                </c:pt>
                <c:pt idx="12">
                  <c:v>95</c:v>
                </c:pt>
                <c:pt idx="13">
                  <c:v>85</c:v>
                </c:pt>
                <c:pt idx="14">
                  <c:v>90</c:v>
                </c:pt>
                <c:pt idx="15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4-48E5-B449-ADE4A117E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00960"/>
        <c:axId val="161803264"/>
      </c:lineChart>
      <c:catAx>
        <c:axId val="16180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436384532605383"/>
              <c:y val="0.809013624100845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180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8032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618009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340053695060315"/>
          <c:y val="0.9213208879436694"/>
          <c:w val="9.8709288188466554E-2"/>
          <c:h val="6.223182486401981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45721</xdr:colOff>
      <xdr:row>70</xdr:row>
      <xdr:rowOff>30480</xdr:rowOff>
    </xdr:from>
    <xdr:to>
      <xdr:col>28</xdr:col>
      <xdr:colOff>523876</xdr:colOff>
      <xdr:row>88</xdr:row>
      <xdr:rowOff>22860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45721</xdr:colOff>
      <xdr:row>133</xdr:row>
      <xdr:rowOff>30480</xdr:rowOff>
    </xdr:from>
    <xdr:to>
      <xdr:col>28</xdr:col>
      <xdr:colOff>523876</xdr:colOff>
      <xdr:row>151</xdr:row>
      <xdr:rowOff>76200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30480</xdr:colOff>
      <xdr:row>165</xdr:row>
      <xdr:rowOff>30480</xdr:rowOff>
    </xdr:from>
    <xdr:to>
      <xdr:col>28</xdr:col>
      <xdr:colOff>571500</xdr:colOff>
      <xdr:row>183</xdr:row>
      <xdr:rowOff>60960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0</xdr:colOff>
      <xdr:row>11</xdr:row>
      <xdr:rowOff>38100</xdr:rowOff>
    </xdr:from>
    <xdr:to>
      <xdr:col>28</xdr:col>
      <xdr:colOff>476250</xdr:colOff>
      <xdr:row>26</xdr:row>
      <xdr:rowOff>114300</xdr:rowOff>
    </xdr:to>
    <xdr:graphicFrame macro="">
      <xdr:nvGraphicFramePr>
        <xdr:cNvPr id="5" name="Chart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40</xdr:row>
      <xdr:rowOff>161925</xdr:rowOff>
    </xdr:from>
    <xdr:to>
      <xdr:col>28</xdr:col>
      <xdr:colOff>508000</xdr:colOff>
      <xdr:row>55</xdr:row>
      <xdr:rowOff>83820</xdr:rowOff>
    </xdr:to>
    <xdr:graphicFrame macro="">
      <xdr:nvGraphicFramePr>
        <xdr:cNvPr id="6" name="Chart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45720</xdr:colOff>
      <xdr:row>233</xdr:row>
      <xdr:rowOff>0</xdr:rowOff>
    </xdr:from>
    <xdr:to>
      <xdr:col>29</xdr:col>
      <xdr:colOff>7620</xdr:colOff>
      <xdr:row>248</xdr:row>
      <xdr:rowOff>152400</xdr:rowOff>
    </xdr:to>
    <xdr:graphicFrame macro="">
      <xdr:nvGraphicFramePr>
        <xdr:cNvPr id="7" name="Chart 1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45720</xdr:colOff>
      <xdr:row>262</xdr:row>
      <xdr:rowOff>99060</xdr:rowOff>
    </xdr:from>
    <xdr:to>
      <xdr:col>29</xdr:col>
      <xdr:colOff>7620</xdr:colOff>
      <xdr:row>281</xdr:row>
      <xdr:rowOff>83820</xdr:rowOff>
    </xdr:to>
    <xdr:graphicFrame macro="">
      <xdr:nvGraphicFramePr>
        <xdr:cNvPr id="8" name="Chart 1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45720</xdr:colOff>
      <xdr:row>294</xdr:row>
      <xdr:rowOff>76200</xdr:rowOff>
    </xdr:from>
    <xdr:to>
      <xdr:col>28</xdr:col>
      <xdr:colOff>601980</xdr:colOff>
      <xdr:row>313</xdr:row>
      <xdr:rowOff>22860</xdr:rowOff>
    </xdr:to>
    <xdr:graphicFrame macro="">
      <xdr:nvGraphicFramePr>
        <xdr:cNvPr id="9" name="Chart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0</xdr:col>
      <xdr:colOff>55245</xdr:colOff>
      <xdr:row>430</xdr:row>
      <xdr:rowOff>177165</xdr:rowOff>
    </xdr:from>
    <xdr:to>
      <xdr:col>28</xdr:col>
      <xdr:colOff>573405</xdr:colOff>
      <xdr:row>449</xdr:row>
      <xdr:rowOff>83820</xdr:rowOff>
    </xdr:to>
    <xdr:graphicFrame macro="">
      <xdr:nvGraphicFramePr>
        <xdr:cNvPr id="11" name="Chart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982980</xdr:colOff>
      <xdr:row>452</xdr:row>
      <xdr:rowOff>0</xdr:rowOff>
    </xdr:from>
    <xdr:to>
      <xdr:col>12</xdr:col>
      <xdr:colOff>365760</xdr:colOff>
      <xdr:row>452</xdr:row>
      <xdr:rowOff>0</xdr:rowOff>
    </xdr:to>
    <xdr:graphicFrame macro="">
      <xdr:nvGraphicFramePr>
        <xdr:cNvPr id="12" name="Chart 2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0</xdr:col>
      <xdr:colOff>0</xdr:colOff>
      <xdr:row>452</xdr:row>
      <xdr:rowOff>0</xdr:rowOff>
    </xdr:from>
    <xdr:to>
      <xdr:col>8</xdr:col>
      <xdr:colOff>518160</xdr:colOff>
      <xdr:row>452</xdr:row>
      <xdr:rowOff>0</xdr:rowOff>
    </xdr:to>
    <xdr:graphicFrame macro="">
      <xdr:nvGraphicFramePr>
        <xdr:cNvPr id="13" name="Chart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0</xdr:col>
      <xdr:colOff>30480</xdr:colOff>
      <xdr:row>464</xdr:row>
      <xdr:rowOff>190500</xdr:rowOff>
    </xdr:from>
    <xdr:to>
      <xdr:col>28</xdr:col>
      <xdr:colOff>586740</xdr:colOff>
      <xdr:row>480</xdr:row>
      <xdr:rowOff>160020</xdr:rowOff>
    </xdr:to>
    <xdr:graphicFrame macro="">
      <xdr:nvGraphicFramePr>
        <xdr:cNvPr id="14" name="Chart 2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68580</xdr:colOff>
      <xdr:row>531</xdr:row>
      <xdr:rowOff>123825</xdr:rowOff>
    </xdr:from>
    <xdr:to>
      <xdr:col>28</xdr:col>
      <xdr:colOff>508000</xdr:colOff>
      <xdr:row>551</xdr:row>
      <xdr:rowOff>17145</xdr:rowOff>
    </xdr:to>
    <xdr:graphicFrame macro="">
      <xdr:nvGraphicFramePr>
        <xdr:cNvPr id="15" name="Chart 2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>
    <xdr:from>
      <xdr:col>0</xdr:col>
      <xdr:colOff>48786</xdr:colOff>
      <xdr:row>602</xdr:row>
      <xdr:rowOff>170618</xdr:rowOff>
    </xdr:from>
    <xdr:to>
      <xdr:col>28</xdr:col>
      <xdr:colOff>539751</xdr:colOff>
      <xdr:row>621</xdr:row>
      <xdr:rowOff>162998</xdr:rowOff>
    </xdr:to>
    <xdr:graphicFrame macro="">
      <xdr:nvGraphicFramePr>
        <xdr:cNvPr id="16" name="Chart 2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twoCellAnchor>
  <xdr:twoCellAnchor>
    <xdr:from>
      <xdr:col>0</xdr:col>
      <xdr:colOff>45721</xdr:colOff>
      <xdr:row>634</xdr:row>
      <xdr:rowOff>129540</xdr:rowOff>
    </xdr:from>
    <xdr:to>
      <xdr:col>28</xdr:col>
      <xdr:colOff>523876</xdr:colOff>
      <xdr:row>653</xdr:row>
      <xdr:rowOff>99060</xdr:rowOff>
    </xdr:to>
    <xdr:graphicFrame macro="">
      <xdr:nvGraphicFramePr>
        <xdr:cNvPr id="17" name="Chart 2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twoCellAnchor>
  <xdr:twoCellAnchor>
    <xdr:from>
      <xdr:col>0</xdr:col>
      <xdr:colOff>54874</xdr:colOff>
      <xdr:row>701</xdr:row>
      <xdr:rowOff>11079</xdr:rowOff>
    </xdr:from>
    <xdr:to>
      <xdr:col>28</xdr:col>
      <xdr:colOff>539751</xdr:colOff>
      <xdr:row>720</xdr:row>
      <xdr:rowOff>4599</xdr:rowOff>
    </xdr:to>
    <xdr:graphicFrame macro="">
      <xdr:nvGraphicFramePr>
        <xdr:cNvPr id="18" name="Chart 2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twoCellAnchor>
  <xdr:twoCellAnchor>
    <xdr:from>
      <xdr:col>0</xdr:col>
      <xdr:colOff>85726</xdr:colOff>
      <xdr:row>738</xdr:row>
      <xdr:rowOff>176814</xdr:rowOff>
    </xdr:from>
    <xdr:to>
      <xdr:col>28</xdr:col>
      <xdr:colOff>571501</xdr:colOff>
      <xdr:row>757</xdr:row>
      <xdr:rowOff>170333</xdr:rowOff>
    </xdr:to>
    <xdr:graphicFrame macro="">
      <xdr:nvGraphicFramePr>
        <xdr:cNvPr id="19" name="Chart 2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twoCellAnchor>
  <xdr:twoCellAnchor>
    <xdr:from>
      <xdr:col>0</xdr:col>
      <xdr:colOff>95251</xdr:colOff>
      <xdr:row>776</xdr:row>
      <xdr:rowOff>17144</xdr:rowOff>
    </xdr:from>
    <xdr:to>
      <xdr:col>28</xdr:col>
      <xdr:colOff>460376</xdr:colOff>
      <xdr:row>796</xdr:row>
      <xdr:rowOff>18282</xdr:rowOff>
    </xdr:to>
    <xdr:graphicFrame macro="">
      <xdr:nvGraphicFramePr>
        <xdr:cNvPr id="20" name="Chart 3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twoCellAnchor>
  <xdr:twoCellAnchor>
    <xdr:from>
      <xdr:col>0</xdr:col>
      <xdr:colOff>66676</xdr:colOff>
      <xdr:row>850</xdr:row>
      <xdr:rowOff>4205</xdr:rowOff>
    </xdr:from>
    <xdr:to>
      <xdr:col>28</xdr:col>
      <xdr:colOff>571501</xdr:colOff>
      <xdr:row>868</xdr:row>
      <xdr:rowOff>182793</xdr:rowOff>
    </xdr:to>
    <xdr:graphicFrame macro="">
      <xdr:nvGraphicFramePr>
        <xdr:cNvPr id="21" name="Chart 3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twoCellAnchor>
  <xdr:twoCellAnchor>
    <xdr:from>
      <xdr:col>0</xdr:col>
      <xdr:colOff>693442</xdr:colOff>
      <xdr:row>919</xdr:row>
      <xdr:rowOff>117650</xdr:rowOff>
    </xdr:from>
    <xdr:to>
      <xdr:col>28</xdr:col>
      <xdr:colOff>575026</xdr:colOff>
      <xdr:row>938</xdr:row>
      <xdr:rowOff>110030</xdr:rowOff>
    </xdr:to>
    <xdr:graphicFrame macro="">
      <xdr:nvGraphicFramePr>
        <xdr:cNvPr id="22" name="Chart 3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LocksWithSheet="0"/>
  </xdr:twoCellAnchor>
  <xdr:twoCellAnchor>
    <xdr:from>
      <xdr:col>0</xdr:col>
      <xdr:colOff>53340</xdr:colOff>
      <xdr:row>991</xdr:row>
      <xdr:rowOff>190499</xdr:rowOff>
    </xdr:from>
    <xdr:to>
      <xdr:col>28</xdr:col>
      <xdr:colOff>571500</xdr:colOff>
      <xdr:row>1010</xdr:row>
      <xdr:rowOff>176397</xdr:rowOff>
    </xdr:to>
    <xdr:graphicFrame macro="">
      <xdr:nvGraphicFramePr>
        <xdr:cNvPr id="23" name="Chart 3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LocksWithSheet="0"/>
  </xdr:twoCellAnchor>
  <xdr:twoCellAnchor>
    <xdr:from>
      <xdr:col>0</xdr:col>
      <xdr:colOff>19444</xdr:colOff>
      <xdr:row>1028</xdr:row>
      <xdr:rowOff>156955</xdr:rowOff>
    </xdr:from>
    <xdr:to>
      <xdr:col>28</xdr:col>
      <xdr:colOff>545224</xdr:colOff>
      <xdr:row>1046</xdr:row>
      <xdr:rowOff>150474</xdr:rowOff>
    </xdr:to>
    <xdr:graphicFrame macro="">
      <xdr:nvGraphicFramePr>
        <xdr:cNvPr id="24" name="Chart 3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 fLocksWithSheet="0"/>
  </xdr:twoCellAnchor>
  <xdr:twoCellAnchor>
    <xdr:from>
      <xdr:col>0</xdr:col>
      <xdr:colOff>0</xdr:colOff>
      <xdr:row>1062</xdr:row>
      <xdr:rowOff>190500</xdr:rowOff>
    </xdr:from>
    <xdr:to>
      <xdr:col>28</xdr:col>
      <xdr:colOff>548640</xdr:colOff>
      <xdr:row>1081</xdr:row>
      <xdr:rowOff>176399</xdr:rowOff>
    </xdr:to>
    <xdr:graphicFrame macro="">
      <xdr:nvGraphicFramePr>
        <xdr:cNvPr id="25" name="Chart 3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 fLocksWithSheet="0"/>
  </xdr:twoCellAnchor>
  <xdr:twoCellAnchor>
    <xdr:from>
      <xdr:col>0</xdr:col>
      <xdr:colOff>52465</xdr:colOff>
      <xdr:row>1097</xdr:row>
      <xdr:rowOff>38101</xdr:rowOff>
    </xdr:from>
    <xdr:to>
      <xdr:col>28</xdr:col>
      <xdr:colOff>460376</xdr:colOff>
      <xdr:row>1111</xdr:row>
      <xdr:rowOff>165101</xdr:rowOff>
    </xdr:to>
    <xdr:graphicFrame macro="">
      <xdr:nvGraphicFramePr>
        <xdr:cNvPr id="26" name="Chart 3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209550</xdr:colOff>
      <xdr:row>1224</xdr:row>
      <xdr:rowOff>2367</xdr:rowOff>
    </xdr:from>
    <xdr:to>
      <xdr:col>28</xdr:col>
      <xdr:colOff>581024</xdr:colOff>
      <xdr:row>1239</xdr:row>
      <xdr:rowOff>2366</xdr:rowOff>
    </xdr:to>
    <xdr:graphicFrame macro="">
      <xdr:nvGraphicFramePr>
        <xdr:cNvPr id="27" name="Chart 3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21721</xdr:colOff>
      <xdr:row>1258</xdr:row>
      <xdr:rowOff>6130</xdr:rowOff>
    </xdr:from>
    <xdr:to>
      <xdr:col>28</xdr:col>
      <xdr:colOff>577981</xdr:colOff>
      <xdr:row>1276</xdr:row>
      <xdr:rowOff>178238</xdr:rowOff>
    </xdr:to>
    <xdr:graphicFrame macro="">
      <xdr:nvGraphicFramePr>
        <xdr:cNvPr id="28" name="Chart 3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 fLocksWithSheet="0"/>
  </xdr:twoCellAnchor>
  <xdr:twoCellAnchor>
    <xdr:from>
      <xdr:col>0</xdr:col>
      <xdr:colOff>80756</xdr:colOff>
      <xdr:row>1294</xdr:row>
      <xdr:rowOff>198821</xdr:rowOff>
    </xdr:from>
    <xdr:to>
      <xdr:col>28</xdr:col>
      <xdr:colOff>508001</xdr:colOff>
      <xdr:row>1313</xdr:row>
      <xdr:rowOff>169479</xdr:rowOff>
    </xdr:to>
    <xdr:graphicFrame macro="">
      <xdr:nvGraphicFramePr>
        <xdr:cNvPr id="29" name="Chart 4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 fLocksWithSheet="0"/>
  </xdr:twoCellAnchor>
  <xdr:twoCellAnchor>
    <xdr:from>
      <xdr:col>0</xdr:col>
      <xdr:colOff>0</xdr:colOff>
      <xdr:row>1381</xdr:row>
      <xdr:rowOff>0</xdr:rowOff>
    </xdr:from>
    <xdr:to>
      <xdr:col>9</xdr:col>
      <xdr:colOff>0</xdr:colOff>
      <xdr:row>1381</xdr:row>
      <xdr:rowOff>0</xdr:rowOff>
    </xdr:to>
    <xdr:graphicFrame macro="">
      <xdr:nvGraphicFramePr>
        <xdr:cNvPr id="31" name="Chart 4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 fLocksWithSheet="0"/>
  </xdr:twoCellAnchor>
  <xdr:twoCellAnchor>
    <xdr:from>
      <xdr:col>0</xdr:col>
      <xdr:colOff>95251</xdr:colOff>
      <xdr:row>1393</xdr:row>
      <xdr:rowOff>175676</xdr:rowOff>
    </xdr:from>
    <xdr:to>
      <xdr:col>28</xdr:col>
      <xdr:colOff>460376</xdr:colOff>
      <xdr:row>1412</xdr:row>
      <xdr:rowOff>169193</xdr:rowOff>
    </xdr:to>
    <xdr:graphicFrame macro="">
      <xdr:nvGraphicFramePr>
        <xdr:cNvPr id="32" name="Chart 4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 fLocksWithSheet="0"/>
  </xdr:twoCellAnchor>
  <xdr:twoCellAnchor>
    <xdr:from>
      <xdr:col>0</xdr:col>
      <xdr:colOff>21166</xdr:colOff>
      <xdr:row>1427</xdr:row>
      <xdr:rowOff>37335</xdr:rowOff>
    </xdr:from>
    <xdr:to>
      <xdr:col>28</xdr:col>
      <xdr:colOff>592666</xdr:colOff>
      <xdr:row>1446</xdr:row>
      <xdr:rowOff>14604</xdr:rowOff>
    </xdr:to>
    <xdr:graphicFrame macro="">
      <xdr:nvGraphicFramePr>
        <xdr:cNvPr id="33" name="Chart 4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 fLocksWithSheet="0"/>
  </xdr:twoCellAnchor>
  <xdr:twoCellAnchor>
    <xdr:from>
      <xdr:col>0</xdr:col>
      <xdr:colOff>345615</xdr:colOff>
      <xdr:row>1462</xdr:row>
      <xdr:rowOff>63676</xdr:rowOff>
    </xdr:from>
    <xdr:to>
      <xdr:col>28</xdr:col>
      <xdr:colOff>261795</xdr:colOff>
      <xdr:row>1481</xdr:row>
      <xdr:rowOff>73251</xdr:rowOff>
    </xdr:to>
    <xdr:graphicFrame macro="">
      <xdr:nvGraphicFramePr>
        <xdr:cNvPr id="34" name="Chart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 fLocksWithSheet="0"/>
  </xdr:twoCellAnchor>
  <xdr:twoCellAnchor>
    <xdr:from>
      <xdr:col>0</xdr:col>
      <xdr:colOff>102286</xdr:colOff>
      <xdr:row>1495</xdr:row>
      <xdr:rowOff>60244</xdr:rowOff>
    </xdr:from>
    <xdr:to>
      <xdr:col>28</xdr:col>
      <xdr:colOff>460375</xdr:colOff>
      <xdr:row>1511</xdr:row>
      <xdr:rowOff>77441</xdr:rowOff>
    </xdr:to>
    <xdr:graphicFrame macro="">
      <xdr:nvGraphicFramePr>
        <xdr:cNvPr id="35" name="Chart 4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22961</xdr:colOff>
      <xdr:row>1592</xdr:row>
      <xdr:rowOff>64229</xdr:rowOff>
    </xdr:from>
    <xdr:to>
      <xdr:col>28</xdr:col>
      <xdr:colOff>518261</xdr:colOff>
      <xdr:row>1608</xdr:row>
      <xdr:rowOff>26772</xdr:rowOff>
    </xdr:to>
    <xdr:graphicFrame macro="">
      <xdr:nvGraphicFramePr>
        <xdr:cNvPr id="36" name="Chart 4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126337</xdr:colOff>
      <xdr:row>1559</xdr:row>
      <xdr:rowOff>155763</xdr:rowOff>
    </xdr:from>
    <xdr:to>
      <xdr:col>28</xdr:col>
      <xdr:colOff>619126</xdr:colOff>
      <xdr:row>1575</xdr:row>
      <xdr:rowOff>150098</xdr:rowOff>
    </xdr:to>
    <xdr:graphicFrame macro="">
      <xdr:nvGraphicFramePr>
        <xdr:cNvPr id="37" name="Chart 4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30714</xdr:colOff>
      <xdr:row>1659</xdr:row>
      <xdr:rowOff>159014</xdr:rowOff>
    </xdr:from>
    <xdr:to>
      <xdr:col>28</xdr:col>
      <xdr:colOff>579354</xdr:colOff>
      <xdr:row>1679</xdr:row>
      <xdr:rowOff>95250</xdr:rowOff>
    </xdr:to>
    <xdr:graphicFrame macro="">
      <xdr:nvGraphicFramePr>
        <xdr:cNvPr id="38" name="Chart 5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62442</xdr:colOff>
      <xdr:row>1694</xdr:row>
      <xdr:rowOff>57315</xdr:rowOff>
    </xdr:from>
    <xdr:to>
      <xdr:col>28</xdr:col>
      <xdr:colOff>539750</xdr:colOff>
      <xdr:row>1712</xdr:row>
      <xdr:rowOff>95249</xdr:rowOff>
    </xdr:to>
    <xdr:graphicFrame macro="">
      <xdr:nvGraphicFramePr>
        <xdr:cNvPr id="39" name="Chart 5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 fLocksWithSheet="0"/>
  </xdr:twoCellAnchor>
  <xdr:twoCellAnchor>
    <xdr:from>
      <xdr:col>0</xdr:col>
      <xdr:colOff>47625</xdr:colOff>
      <xdr:row>1125</xdr:row>
      <xdr:rowOff>181534</xdr:rowOff>
    </xdr:from>
    <xdr:to>
      <xdr:col>28</xdr:col>
      <xdr:colOff>476250</xdr:colOff>
      <xdr:row>1141</xdr:row>
      <xdr:rowOff>146855</xdr:rowOff>
    </xdr:to>
    <xdr:graphicFrame macro="">
      <xdr:nvGraphicFramePr>
        <xdr:cNvPr id="40" name="Chart 5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83821</xdr:colOff>
      <xdr:row>399</xdr:row>
      <xdr:rowOff>57150</xdr:rowOff>
    </xdr:from>
    <xdr:to>
      <xdr:col>28</xdr:col>
      <xdr:colOff>587376</xdr:colOff>
      <xdr:row>418</xdr:row>
      <xdr:rowOff>3810</xdr:rowOff>
    </xdr:to>
    <xdr:graphicFrame macro="">
      <xdr:nvGraphicFramePr>
        <xdr:cNvPr id="43" name="Chart 5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 fLocksWithSheet="0"/>
  </xdr:twoCellAnchor>
  <xdr:twoCellAnchor>
    <xdr:from>
      <xdr:col>1</xdr:col>
      <xdr:colOff>-1</xdr:colOff>
      <xdr:row>203</xdr:row>
      <xdr:rowOff>47624</xdr:rowOff>
    </xdr:from>
    <xdr:to>
      <xdr:col>20</xdr:col>
      <xdr:colOff>154780</xdr:colOff>
      <xdr:row>218</xdr:row>
      <xdr:rowOff>190499</xdr:rowOff>
    </xdr:to>
    <xdr:graphicFrame macro="">
      <xdr:nvGraphicFramePr>
        <xdr:cNvPr id="44" name="Chart 5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0</xdr:colOff>
      <xdr:row>500</xdr:row>
      <xdr:rowOff>91440</xdr:rowOff>
    </xdr:from>
    <xdr:to>
      <xdr:col>21</xdr:col>
      <xdr:colOff>76200</xdr:colOff>
      <xdr:row>516</xdr:row>
      <xdr:rowOff>123825</xdr:rowOff>
    </xdr:to>
    <xdr:graphicFrame macro="">
      <xdr:nvGraphicFramePr>
        <xdr:cNvPr id="45" name="Chart 5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17</xdr:col>
      <xdr:colOff>371476</xdr:colOff>
      <xdr:row>1179</xdr:row>
      <xdr:rowOff>114300</xdr:rowOff>
    </xdr:from>
    <xdr:to>
      <xdr:col>28</xdr:col>
      <xdr:colOff>523876</xdr:colOff>
      <xdr:row>1205</xdr:row>
      <xdr:rowOff>66675</xdr:rowOff>
    </xdr:to>
    <xdr:graphicFrame macro="">
      <xdr:nvGraphicFramePr>
        <xdr:cNvPr id="46" name="Chart 6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20</xdr:col>
      <xdr:colOff>209551</xdr:colOff>
      <xdr:row>1620</xdr:row>
      <xdr:rowOff>66675</xdr:rowOff>
    </xdr:from>
    <xdr:to>
      <xdr:col>28</xdr:col>
      <xdr:colOff>492125</xdr:colOff>
      <xdr:row>1641</xdr:row>
      <xdr:rowOff>57149</xdr:rowOff>
    </xdr:to>
    <xdr:graphicFrame macro="">
      <xdr:nvGraphicFramePr>
        <xdr:cNvPr id="47" name="Chart 6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1730</xdr:row>
      <xdr:rowOff>28575</xdr:rowOff>
    </xdr:from>
    <xdr:to>
      <xdr:col>20</xdr:col>
      <xdr:colOff>571500</xdr:colOff>
      <xdr:row>1745</xdr:row>
      <xdr:rowOff>187828</xdr:rowOff>
    </xdr:to>
    <xdr:graphicFrame macro="">
      <xdr:nvGraphicFramePr>
        <xdr:cNvPr id="48" name="Chart 6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78127</xdr:colOff>
      <xdr:row>1328</xdr:row>
      <xdr:rowOff>33941</xdr:rowOff>
    </xdr:from>
    <xdr:to>
      <xdr:col>29</xdr:col>
      <xdr:colOff>16861</xdr:colOff>
      <xdr:row>1347</xdr:row>
      <xdr:rowOff>22115</xdr:rowOff>
    </xdr:to>
    <xdr:graphicFrame macro="">
      <xdr:nvGraphicFramePr>
        <xdr:cNvPr id="49" name="Chart 6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 fLocksWithSheet="0"/>
  </xdr:twoCellAnchor>
  <xdr:twoCellAnchor>
    <xdr:from>
      <xdr:col>0</xdr:col>
      <xdr:colOff>45721</xdr:colOff>
      <xdr:row>953</xdr:row>
      <xdr:rowOff>76200</xdr:rowOff>
    </xdr:from>
    <xdr:to>
      <xdr:col>28</xdr:col>
      <xdr:colOff>555626</xdr:colOff>
      <xdr:row>972</xdr:row>
      <xdr:rowOff>22860</xdr:rowOff>
    </xdr:to>
    <xdr:graphicFrame macro="">
      <xdr:nvGraphicFramePr>
        <xdr:cNvPr id="50" name="Chart 5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 fLocksWithSheet="0"/>
  </xdr:twoCellAnchor>
  <xdr:twoCellAnchor>
    <xdr:from>
      <xdr:col>0</xdr:col>
      <xdr:colOff>45720</xdr:colOff>
      <xdr:row>666</xdr:row>
      <xdr:rowOff>129540</xdr:rowOff>
    </xdr:from>
    <xdr:to>
      <xdr:col>28</xdr:col>
      <xdr:colOff>539750</xdr:colOff>
      <xdr:row>685</xdr:row>
      <xdr:rowOff>99060</xdr:rowOff>
    </xdr:to>
    <xdr:graphicFrame macro="">
      <xdr:nvGraphicFramePr>
        <xdr:cNvPr id="51" name="Chart 2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 fLocksWithSheet="0"/>
  </xdr:twoCellAnchor>
  <xdr:twoCellAnchor>
    <xdr:from>
      <xdr:col>0</xdr:col>
      <xdr:colOff>45721</xdr:colOff>
      <xdr:row>810</xdr:row>
      <xdr:rowOff>129540</xdr:rowOff>
    </xdr:from>
    <xdr:to>
      <xdr:col>28</xdr:col>
      <xdr:colOff>523876</xdr:colOff>
      <xdr:row>829</xdr:row>
      <xdr:rowOff>99060</xdr:rowOff>
    </xdr:to>
    <xdr:graphicFrame macro="">
      <xdr:nvGraphicFramePr>
        <xdr:cNvPr id="54" name="Chart 2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 fLocksWithSheet="0"/>
  </xdr:twoCellAnchor>
  <xdr:twoCellAnchor>
    <xdr:from>
      <xdr:col>0</xdr:col>
      <xdr:colOff>45720</xdr:colOff>
      <xdr:row>882</xdr:row>
      <xdr:rowOff>129540</xdr:rowOff>
    </xdr:from>
    <xdr:to>
      <xdr:col>28</xdr:col>
      <xdr:colOff>539750</xdr:colOff>
      <xdr:row>901</xdr:row>
      <xdr:rowOff>99060</xdr:rowOff>
    </xdr:to>
    <xdr:graphicFrame macro="">
      <xdr:nvGraphicFramePr>
        <xdr:cNvPr id="53" name="Chart 2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 fLocksWithSheet="0"/>
  </xdr:twoCellAnchor>
  <xdr:twoCellAnchor>
    <xdr:from>
      <xdr:col>0</xdr:col>
      <xdr:colOff>91440</xdr:colOff>
      <xdr:row>335</xdr:row>
      <xdr:rowOff>38100</xdr:rowOff>
    </xdr:from>
    <xdr:to>
      <xdr:col>29</xdr:col>
      <xdr:colOff>0</xdr:colOff>
      <xdr:row>354</xdr:row>
      <xdr:rowOff>175260</xdr:rowOff>
    </xdr:to>
    <xdr:graphicFrame macro="">
      <xdr:nvGraphicFramePr>
        <xdr:cNvPr id="55" name="Chart 5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 fLocksWithSheet="0"/>
  </xdr:twoCellAnchor>
  <xdr:twoCellAnchor>
    <xdr:from>
      <xdr:col>0</xdr:col>
      <xdr:colOff>81039</xdr:colOff>
      <xdr:row>1156</xdr:row>
      <xdr:rowOff>190500</xdr:rowOff>
    </xdr:from>
    <xdr:to>
      <xdr:col>28</xdr:col>
      <xdr:colOff>492125</xdr:colOff>
      <xdr:row>1171</xdr:row>
      <xdr:rowOff>146050</xdr:rowOff>
    </xdr:to>
    <xdr:graphicFrame macro="">
      <xdr:nvGraphicFramePr>
        <xdr:cNvPr id="56" name="Chart 3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78128</xdr:colOff>
      <xdr:row>1528</xdr:row>
      <xdr:rowOff>33941</xdr:rowOff>
    </xdr:from>
    <xdr:to>
      <xdr:col>28</xdr:col>
      <xdr:colOff>412751</xdr:colOff>
      <xdr:row>1547</xdr:row>
      <xdr:rowOff>22115</xdr:rowOff>
    </xdr:to>
    <xdr:graphicFrame macro="">
      <xdr:nvGraphicFramePr>
        <xdr:cNvPr id="57" name="Chart 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 fLocksWithSheet="0"/>
  </xdr:twoCellAnchor>
  <xdr:oneCellAnchor>
    <xdr:from>
      <xdr:col>0</xdr:col>
      <xdr:colOff>704850</xdr:colOff>
      <xdr:row>717</xdr:row>
      <xdr:rowOff>47625</xdr:rowOff>
    </xdr:from>
    <xdr:ext cx="104776" cy="248851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04850" y="137693400"/>
          <a:ext cx="10477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000"/>
        </a:p>
      </xdr:txBody>
    </xdr:sp>
    <xdr:clientData/>
  </xdr:oneCellAnchor>
  <xdr:twoCellAnchor>
    <xdr:from>
      <xdr:col>0</xdr:col>
      <xdr:colOff>1</xdr:colOff>
      <xdr:row>567</xdr:row>
      <xdr:rowOff>66675</xdr:rowOff>
    </xdr:from>
    <xdr:to>
      <xdr:col>28</xdr:col>
      <xdr:colOff>555626</xdr:colOff>
      <xdr:row>586</xdr:row>
      <xdr:rowOff>32385</xdr:rowOff>
    </xdr:to>
    <xdr:graphicFrame macro="">
      <xdr:nvGraphicFramePr>
        <xdr:cNvPr id="59" name="Chart 5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 fLocksWithSheet="0"/>
  </xdr:twoCellAnchor>
  <xdr:oneCellAnchor>
    <xdr:from>
      <xdr:col>0</xdr:col>
      <xdr:colOff>800100</xdr:colOff>
      <xdr:row>1572</xdr:row>
      <xdr:rowOff>104775</xdr:rowOff>
    </xdr:from>
    <xdr:ext cx="184731" cy="248851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800100" y="3066478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000"/>
        </a:p>
      </xdr:txBody>
    </xdr:sp>
    <xdr:clientData/>
  </xdr:oneCellAnchor>
  <xdr:twoCellAnchor>
    <xdr:from>
      <xdr:col>0</xdr:col>
      <xdr:colOff>45721</xdr:colOff>
      <xdr:row>367</xdr:row>
      <xdr:rowOff>76200</xdr:rowOff>
    </xdr:from>
    <xdr:to>
      <xdr:col>28</xdr:col>
      <xdr:colOff>301626</xdr:colOff>
      <xdr:row>386</xdr:row>
      <xdr:rowOff>22860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 fLocksWithSheet="0"/>
  </xdr:twoCellAnchor>
  <xdr:twoCellAnchor>
    <xdr:from>
      <xdr:col>0</xdr:col>
      <xdr:colOff>45721</xdr:colOff>
      <xdr:row>101</xdr:row>
      <xdr:rowOff>76200</xdr:rowOff>
    </xdr:from>
    <xdr:to>
      <xdr:col>28</xdr:col>
      <xdr:colOff>301626</xdr:colOff>
      <xdr:row>120</xdr:row>
      <xdr:rowOff>22860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FC9973BA-2073-40F9-AD12-A43C953990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 fLocksWithSheet="0"/>
  </xdr:twoCellAnchor>
  <xdr:twoCellAnchor>
    <xdr:from>
      <xdr:col>0</xdr:col>
      <xdr:colOff>45720</xdr:colOff>
      <xdr:row>101</xdr:row>
      <xdr:rowOff>76200</xdr:rowOff>
    </xdr:from>
    <xdr:to>
      <xdr:col>28</xdr:col>
      <xdr:colOff>601980</xdr:colOff>
      <xdr:row>120</xdr:row>
      <xdr:rowOff>22860</xdr:rowOff>
    </xdr:to>
    <xdr:graphicFrame macro="">
      <xdr:nvGraphicFramePr>
        <xdr:cNvPr id="61" name="Chart 18">
          <a:extLst>
            <a:ext uri="{FF2B5EF4-FFF2-40B4-BE49-F238E27FC236}">
              <a16:creationId xmlns:a16="http://schemas.microsoft.com/office/drawing/2014/main" id="{A3D403DB-08E4-4529-88E9-4A68B7643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 fLocksWithSheet="0"/>
  </xdr:twoCellAnchor>
  <xdr:twoCellAnchor>
    <xdr:from>
      <xdr:col>0</xdr:col>
      <xdr:colOff>45720</xdr:colOff>
      <xdr:row>1359</xdr:row>
      <xdr:rowOff>190500</xdr:rowOff>
    </xdr:from>
    <xdr:to>
      <xdr:col>28</xdr:col>
      <xdr:colOff>476250</xdr:colOff>
      <xdr:row>1378</xdr:row>
      <xdr:rowOff>99060</xdr:rowOff>
    </xdr:to>
    <xdr:graphicFrame macro="">
      <xdr:nvGraphicFramePr>
        <xdr:cNvPr id="62" name="Chart 19">
          <a:extLst>
            <a:ext uri="{FF2B5EF4-FFF2-40B4-BE49-F238E27FC236}">
              <a16:creationId xmlns:a16="http://schemas.microsoft.com/office/drawing/2014/main" id="{232C3370-364A-46EF-B156-618C379A8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0.59073</cdr:x>
      <cdr:y>0.82473</cdr:y>
    </cdr:from>
    <cdr:to>
      <cdr:x>0.59506</cdr:x>
      <cdr:y>0.83739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41152" y="2979771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O.WK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s14\institutionalstudies$\DOCUME~1\jjone1\LOCALS~1\Temp\ENROLLMENT\UNIV01enro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7">
          <cell r="B7">
            <v>1986</v>
          </cell>
          <cell r="C7">
            <v>1987</v>
          </cell>
          <cell r="D7">
            <v>1988</v>
          </cell>
          <cell r="E7">
            <v>1989</v>
          </cell>
          <cell r="F7">
            <v>1990</v>
          </cell>
          <cell r="G7">
            <v>1991</v>
          </cell>
          <cell r="H7">
            <v>1992</v>
          </cell>
          <cell r="I7">
            <v>1993</v>
          </cell>
          <cell r="J7">
            <v>1994</v>
          </cell>
          <cell r="K7">
            <v>1995</v>
          </cell>
          <cell r="L7">
            <v>1996</v>
          </cell>
          <cell r="M7">
            <v>1997</v>
          </cell>
          <cell r="N7">
            <v>1998</v>
          </cell>
        </row>
        <row r="8">
          <cell r="B8">
            <v>23</v>
          </cell>
          <cell r="C8">
            <v>23</v>
          </cell>
          <cell r="D8">
            <v>33</v>
          </cell>
          <cell r="E8">
            <v>26</v>
          </cell>
          <cell r="F8">
            <v>26</v>
          </cell>
          <cell r="G8">
            <v>34</v>
          </cell>
          <cell r="H8">
            <v>30</v>
          </cell>
          <cell r="I8">
            <v>28</v>
          </cell>
          <cell r="J8">
            <v>25</v>
          </cell>
          <cell r="K8">
            <v>22</v>
          </cell>
          <cell r="L8">
            <v>13</v>
          </cell>
          <cell r="M8">
            <v>16</v>
          </cell>
          <cell r="N8">
            <v>13</v>
          </cell>
        </row>
        <row r="9">
          <cell r="B9">
            <v>30</v>
          </cell>
          <cell r="C9">
            <v>17</v>
          </cell>
          <cell r="D9">
            <v>17</v>
          </cell>
          <cell r="E9">
            <v>13</v>
          </cell>
          <cell r="F9">
            <v>20</v>
          </cell>
          <cell r="G9">
            <v>16</v>
          </cell>
          <cell r="H9">
            <v>19</v>
          </cell>
          <cell r="I9">
            <v>18</v>
          </cell>
          <cell r="J9">
            <v>20</v>
          </cell>
          <cell r="K9">
            <v>26</v>
          </cell>
          <cell r="L9">
            <v>22</v>
          </cell>
          <cell r="M9">
            <v>25</v>
          </cell>
          <cell r="N9">
            <v>28</v>
          </cell>
        </row>
        <row r="10">
          <cell r="B10">
            <v>53</v>
          </cell>
          <cell r="C10">
            <v>40</v>
          </cell>
          <cell r="D10">
            <v>50</v>
          </cell>
          <cell r="E10">
            <v>39</v>
          </cell>
          <cell r="F10">
            <v>46</v>
          </cell>
          <cell r="G10">
            <v>50</v>
          </cell>
          <cell r="H10">
            <v>49</v>
          </cell>
          <cell r="I10">
            <v>46</v>
          </cell>
          <cell r="J10">
            <v>45</v>
          </cell>
          <cell r="K10">
            <v>48</v>
          </cell>
          <cell r="L10">
            <v>35</v>
          </cell>
          <cell r="M10">
            <v>41</v>
          </cell>
          <cell r="N10">
            <v>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V01enroll"/>
      <sheetName val="PAA01"/>
    </sheetNames>
    <sheetDataSet>
      <sheetData sheetId="0">
        <row r="9">
          <cell r="B9">
            <v>3440</v>
          </cell>
          <cell r="C9">
            <v>3858</v>
          </cell>
          <cell r="D9">
            <v>3906</v>
          </cell>
          <cell r="E9">
            <v>3917</v>
          </cell>
          <cell r="F9">
            <v>4270</v>
          </cell>
          <cell r="G9">
            <v>4434</v>
          </cell>
          <cell r="H9">
            <v>4467</v>
          </cell>
          <cell r="I9">
            <v>4372</v>
          </cell>
          <cell r="J9">
            <v>4317</v>
          </cell>
          <cell r="K9">
            <v>4605</v>
          </cell>
          <cell r="L9">
            <v>4611</v>
          </cell>
          <cell r="M9">
            <v>4463</v>
          </cell>
          <cell r="N9">
            <v>4334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56"/>
  <sheetViews>
    <sheetView showGridLines="0" tabSelected="1" showOutlineSymbols="0" zoomScale="80" zoomScaleNormal="80" workbookViewId="0">
      <selection sqref="A1:AC1"/>
    </sheetView>
  </sheetViews>
  <sheetFormatPr defaultColWidth="7.81640625" defaultRowHeight="15"/>
  <cols>
    <col min="1" max="1" width="14.1796875" customWidth="1"/>
    <col min="2" max="2" width="7.54296875" hidden="1" customWidth="1"/>
    <col min="3" max="3" width="6.81640625" hidden="1" customWidth="1"/>
    <col min="4" max="4" width="7.36328125" hidden="1" customWidth="1"/>
    <col min="5" max="5" width="6.81640625" hidden="1" customWidth="1"/>
    <col min="6" max="6" width="7" hidden="1" customWidth="1"/>
    <col min="7" max="7" width="6.81640625" hidden="1" customWidth="1"/>
    <col min="8" max="8" width="8.08984375" hidden="1" customWidth="1"/>
    <col min="9" max="12" width="6.81640625" hidden="1" customWidth="1"/>
    <col min="13" max="13" width="7.54296875" hidden="1" customWidth="1"/>
    <col min="14" max="14" width="6.90625" customWidth="1"/>
    <col min="15" max="29" width="7.36328125" customWidth="1"/>
    <col min="30" max="32" width="6.6328125" customWidth="1"/>
    <col min="33" max="37" width="7.6328125" customWidth="1"/>
  </cols>
  <sheetData>
    <row r="1" spans="1:29" ht="17.399999999999999">
      <c r="A1" s="162" t="s">
        <v>139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</row>
    <row r="2" spans="1:29" ht="17.399999999999999">
      <c r="A2" s="10"/>
      <c r="B2" s="2"/>
      <c r="C2" s="2"/>
      <c r="D2" s="2"/>
      <c r="E2" s="2"/>
    </row>
    <row r="3" spans="1:29" ht="17.399999999999999">
      <c r="A3" s="16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</row>
    <row r="4" spans="1:29" ht="17.399999999999999">
      <c r="A4" s="162" t="s">
        <v>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</row>
    <row r="7" spans="1:29" ht="18" customHeight="1">
      <c r="A7" s="8"/>
      <c r="B7" s="7">
        <v>1994</v>
      </c>
      <c r="C7" s="7">
        <v>1995</v>
      </c>
      <c r="D7" s="7">
        <v>1996</v>
      </c>
      <c r="E7" s="7">
        <v>1997</v>
      </c>
      <c r="F7" s="7">
        <v>1998</v>
      </c>
      <c r="G7" s="7">
        <v>1999</v>
      </c>
      <c r="H7" s="7">
        <v>2000</v>
      </c>
      <c r="I7" s="7">
        <v>2001</v>
      </c>
      <c r="J7" s="7">
        <v>2002</v>
      </c>
      <c r="K7" s="7">
        <v>2003</v>
      </c>
      <c r="L7" s="7">
        <v>2004</v>
      </c>
      <c r="M7" s="7">
        <v>2005</v>
      </c>
      <c r="N7" s="7">
        <v>2006</v>
      </c>
      <c r="O7" s="7">
        <v>2007</v>
      </c>
      <c r="P7" s="7">
        <v>2008</v>
      </c>
      <c r="Q7" s="7">
        <v>2009</v>
      </c>
      <c r="R7" s="7">
        <v>2010</v>
      </c>
      <c r="S7" s="7">
        <v>2011</v>
      </c>
      <c r="T7" s="7">
        <v>2012</v>
      </c>
      <c r="U7" s="7">
        <v>2013</v>
      </c>
      <c r="V7" s="7">
        <v>2014</v>
      </c>
      <c r="W7" s="7">
        <v>2015</v>
      </c>
      <c r="X7" s="7">
        <v>2016</v>
      </c>
      <c r="Y7" s="7">
        <v>2017</v>
      </c>
      <c r="Z7" s="7">
        <v>2018</v>
      </c>
      <c r="AA7" s="7">
        <v>2019</v>
      </c>
      <c r="AB7" s="7">
        <v>2020</v>
      </c>
      <c r="AC7" s="7">
        <v>2021</v>
      </c>
    </row>
    <row r="8" spans="1:29" ht="18" customHeight="1">
      <c r="A8" s="9" t="s">
        <v>2</v>
      </c>
      <c r="B8" s="62">
        <v>188</v>
      </c>
      <c r="C8" s="62">
        <v>172</v>
      </c>
      <c r="D8" s="62">
        <v>154</v>
      </c>
      <c r="E8" s="62">
        <v>174</v>
      </c>
      <c r="F8" s="62">
        <v>178</v>
      </c>
      <c r="G8" s="62">
        <v>146</v>
      </c>
      <c r="H8" s="62">
        <v>95</v>
      </c>
      <c r="I8" s="62">
        <v>150</v>
      </c>
      <c r="J8" s="62">
        <v>143</v>
      </c>
      <c r="K8" s="62">
        <v>175</v>
      </c>
      <c r="L8" s="62">
        <v>158</v>
      </c>
      <c r="M8" s="62">
        <v>169</v>
      </c>
      <c r="N8" s="62">
        <v>178</v>
      </c>
      <c r="O8" s="62">
        <v>193</v>
      </c>
      <c r="P8" s="62">
        <v>179</v>
      </c>
      <c r="Q8" s="62">
        <v>181</v>
      </c>
      <c r="R8" s="62">
        <v>198</v>
      </c>
      <c r="S8" s="62">
        <v>207</v>
      </c>
      <c r="T8" s="62">
        <v>197</v>
      </c>
      <c r="U8" s="62">
        <v>178</v>
      </c>
      <c r="V8" s="62">
        <v>215</v>
      </c>
      <c r="W8" s="62">
        <v>207</v>
      </c>
      <c r="X8" s="62">
        <v>211</v>
      </c>
      <c r="Y8" s="62">
        <v>197</v>
      </c>
      <c r="Z8" s="62">
        <v>154</v>
      </c>
      <c r="AA8" s="62">
        <v>133</v>
      </c>
      <c r="AB8" s="62">
        <v>111</v>
      </c>
      <c r="AC8" s="62">
        <v>102</v>
      </c>
    </row>
    <row r="9" spans="1:29" ht="18" customHeight="1">
      <c r="A9" s="9" t="s">
        <v>3</v>
      </c>
      <c r="B9" s="62">
        <v>39</v>
      </c>
      <c r="C9" s="62">
        <v>64</v>
      </c>
      <c r="D9" s="62">
        <v>50</v>
      </c>
      <c r="E9" s="62">
        <v>55</v>
      </c>
      <c r="F9" s="62">
        <v>57</v>
      </c>
      <c r="G9" s="62">
        <v>43</v>
      </c>
      <c r="H9" s="62">
        <v>48</v>
      </c>
      <c r="I9" s="62">
        <v>43</v>
      </c>
      <c r="J9" s="62">
        <v>56</v>
      </c>
      <c r="K9" s="62">
        <v>68</v>
      </c>
      <c r="L9" s="62">
        <v>81</v>
      </c>
      <c r="M9" s="62">
        <v>83</v>
      </c>
      <c r="N9" s="62">
        <v>79</v>
      </c>
      <c r="O9" s="62">
        <v>73</v>
      </c>
      <c r="P9" s="62">
        <v>79</v>
      </c>
      <c r="Q9" s="62">
        <v>110</v>
      </c>
      <c r="R9" s="62">
        <v>113</v>
      </c>
      <c r="S9" s="62">
        <v>119</v>
      </c>
      <c r="T9" s="62">
        <v>112</v>
      </c>
      <c r="U9" s="62">
        <v>108</v>
      </c>
      <c r="V9" s="62">
        <v>115</v>
      </c>
      <c r="W9" s="62">
        <v>107</v>
      </c>
      <c r="X9" s="62">
        <v>95</v>
      </c>
      <c r="Y9" s="62">
        <v>91</v>
      </c>
      <c r="Z9" s="62">
        <v>96</v>
      </c>
      <c r="AA9" s="62">
        <v>88</v>
      </c>
      <c r="AB9" s="62">
        <v>60</v>
      </c>
      <c r="AC9" s="62">
        <v>47</v>
      </c>
    </row>
    <row r="10" spans="1:29" ht="18" customHeight="1">
      <c r="A10" s="70" t="s">
        <v>4</v>
      </c>
      <c r="B10" s="62">
        <f t="shared" ref="B10:D10" si="0">SUM(B8:B9)</f>
        <v>227</v>
      </c>
      <c r="C10" s="62">
        <f t="shared" si="0"/>
        <v>236</v>
      </c>
      <c r="D10" s="62">
        <f t="shared" si="0"/>
        <v>204</v>
      </c>
      <c r="E10" s="62">
        <f t="shared" ref="E10:AC10" si="1">SUM(E8:E9)</f>
        <v>229</v>
      </c>
      <c r="F10" s="62">
        <f t="shared" si="1"/>
        <v>235</v>
      </c>
      <c r="G10" s="62">
        <f t="shared" si="1"/>
        <v>189</v>
      </c>
      <c r="H10" s="62">
        <f t="shared" si="1"/>
        <v>143</v>
      </c>
      <c r="I10" s="62">
        <f t="shared" si="1"/>
        <v>193</v>
      </c>
      <c r="J10" s="62">
        <f t="shared" si="1"/>
        <v>199</v>
      </c>
      <c r="K10" s="62">
        <f t="shared" si="1"/>
        <v>243</v>
      </c>
      <c r="L10" s="62">
        <f t="shared" si="1"/>
        <v>239</v>
      </c>
      <c r="M10" s="62">
        <f t="shared" si="1"/>
        <v>252</v>
      </c>
      <c r="N10" s="62">
        <f t="shared" si="1"/>
        <v>257</v>
      </c>
      <c r="O10" s="62">
        <f t="shared" si="1"/>
        <v>266</v>
      </c>
      <c r="P10" s="62">
        <f t="shared" si="1"/>
        <v>258</v>
      </c>
      <c r="Q10" s="62">
        <f t="shared" si="1"/>
        <v>291</v>
      </c>
      <c r="R10" s="62">
        <f t="shared" si="1"/>
        <v>311</v>
      </c>
      <c r="S10" s="62">
        <f t="shared" ref="S10:AB10" si="2">SUM(S8:S9)</f>
        <v>326</v>
      </c>
      <c r="T10" s="62">
        <f t="shared" si="2"/>
        <v>309</v>
      </c>
      <c r="U10" s="62">
        <f t="shared" si="2"/>
        <v>286</v>
      </c>
      <c r="V10" s="62">
        <f t="shared" si="2"/>
        <v>330</v>
      </c>
      <c r="W10" s="62">
        <f t="shared" si="2"/>
        <v>314</v>
      </c>
      <c r="X10" s="62">
        <f t="shared" si="2"/>
        <v>306</v>
      </c>
      <c r="Y10" s="62">
        <f t="shared" si="2"/>
        <v>288</v>
      </c>
      <c r="Z10" s="62">
        <f t="shared" si="2"/>
        <v>250</v>
      </c>
      <c r="AA10" s="62">
        <f t="shared" si="2"/>
        <v>221</v>
      </c>
      <c r="AB10" s="62">
        <f t="shared" si="2"/>
        <v>171</v>
      </c>
      <c r="AC10" s="62">
        <f t="shared" si="1"/>
        <v>149</v>
      </c>
    </row>
    <row r="11" spans="1:29" ht="18" customHeight="1">
      <c r="A11" s="11"/>
      <c r="B11" s="91"/>
      <c r="C11" s="91"/>
      <c r="D11" s="91"/>
      <c r="E11" s="91"/>
    </row>
    <row r="12" spans="1:29" ht="18" customHeight="1">
      <c r="A12" s="11"/>
      <c r="B12" s="91"/>
      <c r="C12" s="91"/>
      <c r="D12" s="91"/>
      <c r="E12" s="91"/>
    </row>
    <row r="31" spans="1:29" ht="17.399999999999999">
      <c r="A31" s="162" t="s">
        <v>139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ht="17.399999999999999">
      <c r="A32" s="10"/>
      <c r="B32" s="2"/>
      <c r="C32" s="2"/>
      <c r="D32" s="2"/>
      <c r="E32" s="2"/>
    </row>
    <row r="33" spans="1:29" ht="17.399999999999999">
      <c r="A33" s="162" t="s">
        <v>0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</row>
    <row r="34" spans="1:29" ht="17.399999999999999">
      <c r="A34" s="162" t="s">
        <v>5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</row>
    <row r="37" spans="1:29" ht="15.6">
      <c r="A37" s="8"/>
      <c r="B37" s="7">
        <v>1994</v>
      </c>
      <c r="C37" s="7">
        <v>1995</v>
      </c>
      <c r="D37" s="7">
        <v>1996</v>
      </c>
      <c r="E37" s="7">
        <v>1997</v>
      </c>
      <c r="F37" s="7">
        <v>1998</v>
      </c>
      <c r="G37" s="7">
        <v>1999</v>
      </c>
      <c r="H37" s="7">
        <v>2000</v>
      </c>
      <c r="I37" s="7">
        <v>2001</v>
      </c>
      <c r="J37" s="7">
        <v>2002</v>
      </c>
      <c r="K37" s="7">
        <v>2003</v>
      </c>
      <c r="L37" s="7">
        <v>2004</v>
      </c>
      <c r="M37" s="7">
        <v>2005</v>
      </c>
      <c r="N37" s="7">
        <v>2006</v>
      </c>
      <c r="O37" s="7">
        <v>2007</v>
      </c>
      <c r="P37" s="7">
        <v>2008</v>
      </c>
      <c r="Q37" s="5">
        <v>2009</v>
      </c>
      <c r="R37" s="7">
        <v>2010</v>
      </c>
      <c r="S37" s="7">
        <v>2011</v>
      </c>
      <c r="T37" s="7">
        <v>2012</v>
      </c>
      <c r="U37" s="7">
        <v>2013</v>
      </c>
      <c r="V37" s="7">
        <v>2014</v>
      </c>
      <c r="W37" s="7">
        <v>2015</v>
      </c>
      <c r="X37" s="7">
        <v>2016</v>
      </c>
      <c r="Y37" s="7">
        <v>2017</v>
      </c>
      <c r="Z37" s="7">
        <v>2018</v>
      </c>
      <c r="AA37" s="7">
        <v>2019</v>
      </c>
      <c r="AB37" s="7">
        <v>2020</v>
      </c>
      <c r="AC37" s="7">
        <v>2021</v>
      </c>
    </row>
    <row r="38" spans="1:29" ht="15.6">
      <c r="A38" s="3" t="s">
        <v>2</v>
      </c>
      <c r="B38" s="6">
        <v>144</v>
      </c>
      <c r="C38" s="6">
        <v>127</v>
      </c>
      <c r="D38" s="6">
        <v>134</v>
      </c>
      <c r="E38" s="6">
        <v>154</v>
      </c>
      <c r="F38" s="6">
        <v>167</v>
      </c>
      <c r="G38" s="6">
        <v>178</v>
      </c>
      <c r="H38" s="6">
        <v>195</v>
      </c>
      <c r="I38" s="6">
        <v>195</v>
      </c>
      <c r="J38" s="6">
        <v>207</v>
      </c>
      <c r="K38" s="6">
        <v>184</v>
      </c>
      <c r="L38" s="6">
        <v>200</v>
      </c>
      <c r="M38" s="6">
        <v>216</v>
      </c>
      <c r="N38" s="6">
        <v>304</v>
      </c>
      <c r="O38" s="6">
        <v>356</v>
      </c>
      <c r="P38" s="6">
        <v>433</v>
      </c>
      <c r="Q38" s="6">
        <v>439</v>
      </c>
      <c r="R38" s="6">
        <v>440</v>
      </c>
      <c r="S38" s="6">
        <v>412</v>
      </c>
      <c r="T38" s="6">
        <v>438</v>
      </c>
      <c r="U38" s="6">
        <v>473</v>
      </c>
      <c r="V38" s="6">
        <v>465</v>
      </c>
      <c r="W38" s="6">
        <v>489</v>
      </c>
      <c r="X38" s="6">
        <v>459</v>
      </c>
      <c r="Y38" s="62">
        <v>457</v>
      </c>
      <c r="Z38" s="62">
        <v>485</v>
      </c>
      <c r="AA38" s="62">
        <v>428</v>
      </c>
      <c r="AB38" s="62">
        <v>385</v>
      </c>
      <c r="AC38" s="62">
        <v>403</v>
      </c>
    </row>
    <row r="39" spans="1:29" ht="15.6">
      <c r="A39" s="3" t="s">
        <v>3</v>
      </c>
      <c r="B39" s="6">
        <v>168</v>
      </c>
      <c r="C39" s="6">
        <v>184</v>
      </c>
      <c r="D39" s="6">
        <v>168</v>
      </c>
      <c r="E39" s="6">
        <v>157</v>
      </c>
      <c r="F39" s="6">
        <v>141</v>
      </c>
      <c r="G39" s="6">
        <v>120</v>
      </c>
      <c r="H39" s="6">
        <v>129</v>
      </c>
      <c r="I39" s="6">
        <v>169</v>
      </c>
      <c r="J39" s="6">
        <v>201</v>
      </c>
      <c r="K39" s="6">
        <v>179</v>
      </c>
      <c r="L39" s="6">
        <v>136</v>
      </c>
      <c r="M39" s="6">
        <v>107</v>
      </c>
      <c r="N39" s="6">
        <v>116</v>
      </c>
      <c r="O39" s="6">
        <v>113</v>
      </c>
      <c r="P39" s="6">
        <v>107</v>
      </c>
      <c r="Q39" s="6">
        <v>150</v>
      </c>
      <c r="R39" s="6">
        <v>151</v>
      </c>
      <c r="S39" s="6">
        <v>153</v>
      </c>
      <c r="T39" s="6">
        <v>146</v>
      </c>
      <c r="U39" s="6">
        <v>136</v>
      </c>
      <c r="V39" s="6">
        <v>119</v>
      </c>
      <c r="W39" s="6">
        <v>117</v>
      </c>
      <c r="X39" s="6">
        <v>102</v>
      </c>
      <c r="Y39" s="62">
        <v>87</v>
      </c>
      <c r="Z39" s="62">
        <v>82</v>
      </c>
      <c r="AA39" s="62">
        <v>79</v>
      </c>
      <c r="AB39" s="62">
        <v>102</v>
      </c>
      <c r="AC39" s="62">
        <v>131</v>
      </c>
    </row>
    <row r="40" spans="1:29" ht="15.6">
      <c r="A40" s="27" t="s">
        <v>4</v>
      </c>
      <c r="B40" s="6">
        <f t="shared" ref="B40:AC40" si="3">SUM(B38:B39)</f>
        <v>312</v>
      </c>
      <c r="C40" s="6">
        <f t="shared" si="3"/>
        <v>311</v>
      </c>
      <c r="D40" s="6">
        <f t="shared" si="3"/>
        <v>302</v>
      </c>
      <c r="E40" s="6">
        <f t="shared" si="3"/>
        <v>311</v>
      </c>
      <c r="F40" s="6">
        <f t="shared" si="3"/>
        <v>308</v>
      </c>
      <c r="G40" s="6">
        <f t="shared" si="3"/>
        <v>298</v>
      </c>
      <c r="H40" s="6">
        <f t="shared" si="3"/>
        <v>324</v>
      </c>
      <c r="I40" s="6">
        <f t="shared" si="3"/>
        <v>364</v>
      </c>
      <c r="J40" s="6">
        <f t="shared" si="3"/>
        <v>408</v>
      </c>
      <c r="K40" s="6">
        <f t="shared" si="3"/>
        <v>363</v>
      </c>
      <c r="L40" s="6">
        <f t="shared" si="3"/>
        <v>336</v>
      </c>
      <c r="M40" s="6">
        <f t="shared" si="3"/>
        <v>323</v>
      </c>
      <c r="N40" s="6">
        <f t="shared" si="3"/>
        <v>420</v>
      </c>
      <c r="O40" s="6">
        <f t="shared" si="3"/>
        <v>469</v>
      </c>
      <c r="P40" s="6">
        <f t="shared" si="3"/>
        <v>540</v>
      </c>
      <c r="Q40" s="6">
        <f t="shared" si="3"/>
        <v>589</v>
      </c>
      <c r="R40" s="6">
        <f t="shared" ref="R40:AB40" si="4">SUM(R38:R39)</f>
        <v>591</v>
      </c>
      <c r="S40" s="6">
        <f t="shared" si="4"/>
        <v>565</v>
      </c>
      <c r="T40" s="6">
        <f t="shared" si="4"/>
        <v>584</v>
      </c>
      <c r="U40" s="6">
        <f t="shared" si="4"/>
        <v>609</v>
      </c>
      <c r="V40" s="6">
        <f t="shared" si="4"/>
        <v>584</v>
      </c>
      <c r="W40" s="6">
        <f t="shared" si="4"/>
        <v>606</v>
      </c>
      <c r="X40" s="6">
        <f t="shared" si="4"/>
        <v>561</v>
      </c>
      <c r="Y40" s="62">
        <f t="shared" si="4"/>
        <v>544</v>
      </c>
      <c r="Z40" s="62">
        <f t="shared" si="4"/>
        <v>567</v>
      </c>
      <c r="AA40" s="62">
        <f t="shared" si="4"/>
        <v>507</v>
      </c>
      <c r="AB40" s="62">
        <f t="shared" si="4"/>
        <v>487</v>
      </c>
      <c r="AC40" s="62">
        <f t="shared" si="3"/>
        <v>534</v>
      </c>
    </row>
    <row r="41" spans="1:29" ht="15.6">
      <c r="A41" s="4"/>
      <c r="B41" s="91"/>
      <c r="C41" s="91"/>
      <c r="D41" s="91"/>
      <c r="E41" s="91"/>
    </row>
    <row r="42" spans="1:29" ht="15.6">
      <c r="A42" s="4"/>
      <c r="B42" s="91"/>
      <c r="C42" s="91"/>
      <c r="D42" s="91"/>
      <c r="E42" s="91"/>
    </row>
    <row r="60" spans="1:29" s="14" customFormat="1" ht="17.399999999999999">
      <c r="A60" s="157" t="s">
        <v>139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</row>
    <row r="61" spans="1:29" s="14" customFormat="1" ht="17.399999999999999">
      <c r="A61" s="12"/>
      <c r="B61" s="13"/>
      <c r="C61" s="13"/>
      <c r="D61" s="13"/>
      <c r="E61" s="13"/>
    </row>
    <row r="62" spans="1:29" s="14" customFormat="1" ht="17.399999999999999">
      <c r="A62" s="157" t="s">
        <v>0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</row>
    <row r="63" spans="1:29" s="14" customFormat="1" ht="17.399999999999999">
      <c r="A63" s="157" t="s">
        <v>8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</row>
    <row r="64" spans="1:29" s="14" customFormat="1"/>
    <row r="65" spans="1:29" s="14" customFormat="1"/>
    <row r="66" spans="1:29" s="14" customFormat="1" ht="18" customHeight="1">
      <c r="A66" s="15"/>
      <c r="B66" s="7">
        <v>1994</v>
      </c>
      <c r="C66" s="7">
        <v>1995</v>
      </c>
      <c r="D66" s="7">
        <v>1996</v>
      </c>
      <c r="E66" s="7">
        <v>1997</v>
      </c>
      <c r="F66" s="7">
        <v>1998</v>
      </c>
      <c r="G66" s="7">
        <v>1999</v>
      </c>
      <c r="H66" s="7">
        <v>2000</v>
      </c>
      <c r="I66" s="7">
        <v>2001</v>
      </c>
      <c r="J66" s="7">
        <v>2002</v>
      </c>
      <c r="K66" s="7">
        <v>2003</v>
      </c>
      <c r="L66" s="7">
        <v>2004</v>
      </c>
      <c r="M66" s="7">
        <v>2005</v>
      </c>
      <c r="N66" s="7">
        <v>2006</v>
      </c>
      <c r="O66" s="7">
        <v>2007</v>
      </c>
      <c r="P66" s="7">
        <v>2008</v>
      </c>
      <c r="Q66" s="7">
        <v>2009</v>
      </c>
      <c r="R66" s="7">
        <v>2010</v>
      </c>
      <c r="S66" s="7">
        <v>2011</v>
      </c>
      <c r="T66" s="7">
        <v>2012</v>
      </c>
      <c r="U66" s="7">
        <v>2013</v>
      </c>
      <c r="V66" s="7">
        <v>2014</v>
      </c>
      <c r="W66" s="7">
        <v>2015</v>
      </c>
      <c r="X66" s="7">
        <v>2016</v>
      </c>
      <c r="Y66" s="7">
        <v>2017</v>
      </c>
      <c r="Z66" s="7">
        <v>2018</v>
      </c>
      <c r="AA66" s="7">
        <v>2019</v>
      </c>
      <c r="AB66" s="7">
        <v>2020</v>
      </c>
      <c r="AC66" s="7">
        <v>2021</v>
      </c>
    </row>
    <row r="67" spans="1:29" s="14" customFormat="1" ht="18" customHeight="1">
      <c r="A67" s="17" t="s">
        <v>2</v>
      </c>
      <c r="B67" s="63">
        <v>25</v>
      </c>
      <c r="C67" s="63">
        <v>22</v>
      </c>
      <c r="D67" s="63">
        <v>13</v>
      </c>
      <c r="E67" s="63">
        <v>16</v>
      </c>
      <c r="F67" s="63">
        <v>13</v>
      </c>
      <c r="G67" s="63">
        <v>11</v>
      </c>
      <c r="H67" s="63">
        <v>14</v>
      </c>
      <c r="I67" s="63">
        <v>10</v>
      </c>
      <c r="J67" s="63">
        <v>10</v>
      </c>
      <c r="K67" s="63">
        <v>12</v>
      </c>
      <c r="L67" s="63">
        <v>18</v>
      </c>
      <c r="M67" s="63">
        <v>15</v>
      </c>
      <c r="N67" s="63">
        <v>15</v>
      </c>
      <c r="O67" s="63">
        <v>28</v>
      </c>
      <c r="P67" s="63">
        <v>36</v>
      </c>
      <c r="Q67" s="63">
        <v>36</v>
      </c>
      <c r="R67" s="63">
        <v>20</v>
      </c>
      <c r="S67" s="63">
        <v>17</v>
      </c>
      <c r="T67" s="63">
        <v>17</v>
      </c>
      <c r="U67" s="63">
        <v>15</v>
      </c>
      <c r="V67" s="63">
        <v>16</v>
      </c>
      <c r="W67" s="63">
        <v>18</v>
      </c>
      <c r="X67" s="63">
        <v>21</v>
      </c>
      <c r="Y67" s="63">
        <v>21</v>
      </c>
      <c r="Z67" s="63">
        <v>16</v>
      </c>
      <c r="AA67" s="63">
        <v>8</v>
      </c>
      <c r="AB67" s="63">
        <v>10</v>
      </c>
      <c r="AC67" s="63">
        <v>5</v>
      </c>
    </row>
    <row r="68" spans="1:29" s="14" customFormat="1" ht="18" customHeight="1">
      <c r="A68" s="17" t="s">
        <v>3</v>
      </c>
      <c r="B68" s="63">
        <v>20</v>
      </c>
      <c r="C68" s="63">
        <v>26</v>
      </c>
      <c r="D68" s="63">
        <v>22</v>
      </c>
      <c r="E68" s="63">
        <v>25</v>
      </c>
      <c r="F68" s="63">
        <v>28</v>
      </c>
      <c r="G68" s="63">
        <v>29</v>
      </c>
      <c r="H68" s="63">
        <v>19</v>
      </c>
      <c r="I68" s="63">
        <v>6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</row>
    <row r="69" spans="1:29" s="14" customFormat="1" ht="18" customHeight="1">
      <c r="A69" s="68" t="s">
        <v>4</v>
      </c>
      <c r="B69" s="63">
        <f t="shared" ref="B69:AC69" si="5">SUM(B67:B68)</f>
        <v>45</v>
      </c>
      <c r="C69" s="63">
        <f t="shared" si="5"/>
        <v>48</v>
      </c>
      <c r="D69" s="63">
        <f t="shared" si="5"/>
        <v>35</v>
      </c>
      <c r="E69" s="63">
        <f t="shared" si="5"/>
        <v>41</v>
      </c>
      <c r="F69" s="63">
        <f t="shared" si="5"/>
        <v>41</v>
      </c>
      <c r="G69" s="63">
        <f t="shared" si="5"/>
        <v>40</v>
      </c>
      <c r="H69" s="63">
        <f t="shared" si="5"/>
        <v>33</v>
      </c>
      <c r="I69" s="63">
        <f t="shared" si="5"/>
        <v>16</v>
      </c>
      <c r="J69" s="63">
        <f t="shared" si="5"/>
        <v>10</v>
      </c>
      <c r="K69" s="63">
        <f t="shared" si="5"/>
        <v>12</v>
      </c>
      <c r="L69" s="63">
        <f t="shared" si="5"/>
        <v>18</v>
      </c>
      <c r="M69" s="63">
        <f t="shared" si="5"/>
        <v>15</v>
      </c>
      <c r="N69" s="63">
        <f t="shared" si="5"/>
        <v>15</v>
      </c>
      <c r="O69" s="63">
        <f t="shared" si="5"/>
        <v>28</v>
      </c>
      <c r="P69" s="63">
        <f t="shared" si="5"/>
        <v>36</v>
      </c>
      <c r="Q69" s="63">
        <f t="shared" si="5"/>
        <v>36</v>
      </c>
      <c r="R69" s="63">
        <f t="shared" ref="R69:AB69" si="6">SUM(R67:R68)</f>
        <v>20</v>
      </c>
      <c r="S69" s="63">
        <f t="shared" si="6"/>
        <v>17</v>
      </c>
      <c r="T69" s="63">
        <f t="shared" si="6"/>
        <v>17</v>
      </c>
      <c r="U69" s="63">
        <f t="shared" si="6"/>
        <v>15</v>
      </c>
      <c r="V69" s="63">
        <f t="shared" si="6"/>
        <v>16</v>
      </c>
      <c r="W69" s="63">
        <f t="shared" si="6"/>
        <v>18</v>
      </c>
      <c r="X69" s="63">
        <f t="shared" si="6"/>
        <v>21</v>
      </c>
      <c r="Y69" s="63">
        <f t="shared" si="6"/>
        <v>21</v>
      </c>
      <c r="Z69" s="63">
        <f t="shared" si="6"/>
        <v>16</v>
      </c>
      <c r="AA69" s="63">
        <f t="shared" si="6"/>
        <v>8</v>
      </c>
      <c r="AB69" s="63">
        <f t="shared" si="6"/>
        <v>10</v>
      </c>
      <c r="AC69" s="63">
        <f t="shared" si="5"/>
        <v>5</v>
      </c>
    </row>
    <row r="70" spans="1:29" s="14" customFormat="1"/>
    <row r="71" spans="1:29" s="14" customFormat="1"/>
    <row r="72" spans="1:29" s="14" customFormat="1"/>
    <row r="73" spans="1:29" s="14" customFormat="1"/>
    <row r="74" spans="1:29" s="14" customFormat="1"/>
    <row r="75" spans="1:29" s="14" customFormat="1"/>
    <row r="76" spans="1:29" s="14" customFormat="1"/>
    <row r="77" spans="1:29" s="14" customFormat="1"/>
    <row r="78" spans="1:29" s="14" customFormat="1"/>
    <row r="79" spans="1:29" s="14" customFormat="1"/>
    <row r="80" spans="1:29" s="14" customFormat="1"/>
    <row r="81" spans="1:29" s="14" customFormat="1"/>
    <row r="82" spans="1:29" s="14" customFormat="1"/>
    <row r="83" spans="1:29" s="14" customFormat="1"/>
    <row r="84" spans="1:29" s="14" customFormat="1"/>
    <row r="85" spans="1:29" s="14" customFormat="1"/>
    <row r="86" spans="1:29" s="14" customFormat="1"/>
    <row r="87" spans="1:29" s="14" customFormat="1"/>
    <row r="88" spans="1:29" s="14" customFormat="1"/>
    <row r="89" spans="1:29" s="21" customFormat="1" ht="21.75" customHeight="1">
      <c r="A89" s="51" t="s">
        <v>111</v>
      </c>
      <c r="B89" s="51"/>
      <c r="C89" s="51"/>
      <c r="D89" s="51"/>
      <c r="E89" s="51"/>
      <c r="F89" s="51"/>
      <c r="G89" s="51"/>
    </row>
    <row r="90" spans="1:29" s="21" customFormat="1" ht="21.75" customHeight="1">
      <c r="A90" s="51"/>
      <c r="B90" s="51"/>
      <c r="C90" s="51"/>
      <c r="D90" s="51"/>
      <c r="E90" s="51"/>
      <c r="F90" s="51"/>
      <c r="G90" s="51"/>
    </row>
    <row r="91" spans="1:29" s="21" customFormat="1" ht="21.75" customHeight="1">
      <c r="A91" s="51"/>
      <c r="B91" s="51"/>
      <c r="C91" s="51"/>
      <c r="D91" s="51"/>
      <c r="E91" s="51"/>
      <c r="F91" s="51"/>
      <c r="G91" s="51"/>
    </row>
    <row r="92" spans="1:29" s="21" customFormat="1" ht="21.75" customHeight="1">
      <c r="A92" s="51"/>
      <c r="B92" s="51"/>
      <c r="C92" s="51"/>
      <c r="D92" s="51"/>
      <c r="E92" s="51"/>
      <c r="F92" s="51"/>
      <c r="G92" s="51"/>
    </row>
    <row r="93" spans="1:29" ht="17.399999999999999">
      <c r="A93" s="157" t="s">
        <v>139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</row>
    <row r="94" spans="1:29" ht="17.399999999999999">
      <c r="A94" s="22"/>
      <c r="B94" s="13"/>
      <c r="C94" s="13"/>
      <c r="D94" s="13"/>
      <c r="E94" s="13"/>
      <c r="F94" s="14"/>
      <c r="G94" s="14"/>
      <c r="H94" s="14"/>
      <c r="I94" s="14"/>
      <c r="J94" s="14"/>
      <c r="K94" s="14"/>
      <c r="L94" s="14"/>
      <c r="M94" s="14"/>
    </row>
    <row r="95" spans="1:29" ht="17.399999999999999">
      <c r="A95" s="157" t="s">
        <v>0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</row>
    <row r="96" spans="1:29" ht="17.399999999999999">
      <c r="A96" s="165" t="s">
        <v>145</v>
      </c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</row>
    <row r="97" spans="1:29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29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29" ht="15.6">
      <c r="A99" s="15"/>
      <c r="B99" s="23">
        <v>1994</v>
      </c>
      <c r="C99" s="23">
        <v>1995</v>
      </c>
      <c r="D99" s="23">
        <v>1996</v>
      </c>
      <c r="E99" s="23">
        <v>1997</v>
      </c>
      <c r="F99" s="23">
        <v>1998</v>
      </c>
      <c r="G99" s="23">
        <v>1999</v>
      </c>
      <c r="H99" s="23">
        <v>2000</v>
      </c>
      <c r="I99" s="23">
        <v>2001</v>
      </c>
      <c r="J99" s="23">
        <v>2002</v>
      </c>
      <c r="K99" s="23">
        <v>2003</v>
      </c>
      <c r="L99" s="23">
        <v>2004</v>
      </c>
      <c r="M99" s="23">
        <v>2005</v>
      </c>
      <c r="N99" s="23">
        <v>2006</v>
      </c>
      <c r="O99" s="23">
        <v>2007</v>
      </c>
      <c r="P99" s="23">
        <v>2008</v>
      </c>
      <c r="Q99" s="23">
        <v>2009</v>
      </c>
      <c r="R99" s="23">
        <v>2010</v>
      </c>
      <c r="S99" s="23">
        <v>2011</v>
      </c>
      <c r="T99" s="23">
        <v>2012</v>
      </c>
      <c r="U99" s="23">
        <v>2013</v>
      </c>
      <c r="V99" s="23">
        <v>2014</v>
      </c>
      <c r="W99" s="23">
        <v>2015</v>
      </c>
      <c r="X99" s="23">
        <v>2016</v>
      </c>
      <c r="Y99" s="23">
        <v>2017</v>
      </c>
      <c r="Z99" s="23">
        <v>2018</v>
      </c>
      <c r="AA99" s="23">
        <v>2019</v>
      </c>
      <c r="AB99" s="23">
        <v>2020</v>
      </c>
      <c r="AC99" s="23">
        <v>2021</v>
      </c>
    </row>
    <row r="100" spans="1:29" ht="15.6">
      <c r="A100" s="24" t="s">
        <v>3</v>
      </c>
      <c r="B100" s="18">
        <v>108</v>
      </c>
      <c r="C100" s="18">
        <v>133</v>
      </c>
      <c r="D100" s="18">
        <v>120</v>
      </c>
      <c r="E100" s="18">
        <v>127</v>
      </c>
      <c r="F100" s="18">
        <v>119</v>
      </c>
      <c r="G100" s="18">
        <v>133</v>
      </c>
      <c r="H100" s="18">
        <v>126</v>
      </c>
      <c r="I100" s="18">
        <v>227</v>
      </c>
      <c r="J100" s="18">
        <v>257</v>
      </c>
      <c r="K100" s="18">
        <v>302</v>
      </c>
      <c r="L100" s="18">
        <v>364</v>
      </c>
      <c r="M100" s="18">
        <v>391</v>
      </c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18">
        <v>2</v>
      </c>
    </row>
    <row r="101" spans="1:29" ht="15.6">
      <c r="A101" s="25"/>
      <c r="B101" s="20"/>
      <c r="C101" s="20"/>
      <c r="D101" s="20"/>
      <c r="E101" s="20"/>
      <c r="F101" s="14"/>
      <c r="G101" s="14"/>
      <c r="H101" s="14"/>
      <c r="I101" s="14"/>
      <c r="J101" s="14"/>
      <c r="K101" s="14"/>
      <c r="L101" s="14"/>
      <c r="M101" s="14"/>
    </row>
    <row r="102" spans="1:29" ht="15.6">
      <c r="A102" s="25"/>
      <c r="B102" s="20"/>
      <c r="C102" s="20"/>
      <c r="D102" s="20"/>
      <c r="E102" s="20"/>
      <c r="F102" s="14"/>
      <c r="G102" s="14"/>
      <c r="H102" s="14"/>
      <c r="I102" s="14"/>
      <c r="J102" s="14"/>
      <c r="K102" s="14"/>
      <c r="L102" s="14"/>
      <c r="M102" s="14"/>
    </row>
    <row r="103" spans="1:29" ht="15.6">
      <c r="A103" s="25"/>
      <c r="B103" s="20"/>
      <c r="C103" s="20"/>
      <c r="D103" s="20"/>
      <c r="E103" s="20"/>
      <c r="F103" s="14"/>
      <c r="G103" s="14"/>
      <c r="H103" s="14"/>
      <c r="I103" s="14"/>
      <c r="J103" s="14"/>
      <c r="K103" s="14"/>
      <c r="L103" s="14"/>
      <c r="M103" s="14"/>
    </row>
    <row r="104" spans="1:2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29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29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29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29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29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29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29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29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29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29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29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29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29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2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29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29" s="49" customForma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1"/>
      <c r="L121" s="21"/>
      <c r="M121" s="21"/>
      <c r="N121"/>
    </row>
    <row r="122" spans="1:29" s="21" customFormat="1" ht="21.75" customHeight="1">
      <c r="A122" s="51"/>
      <c r="B122" s="51"/>
      <c r="C122" s="51"/>
      <c r="D122" s="51"/>
      <c r="E122" s="51"/>
      <c r="F122" s="51"/>
      <c r="G122" s="51"/>
    </row>
    <row r="123" spans="1:29" s="21" customFormat="1" ht="21.75" customHeight="1">
      <c r="A123" s="51"/>
      <c r="B123" s="51"/>
      <c r="C123" s="51"/>
      <c r="D123" s="51"/>
      <c r="E123" s="51"/>
      <c r="F123" s="51"/>
      <c r="G123" s="51"/>
    </row>
    <row r="124" spans="1:29" s="14" customFormat="1" ht="17.399999999999999">
      <c r="A124" s="157" t="s">
        <v>139</v>
      </c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</row>
    <row r="125" spans="1:29" s="14" customFormat="1" ht="17.399999999999999">
      <c r="A125" s="12"/>
      <c r="B125" s="13"/>
      <c r="C125" s="13"/>
      <c r="D125" s="13"/>
      <c r="E125" s="13"/>
    </row>
    <row r="126" spans="1:29" s="14" customFormat="1" ht="17.399999999999999">
      <c r="A126" s="157" t="s">
        <v>0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</row>
    <row r="127" spans="1:29" s="14" customFormat="1" ht="17.399999999999999">
      <c r="A127" s="157" t="s">
        <v>9</v>
      </c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</row>
    <row r="128" spans="1:29" s="14" customFormat="1"/>
    <row r="129" spans="1:29" s="14" customFormat="1"/>
    <row r="130" spans="1:29" s="14" customFormat="1" ht="18" customHeight="1">
      <c r="A130" s="15"/>
      <c r="B130" s="7">
        <v>1994</v>
      </c>
      <c r="C130" s="7">
        <v>1995</v>
      </c>
      <c r="D130" s="7">
        <v>1996</v>
      </c>
      <c r="E130" s="7">
        <v>1997</v>
      </c>
      <c r="F130" s="7">
        <v>1998</v>
      </c>
      <c r="G130" s="7">
        <v>1999</v>
      </c>
      <c r="H130" s="7">
        <v>2000</v>
      </c>
      <c r="I130" s="7">
        <v>2001</v>
      </c>
      <c r="J130" s="7">
        <v>2002</v>
      </c>
      <c r="K130" s="7">
        <v>2003</v>
      </c>
      <c r="L130" s="7">
        <v>2004</v>
      </c>
      <c r="M130" s="7">
        <v>2005</v>
      </c>
      <c r="N130" s="7">
        <v>2006</v>
      </c>
      <c r="O130" s="7">
        <v>2007</v>
      </c>
      <c r="P130" s="7">
        <v>2008</v>
      </c>
      <c r="Q130" s="7">
        <v>2009</v>
      </c>
      <c r="R130" s="7">
        <v>2010</v>
      </c>
      <c r="S130" s="7">
        <v>2011</v>
      </c>
      <c r="T130" s="7">
        <v>2012</v>
      </c>
      <c r="U130" s="7">
        <v>2013</v>
      </c>
      <c r="V130" s="7">
        <v>2014</v>
      </c>
      <c r="W130" s="7">
        <v>2015</v>
      </c>
      <c r="X130" s="7">
        <v>2016</v>
      </c>
      <c r="Y130" s="7">
        <v>2017</v>
      </c>
      <c r="Z130" s="7">
        <v>2018</v>
      </c>
      <c r="AA130" s="7">
        <v>2019</v>
      </c>
      <c r="AB130" s="7">
        <v>2020</v>
      </c>
      <c r="AC130" s="7">
        <v>2021</v>
      </c>
    </row>
    <row r="131" spans="1:29" s="14" customFormat="1" ht="18" customHeight="1">
      <c r="A131" s="17" t="s">
        <v>2</v>
      </c>
      <c r="B131" s="18">
        <v>490</v>
      </c>
      <c r="C131" s="18">
        <v>486</v>
      </c>
      <c r="D131" s="18">
        <v>453</v>
      </c>
      <c r="E131" s="18">
        <v>424</v>
      </c>
      <c r="F131" s="18">
        <v>421</v>
      </c>
      <c r="G131" s="18">
        <v>395</v>
      </c>
      <c r="H131" s="18">
        <v>319</v>
      </c>
      <c r="I131" s="18">
        <v>315</v>
      </c>
      <c r="J131" s="18">
        <v>298</v>
      </c>
      <c r="K131" s="18">
        <v>284</v>
      </c>
      <c r="L131" s="18">
        <v>181</v>
      </c>
      <c r="M131" s="18">
        <v>151</v>
      </c>
      <c r="N131" s="18">
        <v>142</v>
      </c>
      <c r="O131" s="18">
        <v>131</v>
      </c>
      <c r="P131" s="18">
        <v>106</v>
      </c>
      <c r="Q131" s="18">
        <v>83</v>
      </c>
      <c r="R131" s="18">
        <v>77</v>
      </c>
      <c r="S131" s="18">
        <v>67</v>
      </c>
      <c r="T131" s="18">
        <v>55</v>
      </c>
      <c r="U131" s="18">
        <v>35</v>
      </c>
      <c r="V131" s="18">
        <v>23</v>
      </c>
      <c r="W131" s="18">
        <v>11</v>
      </c>
      <c r="X131" s="18">
        <v>5</v>
      </c>
      <c r="Y131" s="18">
        <v>4</v>
      </c>
      <c r="Z131" s="18">
        <v>2</v>
      </c>
      <c r="AA131" s="18">
        <v>1</v>
      </c>
      <c r="AB131" s="18">
        <v>1</v>
      </c>
      <c r="AC131" s="18">
        <v>0</v>
      </c>
    </row>
    <row r="132" spans="1:29" s="14" customFormat="1" ht="18" customHeight="1">
      <c r="A132" s="19"/>
      <c r="B132" s="20"/>
      <c r="C132" s="20"/>
      <c r="D132" s="20"/>
      <c r="E132" s="20"/>
    </row>
    <row r="133" spans="1:29" s="14" customFormat="1" ht="18" customHeight="1">
      <c r="A133" s="19"/>
      <c r="B133" s="20"/>
      <c r="C133" s="20"/>
      <c r="D133" s="20"/>
      <c r="E133" s="20"/>
    </row>
    <row r="134" spans="1:29" s="14" customFormat="1" ht="18" customHeight="1">
      <c r="A134" s="19"/>
      <c r="B134" s="20"/>
      <c r="C134" s="20"/>
      <c r="D134" s="20"/>
      <c r="E134" s="20"/>
    </row>
    <row r="135" spans="1:29" s="14" customFormat="1" ht="18" customHeight="1">
      <c r="A135" s="19"/>
      <c r="B135" s="20"/>
      <c r="C135" s="20"/>
      <c r="D135" s="20"/>
      <c r="E135" s="20"/>
    </row>
    <row r="136" spans="1:29" s="14" customFormat="1"/>
    <row r="137" spans="1:29" s="14" customFormat="1"/>
    <row r="138" spans="1:29" s="14" customFormat="1"/>
    <row r="139" spans="1:29" s="14" customFormat="1"/>
    <row r="140" spans="1:29" s="14" customFormat="1"/>
    <row r="141" spans="1:29" s="14" customFormat="1"/>
    <row r="142" spans="1:29" s="14" customFormat="1"/>
    <row r="143" spans="1:29" s="14" customFormat="1"/>
    <row r="144" spans="1:29" s="14" customFormat="1"/>
    <row r="145" spans="1:29" s="14" customFormat="1"/>
    <row r="146" spans="1:29" s="14" customFormat="1"/>
    <row r="147" spans="1:29" s="14" customFormat="1"/>
    <row r="148" spans="1:29" s="14" customFormat="1"/>
    <row r="149" spans="1:29" s="14" customFormat="1"/>
    <row r="150" spans="1:29" s="14" customFormat="1"/>
    <row r="151" spans="1:29" s="14" customFormat="1"/>
    <row r="152" spans="1:29" s="14" customFormat="1"/>
    <row r="153" spans="1:29" s="14" customFormat="1" ht="17.399999999999999">
      <c r="A153" s="157" t="s">
        <v>139</v>
      </c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</row>
    <row r="154" spans="1:29" s="14" customFormat="1" ht="17.399999999999999">
      <c r="A154" s="12"/>
      <c r="B154" s="13"/>
      <c r="C154" s="13"/>
      <c r="D154" s="13"/>
      <c r="E154" s="13"/>
    </row>
    <row r="155" spans="1:29" s="14" customFormat="1" ht="17.399999999999999">
      <c r="A155" s="12"/>
      <c r="B155" s="13"/>
      <c r="C155" s="13"/>
      <c r="D155" s="13"/>
      <c r="E155" s="13"/>
    </row>
    <row r="156" spans="1:29" s="14" customFormat="1" ht="17.399999999999999">
      <c r="A156" s="12"/>
      <c r="B156" s="13"/>
      <c r="C156" s="13"/>
      <c r="D156" s="13"/>
      <c r="E156" s="13"/>
    </row>
    <row r="157" spans="1:29" s="14" customFormat="1" ht="17.399999999999999">
      <c r="A157" s="157" t="s">
        <v>0</v>
      </c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</row>
    <row r="158" spans="1:29" s="14" customFormat="1" ht="17.399999999999999">
      <c r="A158" s="157" t="s">
        <v>10</v>
      </c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</row>
    <row r="159" spans="1:29" s="14" customFormat="1"/>
    <row r="160" spans="1:29" s="14" customFormat="1"/>
    <row r="161" spans="1:29" s="14" customFormat="1" ht="18" customHeight="1">
      <c r="A161" s="15"/>
      <c r="B161" s="16">
        <v>1994</v>
      </c>
      <c r="C161" s="16">
        <v>1995</v>
      </c>
      <c r="D161" s="16">
        <v>1996</v>
      </c>
      <c r="E161" s="16">
        <v>1997</v>
      </c>
      <c r="F161" s="16">
        <v>1998</v>
      </c>
      <c r="G161" s="16">
        <v>1999</v>
      </c>
      <c r="H161" s="16">
        <v>2000</v>
      </c>
      <c r="I161" s="16">
        <v>2001</v>
      </c>
      <c r="J161" s="16">
        <v>2002</v>
      </c>
      <c r="K161" s="16">
        <v>2003</v>
      </c>
      <c r="L161" s="16">
        <v>2004</v>
      </c>
      <c r="M161" s="16">
        <v>2005</v>
      </c>
      <c r="N161" s="16">
        <v>2006</v>
      </c>
      <c r="O161" s="16">
        <v>2007</v>
      </c>
      <c r="P161" s="16">
        <v>2008</v>
      </c>
      <c r="Q161" s="16">
        <v>2009</v>
      </c>
      <c r="R161" s="16">
        <v>2010</v>
      </c>
      <c r="S161" s="16">
        <v>2011</v>
      </c>
      <c r="T161" s="16">
        <v>2012</v>
      </c>
      <c r="U161" s="16">
        <v>2013</v>
      </c>
      <c r="V161" s="16">
        <v>2014</v>
      </c>
      <c r="W161" s="16">
        <v>2015</v>
      </c>
      <c r="X161" s="16">
        <v>2016</v>
      </c>
      <c r="Y161" s="16">
        <v>2017</v>
      </c>
      <c r="Z161" s="16">
        <v>2018</v>
      </c>
      <c r="AA161" s="16">
        <v>2019</v>
      </c>
      <c r="AB161" s="16">
        <v>2020</v>
      </c>
      <c r="AC161" s="16">
        <v>2021</v>
      </c>
    </row>
    <row r="162" spans="1:29" s="14" customFormat="1" ht="18" customHeight="1">
      <c r="A162" s="24" t="s">
        <v>2</v>
      </c>
      <c r="B162" s="16"/>
      <c r="C162" s="16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3"/>
      <c r="R162" s="107">
        <v>5</v>
      </c>
      <c r="S162" s="107">
        <v>10</v>
      </c>
      <c r="T162" s="107">
        <v>13</v>
      </c>
      <c r="U162" s="107">
        <v>17</v>
      </c>
      <c r="V162" s="107">
        <v>31</v>
      </c>
      <c r="W162" s="107">
        <v>39</v>
      </c>
      <c r="X162" s="107">
        <v>45</v>
      </c>
      <c r="Y162" s="107">
        <v>50</v>
      </c>
      <c r="Z162" s="107">
        <v>43</v>
      </c>
      <c r="AA162" s="107">
        <v>45</v>
      </c>
      <c r="AB162" s="107">
        <v>40</v>
      </c>
      <c r="AC162" s="107">
        <v>47</v>
      </c>
    </row>
    <row r="163" spans="1:29" s="14" customFormat="1" ht="18" customHeight="1">
      <c r="A163" s="17" t="s">
        <v>3</v>
      </c>
      <c r="B163" s="18">
        <v>85</v>
      </c>
      <c r="C163" s="18">
        <v>122</v>
      </c>
      <c r="D163" s="18">
        <v>127</v>
      </c>
      <c r="E163" s="18">
        <v>145</v>
      </c>
      <c r="F163" s="18">
        <v>154</v>
      </c>
      <c r="G163" s="18">
        <v>185</v>
      </c>
      <c r="H163" s="18">
        <v>175</v>
      </c>
      <c r="I163" s="18">
        <v>184</v>
      </c>
      <c r="J163" s="18">
        <v>200</v>
      </c>
      <c r="K163" s="18">
        <v>190</v>
      </c>
      <c r="L163" s="18">
        <v>140</v>
      </c>
      <c r="M163" s="18">
        <v>138</v>
      </c>
      <c r="N163" s="18">
        <v>142</v>
      </c>
      <c r="O163" s="18">
        <v>137</v>
      </c>
      <c r="P163" s="18">
        <v>156</v>
      </c>
      <c r="Q163" s="18">
        <v>148</v>
      </c>
      <c r="R163" s="63">
        <v>179</v>
      </c>
      <c r="S163" s="63">
        <v>190</v>
      </c>
      <c r="T163" s="63">
        <v>178</v>
      </c>
      <c r="U163" s="63">
        <v>227</v>
      </c>
      <c r="V163" s="63">
        <v>356</v>
      </c>
      <c r="W163" s="63">
        <v>461</v>
      </c>
      <c r="X163" s="63">
        <v>421</v>
      </c>
      <c r="Y163" s="63">
        <v>263</v>
      </c>
      <c r="Z163" s="63">
        <v>172</v>
      </c>
      <c r="AA163" s="63">
        <v>130</v>
      </c>
      <c r="AB163" s="63">
        <v>91</v>
      </c>
      <c r="AC163" s="63">
        <v>87</v>
      </c>
    </row>
    <row r="164" spans="1:29" s="14" customFormat="1" ht="18" customHeight="1">
      <c r="A164" s="68" t="s">
        <v>85</v>
      </c>
      <c r="B164" s="18">
        <v>85</v>
      </c>
      <c r="C164" s="18">
        <v>122</v>
      </c>
      <c r="D164" s="18">
        <v>127</v>
      </c>
      <c r="E164" s="18">
        <v>145</v>
      </c>
      <c r="F164" s="18">
        <v>154</v>
      </c>
      <c r="G164" s="18">
        <v>185</v>
      </c>
      <c r="H164" s="18">
        <v>175</v>
      </c>
      <c r="I164" s="18">
        <v>184</v>
      </c>
      <c r="J164" s="18">
        <v>200</v>
      </c>
      <c r="K164" s="18">
        <v>190</v>
      </c>
      <c r="L164" s="18">
        <v>140</v>
      </c>
      <c r="M164" s="18">
        <v>138</v>
      </c>
      <c r="N164" s="18">
        <v>142</v>
      </c>
      <c r="O164" s="18">
        <v>137</v>
      </c>
      <c r="P164" s="18">
        <v>156</v>
      </c>
      <c r="Q164" s="18">
        <v>148</v>
      </c>
      <c r="R164" s="63">
        <f t="shared" ref="R164:AC164" si="7">SUM(R162:R163)</f>
        <v>184</v>
      </c>
      <c r="S164" s="63">
        <f t="shared" si="7"/>
        <v>200</v>
      </c>
      <c r="T164" s="63">
        <f t="shared" si="7"/>
        <v>191</v>
      </c>
      <c r="U164" s="63">
        <f t="shared" si="7"/>
        <v>244</v>
      </c>
      <c r="V164" s="63">
        <f t="shared" si="7"/>
        <v>387</v>
      </c>
      <c r="W164" s="63">
        <f t="shared" si="7"/>
        <v>500</v>
      </c>
      <c r="X164" s="63">
        <f t="shared" ref="X164:AB164" si="8">SUM(X162:X163)</f>
        <v>466</v>
      </c>
      <c r="Y164" s="63">
        <f t="shared" si="8"/>
        <v>313</v>
      </c>
      <c r="Z164" s="63">
        <f t="shared" si="8"/>
        <v>215</v>
      </c>
      <c r="AA164" s="63">
        <f t="shared" si="8"/>
        <v>175</v>
      </c>
      <c r="AB164" s="63">
        <f t="shared" si="8"/>
        <v>131</v>
      </c>
      <c r="AC164" s="63">
        <f t="shared" si="7"/>
        <v>134</v>
      </c>
    </row>
    <row r="165" spans="1:29" s="14" customFormat="1" ht="18" customHeight="1">
      <c r="A165" s="39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</row>
    <row r="166" spans="1:29" s="14" customFormat="1" ht="18" customHeight="1">
      <c r="A166" s="19"/>
      <c r="B166" s="20"/>
      <c r="C166" s="20"/>
      <c r="D166" s="20"/>
      <c r="E166" s="20"/>
    </row>
    <row r="167" spans="1:29" s="14" customFormat="1" ht="18" customHeight="1">
      <c r="A167" s="19"/>
      <c r="B167" s="20"/>
      <c r="C167" s="20"/>
      <c r="D167" s="20"/>
      <c r="E167" s="20"/>
    </row>
    <row r="168" spans="1:29" s="14" customFormat="1" ht="18" customHeight="1">
      <c r="A168" s="19"/>
      <c r="B168" s="20"/>
      <c r="C168" s="20"/>
      <c r="D168" s="20"/>
      <c r="E168" s="20"/>
    </row>
    <row r="169" spans="1:29" s="14" customFormat="1"/>
    <row r="170" spans="1:29" s="14" customFormat="1"/>
    <row r="171" spans="1:29" s="14" customFormat="1"/>
    <row r="172" spans="1:29" s="14" customFormat="1"/>
    <row r="173" spans="1:29" s="14" customFormat="1"/>
    <row r="174" spans="1:29" s="14" customFormat="1"/>
    <row r="175" spans="1:29" s="14" customFormat="1"/>
    <row r="176" spans="1:29" s="14" customFormat="1"/>
    <row r="177" spans="1:31" s="14" customFormat="1"/>
    <row r="178" spans="1:31" s="14" customFormat="1"/>
    <row r="179" spans="1:31" s="14" customFormat="1"/>
    <row r="180" spans="1:31" s="14" customFormat="1"/>
    <row r="181" spans="1:31" s="14" customFormat="1"/>
    <row r="182" spans="1:31" s="14" customFormat="1"/>
    <row r="183" spans="1:31" s="14" customFormat="1"/>
    <row r="184" spans="1:31" s="14" customFormat="1"/>
    <row r="185" spans="1:31" s="14" customFormat="1">
      <c r="A185" s="21" t="s">
        <v>84</v>
      </c>
    </row>
    <row r="186" spans="1:31" s="14" customFormat="1">
      <c r="A186" s="21"/>
    </row>
    <row r="187" spans="1:31" s="14" customFormat="1">
      <c r="A187" s="21"/>
    </row>
    <row r="188" spans="1:31" s="14" customFormat="1"/>
    <row r="189" spans="1:31" s="14" customFormat="1"/>
    <row r="190" spans="1:31" ht="17.399999999999999">
      <c r="A190" s="175" t="s">
        <v>6</v>
      </c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35"/>
      <c r="Y190" s="135"/>
      <c r="Z190" s="135"/>
      <c r="AA190" s="135"/>
      <c r="AB190" s="135"/>
      <c r="AC190" s="135"/>
    </row>
    <row r="191" spans="1:31" ht="17.399999999999999">
      <c r="A191" s="176" t="s">
        <v>142</v>
      </c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36"/>
      <c r="Y191" s="136"/>
      <c r="Z191" s="136"/>
      <c r="AA191" s="136"/>
      <c r="AB191" s="136"/>
      <c r="AC191" s="136"/>
      <c r="AD191" s="136"/>
      <c r="AE191" s="136"/>
    </row>
    <row r="194" spans="9:20" ht="15.6">
      <c r="Q194" s="96" t="s">
        <v>4</v>
      </c>
      <c r="S194" s="97" t="s">
        <v>7</v>
      </c>
    </row>
    <row r="195" spans="9:20">
      <c r="M195" t="s">
        <v>34</v>
      </c>
      <c r="Q195">
        <v>149</v>
      </c>
      <c r="S195" s="1">
        <f>Q195/Q202</f>
        <v>0.1808252427184466</v>
      </c>
    </row>
    <row r="196" spans="9:20">
      <c r="M196" t="s">
        <v>136</v>
      </c>
      <c r="Q196">
        <v>534</v>
      </c>
      <c r="S196" s="1">
        <f>Q196/Q202</f>
        <v>0.64805825242718451</v>
      </c>
    </row>
    <row r="197" spans="9:20">
      <c r="M197" t="s">
        <v>35</v>
      </c>
      <c r="Q197">
        <v>5</v>
      </c>
      <c r="S197" s="1">
        <f>Q197/Q202</f>
        <v>6.0679611650485436E-3</v>
      </c>
    </row>
    <row r="198" spans="9:20">
      <c r="Q198">
        <v>2</v>
      </c>
      <c r="S198" s="1">
        <f>Q198/Q202</f>
        <v>2.4271844660194173E-3</v>
      </c>
    </row>
    <row r="199" spans="9:20">
      <c r="M199" t="s">
        <v>36</v>
      </c>
      <c r="Q199">
        <v>0</v>
      </c>
      <c r="S199" s="1">
        <f>Q199/Q202</f>
        <v>0</v>
      </c>
    </row>
    <row r="200" spans="9:20">
      <c r="I200" s="45"/>
      <c r="J200" s="45"/>
      <c r="M200" t="s">
        <v>137</v>
      </c>
      <c r="Q200" s="76">
        <v>134</v>
      </c>
      <c r="S200" s="75">
        <f>Q200/Q202</f>
        <v>0.16262135922330098</v>
      </c>
    </row>
    <row r="201" spans="9:20" ht="4.5" customHeight="1">
      <c r="I201" s="45"/>
      <c r="Q201" s="53"/>
    </row>
    <row r="202" spans="9:20">
      <c r="Q202" s="87">
        <f>SUM(Q195:Q201)</f>
        <v>824</v>
      </c>
      <c r="S202" s="1">
        <f>SUM(S195:S201)</f>
        <v>1</v>
      </c>
      <c r="T202" t="s">
        <v>33</v>
      </c>
    </row>
    <row r="222" spans="1:29" s="21" customFormat="1" ht="13.2"/>
    <row r="223" spans="1:29" ht="17.399999999999999">
      <c r="A223" s="162" t="s">
        <v>140</v>
      </c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</row>
    <row r="224" spans="1:29" ht="17.399999999999999">
      <c r="A224" s="10"/>
      <c r="B224" s="2"/>
      <c r="C224" s="2"/>
      <c r="D224" s="2"/>
      <c r="E224" s="2"/>
    </row>
    <row r="225" spans="1:29" ht="17.399999999999999">
      <c r="A225" s="162" t="s">
        <v>120</v>
      </c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</row>
    <row r="226" spans="1:29" ht="17.399999999999999">
      <c r="A226" s="162" t="s">
        <v>11</v>
      </c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</row>
    <row r="229" spans="1:29" ht="18" customHeight="1">
      <c r="A229" s="8"/>
      <c r="B229" s="5">
        <v>1994</v>
      </c>
      <c r="C229" s="5">
        <v>1995</v>
      </c>
      <c r="D229" s="5">
        <v>1996</v>
      </c>
      <c r="E229" s="5">
        <v>1997</v>
      </c>
      <c r="F229" s="5">
        <v>1998</v>
      </c>
      <c r="G229" s="5">
        <v>1999</v>
      </c>
      <c r="H229" s="5">
        <v>2000</v>
      </c>
      <c r="I229" s="5">
        <v>2001</v>
      </c>
      <c r="J229" s="5">
        <v>2002</v>
      </c>
      <c r="K229" s="5">
        <v>2003</v>
      </c>
      <c r="L229" s="5">
        <v>2004</v>
      </c>
      <c r="M229" s="5">
        <v>2005</v>
      </c>
      <c r="N229" s="5">
        <v>2006</v>
      </c>
      <c r="O229" s="5">
        <v>2007</v>
      </c>
      <c r="P229" s="5">
        <v>2008</v>
      </c>
      <c r="Q229" s="5">
        <v>2009</v>
      </c>
      <c r="R229" s="5">
        <v>2010</v>
      </c>
      <c r="S229" s="5">
        <v>2011</v>
      </c>
      <c r="T229" s="5">
        <v>2012</v>
      </c>
      <c r="U229" s="5">
        <v>2013</v>
      </c>
      <c r="V229" s="5">
        <v>2014</v>
      </c>
      <c r="W229" s="5">
        <v>2015</v>
      </c>
      <c r="X229" s="5">
        <v>2016</v>
      </c>
      <c r="Y229" s="5">
        <v>2017</v>
      </c>
      <c r="Z229" s="5">
        <v>2018</v>
      </c>
      <c r="AA229" s="5">
        <v>2019</v>
      </c>
      <c r="AB229" s="5">
        <v>2020</v>
      </c>
      <c r="AC229" s="5">
        <v>2021</v>
      </c>
    </row>
    <row r="230" spans="1:29" ht="18" customHeight="1">
      <c r="A230" s="3" t="s">
        <v>2</v>
      </c>
      <c r="B230" s="62">
        <f t="shared" ref="B230:C230" si="9">B131+B67+B38+B8</f>
        <v>847</v>
      </c>
      <c r="C230" s="62">
        <f t="shared" si="9"/>
        <v>807</v>
      </c>
      <c r="D230" s="62">
        <f t="shared" ref="D230:L230" si="10">D131+D67+D38+D8</f>
        <v>754</v>
      </c>
      <c r="E230" s="100">
        <f t="shared" si="10"/>
        <v>768</v>
      </c>
      <c r="F230" s="100">
        <f t="shared" si="10"/>
        <v>779</v>
      </c>
      <c r="G230" s="100">
        <f t="shared" si="10"/>
        <v>730</v>
      </c>
      <c r="H230" s="100">
        <f t="shared" si="10"/>
        <v>623</v>
      </c>
      <c r="I230" s="100">
        <f t="shared" si="10"/>
        <v>670</v>
      </c>
      <c r="J230" s="100">
        <f t="shared" si="10"/>
        <v>658</v>
      </c>
      <c r="K230" s="100">
        <f t="shared" si="10"/>
        <v>655</v>
      </c>
      <c r="L230" s="100">
        <f t="shared" si="10"/>
        <v>557</v>
      </c>
      <c r="M230" s="100">
        <v>551</v>
      </c>
      <c r="N230" s="100">
        <v>639</v>
      </c>
      <c r="O230" s="100">
        <v>708</v>
      </c>
      <c r="P230" s="100">
        <v>754</v>
      </c>
      <c r="Q230" s="100">
        <v>739</v>
      </c>
      <c r="R230" s="100">
        <v>740</v>
      </c>
      <c r="S230" s="100">
        <v>713</v>
      </c>
      <c r="T230" s="100">
        <v>720</v>
      </c>
      <c r="U230" s="100">
        <v>718</v>
      </c>
      <c r="V230" s="100">
        <v>750</v>
      </c>
      <c r="W230" s="100">
        <v>764</v>
      </c>
      <c r="X230" s="100">
        <v>741</v>
      </c>
      <c r="Y230" s="100">
        <v>729</v>
      </c>
      <c r="Z230" s="100">
        <v>700</v>
      </c>
      <c r="AA230" s="100">
        <v>615</v>
      </c>
      <c r="AB230" s="100">
        <v>547</v>
      </c>
      <c r="AC230" s="100">
        <v>557</v>
      </c>
    </row>
    <row r="231" spans="1:29" ht="18" customHeight="1">
      <c r="A231" s="3" t="s">
        <v>3</v>
      </c>
      <c r="B231" s="62">
        <f t="shared" ref="B231:C231" si="11">B164+B68+B39+B9</f>
        <v>312</v>
      </c>
      <c r="C231" s="62">
        <f t="shared" si="11"/>
        <v>396</v>
      </c>
      <c r="D231" s="62">
        <f t="shared" ref="D231:L231" si="12">D164+D68+D39+D9</f>
        <v>367</v>
      </c>
      <c r="E231" s="100">
        <f t="shared" si="12"/>
        <v>382</v>
      </c>
      <c r="F231" s="100">
        <f t="shared" si="12"/>
        <v>380</v>
      </c>
      <c r="G231" s="100">
        <f t="shared" si="12"/>
        <v>377</v>
      </c>
      <c r="H231" s="100">
        <f t="shared" si="12"/>
        <v>371</v>
      </c>
      <c r="I231" s="100">
        <f t="shared" si="12"/>
        <v>402</v>
      </c>
      <c r="J231" s="100">
        <f t="shared" si="12"/>
        <v>457</v>
      </c>
      <c r="K231" s="100">
        <f t="shared" si="12"/>
        <v>437</v>
      </c>
      <c r="L231" s="100">
        <f t="shared" si="12"/>
        <v>357</v>
      </c>
      <c r="M231" s="100">
        <v>328</v>
      </c>
      <c r="N231" s="100">
        <v>337</v>
      </c>
      <c r="O231" s="100">
        <v>323</v>
      </c>
      <c r="P231" s="100">
        <v>342</v>
      </c>
      <c r="Q231" s="100">
        <v>408</v>
      </c>
      <c r="R231" s="100">
        <v>443</v>
      </c>
      <c r="S231" s="100">
        <v>462</v>
      </c>
      <c r="T231" s="100">
        <v>436</v>
      </c>
      <c r="U231" s="100">
        <v>471</v>
      </c>
      <c r="V231" s="100">
        <v>590</v>
      </c>
      <c r="W231" s="100">
        <v>685</v>
      </c>
      <c r="X231" s="100">
        <v>618</v>
      </c>
      <c r="Y231" s="100">
        <v>441</v>
      </c>
      <c r="Z231" s="100">
        <v>350</v>
      </c>
      <c r="AA231" s="100">
        <v>297</v>
      </c>
      <c r="AB231" s="100">
        <v>253</v>
      </c>
      <c r="AC231" s="100">
        <v>267</v>
      </c>
    </row>
    <row r="232" spans="1:29" ht="18" customHeight="1">
      <c r="A232" s="27" t="s">
        <v>4</v>
      </c>
      <c r="B232" s="62">
        <f t="shared" ref="B232:L232" si="13">SUM(B230:B231)</f>
        <v>1159</v>
      </c>
      <c r="C232" s="62">
        <f t="shared" si="13"/>
        <v>1203</v>
      </c>
      <c r="D232" s="62">
        <f t="shared" si="13"/>
        <v>1121</v>
      </c>
      <c r="E232" s="100">
        <f t="shared" si="13"/>
        <v>1150</v>
      </c>
      <c r="F232" s="100">
        <f t="shared" si="13"/>
        <v>1159</v>
      </c>
      <c r="G232" s="100">
        <f t="shared" si="13"/>
        <v>1107</v>
      </c>
      <c r="H232" s="100">
        <f t="shared" si="13"/>
        <v>994</v>
      </c>
      <c r="I232" s="100">
        <f t="shared" si="13"/>
        <v>1072</v>
      </c>
      <c r="J232" s="100">
        <f t="shared" si="13"/>
        <v>1115</v>
      </c>
      <c r="K232" s="100">
        <f t="shared" si="13"/>
        <v>1092</v>
      </c>
      <c r="L232" s="100">
        <f t="shared" si="13"/>
        <v>914</v>
      </c>
      <c r="M232" s="100">
        <f t="shared" ref="M232:AC232" si="14">SUM(M230:M231)</f>
        <v>879</v>
      </c>
      <c r="N232" s="100">
        <f t="shared" si="14"/>
        <v>976</v>
      </c>
      <c r="O232" s="100">
        <f t="shared" si="14"/>
        <v>1031</v>
      </c>
      <c r="P232" s="100">
        <f t="shared" si="14"/>
        <v>1096</v>
      </c>
      <c r="Q232" s="100">
        <f t="shared" si="14"/>
        <v>1147</v>
      </c>
      <c r="R232" s="100">
        <f t="shared" ref="R232:AB232" si="15">SUM(R230:R231)</f>
        <v>1183</v>
      </c>
      <c r="S232" s="100">
        <f t="shared" si="15"/>
        <v>1175</v>
      </c>
      <c r="T232" s="100">
        <f t="shared" si="15"/>
        <v>1156</v>
      </c>
      <c r="U232" s="100">
        <f t="shared" si="15"/>
        <v>1189</v>
      </c>
      <c r="V232" s="100">
        <f t="shared" si="15"/>
        <v>1340</v>
      </c>
      <c r="W232" s="100">
        <f t="shared" si="15"/>
        <v>1449</v>
      </c>
      <c r="X232" s="100">
        <f t="shared" si="15"/>
        <v>1359</v>
      </c>
      <c r="Y232" s="100">
        <f t="shared" si="15"/>
        <v>1170</v>
      </c>
      <c r="Z232" s="100">
        <f t="shared" si="15"/>
        <v>1050</v>
      </c>
      <c r="AA232" s="100">
        <f t="shared" si="15"/>
        <v>912</v>
      </c>
      <c r="AB232" s="100">
        <f t="shared" si="15"/>
        <v>800</v>
      </c>
      <c r="AC232" s="100">
        <f t="shared" si="14"/>
        <v>824</v>
      </c>
    </row>
    <row r="233" spans="1:29" ht="18" customHeight="1">
      <c r="A233" s="4"/>
      <c r="B233" s="91"/>
      <c r="C233" s="91"/>
      <c r="D233" s="91"/>
      <c r="E233" s="91"/>
    </row>
    <row r="234" spans="1:29" ht="18" customHeight="1">
      <c r="A234" s="4"/>
      <c r="B234" s="91"/>
      <c r="C234" s="91"/>
      <c r="D234" s="91"/>
      <c r="E234" s="91"/>
    </row>
    <row r="250" spans="1:29" s="74" customFormat="1">
      <c r="A250" s="73" t="s">
        <v>111</v>
      </c>
    </row>
    <row r="251" spans="1:29" s="51" customFormat="1" ht="11.4">
      <c r="A251" s="51" t="s">
        <v>84</v>
      </c>
    </row>
    <row r="254" spans="1:29" ht="17.399999999999999">
      <c r="A254" s="157" t="s">
        <v>139</v>
      </c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</row>
    <row r="255" spans="1:29" ht="17.399999999999999">
      <c r="A255" s="22"/>
      <c r="B255" s="13"/>
      <c r="C255" s="13"/>
      <c r="D255" s="13"/>
      <c r="E255" s="13"/>
      <c r="F255" s="14"/>
      <c r="G255" s="14"/>
      <c r="H255" s="14"/>
      <c r="I255" s="14"/>
      <c r="J255" s="14"/>
      <c r="K255" s="14"/>
      <c r="L255" s="14"/>
      <c r="M255" s="14"/>
    </row>
    <row r="256" spans="1:29" ht="17.399999999999999">
      <c r="A256" s="169" t="s">
        <v>13</v>
      </c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</row>
    <row r="257" spans="1:29" ht="17.399999999999999">
      <c r="A257" s="165" t="s">
        <v>108</v>
      </c>
      <c r="B257" s="173"/>
      <c r="C257" s="173"/>
      <c r="D257" s="173"/>
      <c r="E257" s="173"/>
      <c r="F257" s="173"/>
      <c r="G257" s="173"/>
      <c r="H257" s="173"/>
      <c r="I257" s="173"/>
      <c r="J257" s="173"/>
      <c r="K257" s="173"/>
      <c r="L257" s="173"/>
      <c r="M257" s="173"/>
      <c r="N257" s="170"/>
      <c r="O257" s="170"/>
      <c r="P257" s="170"/>
      <c r="Q257" s="170"/>
      <c r="R257" s="170"/>
      <c r="S257" s="170"/>
      <c r="T257" s="170"/>
      <c r="U257" s="170"/>
      <c r="V257" s="170"/>
      <c r="W257" s="170"/>
      <c r="X257" s="170"/>
      <c r="Y257" s="170"/>
      <c r="Z257" s="170"/>
      <c r="AA257" s="170"/>
      <c r="AB257" s="170"/>
      <c r="AC257" s="170"/>
    </row>
    <row r="258" spans="1:29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1:29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1:29" ht="15.6">
      <c r="A260" s="15"/>
      <c r="B260" s="23">
        <v>1994</v>
      </c>
      <c r="C260" s="23">
        <v>1995</v>
      </c>
      <c r="D260" s="23">
        <v>1996</v>
      </c>
      <c r="E260" s="23">
        <v>1997</v>
      </c>
      <c r="F260" s="23">
        <v>1998</v>
      </c>
      <c r="G260" s="23">
        <v>1999</v>
      </c>
      <c r="H260" s="23">
        <v>2000</v>
      </c>
      <c r="I260" s="23">
        <v>2001</v>
      </c>
      <c r="J260" s="23">
        <v>2002</v>
      </c>
      <c r="K260" s="23">
        <v>2003</v>
      </c>
      <c r="L260" s="54">
        <v>2004</v>
      </c>
      <c r="M260" s="54">
        <v>2005</v>
      </c>
      <c r="N260" s="54">
        <v>2006</v>
      </c>
      <c r="O260" s="54">
        <v>2007</v>
      </c>
      <c r="P260" s="54">
        <v>2008</v>
      </c>
      <c r="Q260" s="54">
        <v>2009</v>
      </c>
      <c r="R260" s="54">
        <v>2010</v>
      </c>
      <c r="S260" s="54">
        <v>2011</v>
      </c>
      <c r="T260" s="54">
        <v>2012</v>
      </c>
      <c r="U260" s="54">
        <v>2013</v>
      </c>
      <c r="V260" s="54">
        <v>2014</v>
      </c>
      <c r="W260" s="54">
        <v>2015</v>
      </c>
      <c r="X260" s="54">
        <v>2016</v>
      </c>
      <c r="Y260" s="54">
        <v>2017</v>
      </c>
      <c r="Z260" s="54">
        <v>2018</v>
      </c>
      <c r="AA260" s="54">
        <v>2019</v>
      </c>
      <c r="AB260" s="54">
        <v>2020</v>
      </c>
      <c r="AC260" s="54">
        <v>2021</v>
      </c>
    </row>
    <row r="261" spans="1:29" ht="15.6">
      <c r="A261" s="24" t="s">
        <v>2</v>
      </c>
      <c r="B261" s="63">
        <v>149</v>
      </c>
      <c r="C261" s="63">
        <v>176</v>
      </c>
      <c r="D261" s="63">
        <v>147</v>
      </c>
      <c r="E261" s="63">
        <v>111</v>
      </c>
      <c r="F261" s="63">
        <v>85</v>
      </c>
      <c r="G261" s="63">
        <v>70</v>
      </c>
      <c r="H261" s="63">
        <v>69</v>
      </c>
      <c r="I261" s="63">
        <v>81</v>
      </c>
      <c r="J261" s="63">
        <v>88</v>
      </c>
      <c r="K261" s="63">
        <v>98</v>
      </c>
      <c r="L261" s="62">
        <v>100</v>
      </c>
      <c r="M261" s="62">
        <v>93</v>
      </c>
      <c r="N261" s="62">
        <v>99</v>
      </c>
      <c r="O261" s="62">
        <v>86</v>
      </c>
      <c r="P261" s="62">
        <v>105</v>
      </c>
      <c r="Q261" s="62">
        <v>102</v>
      </c>
      <c r="R261" s="62">
        <v>115</v>
      </c>
      <c r="S261" s="62">
        <v>127</v>
      </c>
      <c r="T261" s="62">
        <v>103</v>
      </c>
      <c r="U261" s="62">
        <v>109</v>
      </c>
      <c r="V261" s="62">
        <v>95</v>
      </c>
      <c r="W261" s="62">
        <v>88</v>
      </c>
      <c r="X261" s="62">
        <v>85</v>
      </c>
      <c r="Y261" s="62">
        <v>79</v>
      </c>
      <c r="Z261" s="62">
        <v>62</v>
      </c>
      <c r="AA261" s="62">
        <v>60</v>
      </c>
      <c r="AB261" s="62">
        <v>56</v>
      </c>
      <c r="AC261" s="62">
        <v>61</v>
      </c>
    </row>
    <row r="262" spans="1:29" ht="15.6">
      <c r="A262" s="25"/>
      <c r="B262" s="20"/>
      <c r="C262" s="20"/>
      <c r="D262" s="20"/>
      <c r="E262" s="20"/>
      <c r="F262" s="14"/>
      <c r="G262" s="14"/>
      <c r="H262" s="14"/>
      <c r="I262" s="14"/>
      <c r="J262" s="14"/>
      <c r="K262" s="14"/>
      <c r="L262" s="14"/>
      <c r="M262" s="14"/>
    </row>
    <row r="263" spans="1:29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1:29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1:29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1:29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1:29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1:29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1:29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1:29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1:29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1:29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1:29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1:29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1:29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1:29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1:29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1:29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1:29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1:29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29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29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29">
      <c r="A283" s="123" t="s">
        <v>112</v>
      </c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26"/>
      <c r="M283" s="26"/>
    </row>
    <row r="284" spans="1:29">
      <c r="A284" s="123" t="s">
        <v>113</v>
      </c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26"/>
      <c r="M284" s="26"/>
    </row>
    <row r="285" spans="1:29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spans="1:29" ht="17.399999999999999">
      <c r="A286" s="157" t="s">
        <v>139</v>
      </c>
      <c r="B286" s="169"/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</row>
    <row r="287" spans="1:29" ht="17.399999999999999">
      <c r="A287" s="22"/>
      <c r="B287" s="13"/>
      <c r="C287" s="13"/>
      <c r="D287" s="13"/>
      <c r="E287" s="13"/>
      <c r="F287" s="14"/>
      <c r="G287" s="14"/>
      <c r="H287" s="14"/>
      <c r="I287" s="14"/>
      <c r="J287" s="14"/>
      <c r="K287" s="14"/>
      <c r="L287" s="14"/>
      <c r="M287" s="14"/>
    </row>
    <row r="288" spans="1:29" ht="17.399999999999999">
      <c r="A288" s="169" t="s">
        <v>13</v>
      </c>
      <c r="B288" s="169"/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</row>
    <row r="289" spans="1:29" ht="17.399999999999999">
      <c r="A289" s="173" t="s">
        <v>50</v>
      </c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  <c r="AA289" s="170"/>
      <c r="AB289" s="170"/>
      <c r="AC289" s="170"/>
    </row>
    <row r="290" spans="1:29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29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29" ht="15.6">
      <c r="A292" s="15"/>
      <c r="B292" s="23">
        <v>1994</v>
      </c>
      <c r="C292" s="23">
        <v>1995</v>
      </c>
      <c r="D292" s="23">
        <v>1996</v>
      </c>
      <c r="E292" s="23">
        <v>1997</v>
      </c>
      <c r="F292" s="23">
        <v>1998</v>
      </c>
      <c r="G292" s="23">
        <v>1999</v>
      </c>
      <c r="H292" s="23">
        <v>2000</v>
      </c>
      <c r="I292" s="23">
        <v>2001</v>
      </c>
      <c r="J292" s="23">
        <v>2002</v>
      </c>
      <c r="K292" s="23">
        <v>2003</v>
      </c>
      <c r="L292" s="23">
        <v>2004</v>
      </c>
      <c r="M292" s="23">
        <v>2005</v>
      </c>
      <c r="N292" s="23">
        <v>2006</v>
      </c>
      <c r="O292" s="23">
        <v>2007</v>
      </c>
      <c r="P292" s="23">
        <v>2008</v>
      </c>
      <c r="Q292" s="23">
        <v>2009</v>
      </c>
      <c r="R292" s="23">
        <v>2010</v>
      </c>
      <c r="S292" s="23">
        <v>2011</v>
      </c>
      <c r="T292" s="23">
        <v>2012</v>
      </c>
      <c r="U292" s="23">
        <v>2013</v>
      </c>
      <c r="V292" s="23">
        <v>2014</v>
      </c>
      <c r="W292" s="23">
        <v>2015</v>
      </c>
      <c r="X292" s="130">
        <v>2016</v>
      </c>
      <c r="Y292" s="130">
        <v>2017</v>
      </c>
      <c r="Z292" s="130">
        <v>2018</v>
      </c>
      <c r="AA292" s="130">
        <v>2019</v>
      </c>
      <c r="AB292" s="130">
        <v>2020</v>
      </c>
      <c r="AC292" s="130">
        <v>2021</v>
      </c>
    </row>
    <row r="293" spans="1:29" ht="15.6">
      <c r="A293" s="24" t="s">
        <v>3</v>
      </c>
      <c r="B293" s="18">
        <v>108</v>
      </c>
      <c r="C293" s="18">
        <v>133</v>
      </c>
      <c r="D293" s="18">
        <v>120</v>
      </c>
      <c r="E293" s="18">
        <v>127</v>
      </c>
      <c r="F293" s="18">
        <v>119</v>
      </c>
      <c r="G293" s="18">
        <v>133</v>
      </c>
      <c r="H293" s="18">
        <v>126</v>
      </c>
      <c r="I293" s="18">
        <v>227</v>
      </c>
      <c r="J293" s="18">
        <v>257</v>
      </c>
      <c r="K293" s="18">
        <v>302</v>
      </c>
      <c r="L293" s="18">
        <v>364</v>
      </c>
      <c r="M293" s="18">
        <v>391</v>
      </c>
      <c r="N293" s="18">
        <v>181</v>
      </c>
      <c r="O293" s="18">
        <v>134</v>
      </c>
      <c r="P293" s="18">
        <v>111</v>
      </c>
      <c r="Q293" s="18">
        <v>94</v>
      </c>
      <c r="R293" s="18">
        <v>84</v>
      </c>
      <c r="S293" s="18">
        <v>59</v>
      </c>
      <c r="T293" s="18">
        <v>69</v>
      </c>
      <c r="U293" s="18">
        <v>56</v>
      </c>
      <c r="V293" s="18">
        <v>30</v>
      </c>
      <c r="W293" s="18">
        <v>41</v>
      </c>
      <c r="X293" s="131">
        <v>60</v>
      </c>
      <c r="Y293" s="131">
        <v>51</v>
      </c>
      <c r="Z293" s="131">
        <v>45</v>
      </c>
      <c r="AA293" s="131">
        <v>31</v>
      </c>
      <c r="AB293" s="131">
        <v>39</v>
      </c>
      <c r="AC293" s="131">
        <v>69</v>
      </c>
    </row>
    <row r="294" spans="1:29" ht="15.6">
      <c r="A294" s="25"/>
      <c r="B294" s="20"/>
      <c r="C294" s="20"/>
      <c r="D294" s="20"/>
      <c r="E294" s="20"/>
      <c r="F294" s="14"/>
      <c r="G294" s="14"/>
      <c r="H294" s="14"/>
      <c r="I294" s="14"/>
      <c r="J294" s="14"/>
      <c r="K294" s="14"/>
      <c r="L294" s="14"/>
      <c r="M294" s="14"/>
    </row>
    <row r="295" spans="1:29" ht="15.6">
      <c r="A295" s="25"/>
      <c r="B295" s="20"/>
      <c r="C295" s="20"/>
      <c r="D295" s="20"/>
      <c r="E295" s="20"/>
      <c r="F295" s="14"/>
      <c r="G295" s="14"/>
      <c r="H295" s="14"/>
      <c r="I295" s="14"/>
      <c r="J295" s="14"/>
      <c r="K295" s="14"/>
      <c r="L295" s="14"/>
      <c r="M295" s="14"/>
    </row>
    <row r="296" spans="1:29" ht="15.6">
      <c r="A296" s="25"/>
      <c r="B296" s="20"/>
      <c r="C296" s="20"/>
      <c r="D296" s="20"/>
      <c r="E296" s="20"/>
      <c r="F296" s="14"/>
      <c r="G296" s="14"/>
      <c r="H296" s="14"/>
      <c r="I296" s="14"/>
      <c r="J296" s="14"/>
      <c r="K296" s="14"/>
      <c r="L296" s="14"/>
      <c r="M296" s="14"/>
    </row>
    <row r="297" spans="1:29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29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29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29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29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29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29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29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>
      <c r="A314" s="51" t="s">
        <v>110</v>
      </c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>
      <c r="A315" s="51" t="s">
        <v>109</v>
      </c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14"/>
      <c r="M315" s="14"/>
    </row>
    <row r="316" spans="1:13">
      <c r="A316" s="123" t="s">
        <v>15</v>
      </c>
      <c r="B316" s="50"/>
      <c r="C316" s="50"/>
      <c r="D316" s="50"/>
      <c r="E316" s="50"/>
      <c r="F316" s="50"/>
      <c r="G316" s="50"/>
      <c r="H316" s="50"/>
      <c r="I316" s="50"/>
      <c r="J316" s="50"/>
      <c r="K316" s="51"/>
      <c r="L316" s="21"/>
      <c r="M316" s="21"/>
    </row>
    <row r="317" spans="1:13">
      <c r="A317" s="123"/>
      <c r="B317" s="50"/>
      <c r="C317" s="50"/>
      <c r="D317" s="50"/>
      <c r="E317" s="50"/>
      <c r="F317" s="50"/>
      <c r="G317" s="50"/>
      <c r="H317" s="50"/>
      <c r="I317" s="50"/>
      <c r="J317" s="50"/>
      <c r="K317" s="51"/>
      <c r="L317" s="21"/>
      <c r="M317" s="21"/>
    </row>
    <row r="318" spans="1:13" hidden="1">
      <c r="A318" s="123"/>
      <c r="B318" s="50"/>
      <c r="C318" s="50"/>
      <c r="D318" s="50"/>
      <c r="E318" s="50"/>
      <c r="F318" s="50"/>
      <c r="G318" s="50"/>
      <c r="H318" s="50"/>
      <c r="I318" s="50"/>
      <c r="J318" s="50"/>
      <c r="K318" s="51"/>
      <c r="L318" s="21"/>
      <c r="M318" s="21"/>
    </row>
    <row r="319" spans="1:13" hidden="1">
      <c r="A319" s="123"/>
      <c r="B319" s="50"/>
      <c r="C319" s="50"/>
      <c r="D319" s="50"/>
      <c r="E319" s="50"/>
      <c r="F319" s="50"/>
      <c r="G319" s="50"/>
      <c r="H319" s="50"/>
      <c r="I319" s="50"/>
      <c r="J319" s="50"/>
      <c r="K319" s="51"/>
      <c r="L319" s="21"/>
      <c r="M319" s="21"/>
    </row>
    <row r="320" spans="1:13" hidden="1">
      <c r="A320" s="123"/>
      <c r="B320" s="50"/>
      <c r="C320" s="50"/>
      <c r="D320" s="50"/>
      <c r="E320" s="50"/>
      <c r="F320" s="50"/>
      <c r="G320" s="50"/>
      <c r="H320" s="50"/>
      <c r="I320" s="50"/>
      <c r="J320" s="50"/>
      <c r="K320" s="51"/>
      <c r="L320" s="21"/>
      <c r="M320" s="21"/>
    </row>
    <row r="321" spans="1:29" hidden="1">
      <c r="A321" s="123"/>
      <c r="B321" s="50"/>
      <c r="C321" s="50"/>
      <c r="D321" s="50"/>
      <c r="E321" s="50"/>
      <c r="F321" s="50"/>
      <c r="G321" s="50"/>
      <c r="H321" s="50"/>
      <c r="I321" s="50"/>
      <c r="J321" s="50"/>
      <c r="K321" s="51"/>
      <c r="L321" s="21"/>
      <c r="M321" s="21"/>
    </row>
    <row r="322" spans="1:29" hidden="1">
      <c r="A322" s="123"/>
      <c r="B322" s="50"/>
      <c r="C322" s="50"/>
      <c r="D322" s="50"/>
      <c r="E322" s="50"/>
      <c r="F322" s="50"/>
      <c r="G322" s="50"/>
      <c r="H322" s="50"/>
      <c r="I322" s="50"/>
      <c r="J322" s="50"/>
      <c r="K322" s="51"/>
      <c r="L322" s="21"/>
      <c r="M322" s="21"/>
    </row>
    <row r="323" spans="1:29" hidden="1">
      <c r="A323" s="123"/>
      <c r="B323" s="50"/>
      <c r="C323" s="50"/>
      <c r="D323" s="50"/>
      <c r="E323" s="50"/>
      <c r="F323" s="50"/>
      <c r="G323" s="50"/>
      <c r="H323" s="50"/>
      <c r="I323" s="50"/>
      <c r="J323" s="50"/>
      <c r="K323" s="51"/>
      <c r="L323" s="21"/>
      <c r="M323" s="21"/>
    </row>
    <row r="324" spans="1:29" hidden="1">
      <c r="A324" s="123"/>
      <c r="B324" s="50"/>
      <c r="C324" s="50"/>
      <c r="D324" s="50"/>
      <c r="E324" s="50"/>
      <c r="F324" s="50"/>
      <c r="G324" s="50"/>
      <c r="H324" s="50"/>
      <c r="I324" s="50"/>
      <c r="J324" s="50"/>
      <c r="K324" s="51"/>
      <c r="L324" s="21"/>
      <c r="M324" s="21"/>
    </row>
    <row r="325" spans="1:29" hidden="1">
      <c r="A325" s="123"/>
      <c r="B325" s="50"/>
      <c r="C325" s="50"/>
      <c r="D325" s="50"/>
      <c r="E325" s="50"/>
      <c r="F325" s="50"/>
      <c r="G325" s="50"/>
      <c r="H325" s="50"/>
      <c r="I325" s="50"/>
      <c r="J325" s="50"/>
      <c r="K325" s="51"/>
      <c r="L325" s="21"/>
      <c r="M325" s="21"/>
    </row>
    <row r="326" spans="1:29">
      <c r="A326" s="123"/>
      <c r="B326" s="50"/>
      <c r="C326" s="50"/>
      <c r="D326" s="50"/>
      <c r="E326" s="50"/>
      <c r="F326" s="50"/>
      <c r="G326" s="50"/>
      <c r="H326" s="50"/>
      <c r="I326" s="50"/>
      <c r="J326" s="50"/>
      <c r="K326" s="51"/>
      <c r="L326" s="21"/>
      <c r="M326" s="21"/>
    </row>
    <row r="327" spans="1:29" ht="17.399999999999999">
      <c r="A327" s="157" t="s">
        <v>139</v>
      </c>
      <c r="B327" s="169"/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</row>
    <row r="328" spans="1:29" ht="17.399999999999999">
      <c r="A328" s="22"/>
      <c r="B328" s="13"/>
      <c r="C328" s="13"/>
      <c r="D328" s="13"/>
      <c r="E328" s="13"/>
      <c r="F328" s="14"/>
      <c r="G328" s="14"/>
      <c r="H328" s="14"/>
      <c r="I328" s="14"/>
      <c r="J328" s="14"/>
      <c r="K328" s="14"/>
      <c r="L328" s="14"/>
      <c r="M328" s="14"/>
    </row>
    <row r="329" spans="1:29" ht="17.399999999999999">
      <c r="A329" s="169" t="s">
        <v>13</v>
      </c>
      <c r="B329" s="169"/>
      <c r="C329" s="169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</row>
    <row r="330" spans="1:29" ht="17.399999999999999">
      <c r="A330" s="165" t="s">
        <v>121</v>
      </c>
      <c r="B330" s="173"/>
      <c r="C330" s="173"/>
      <c r="D330" s="173"/>
      <c r="E330" s="173"/>
      <c r="F330" s="173"/>
      <c r="G330" s="173"/>
      <c r="H330" s="173"/>
      <c r="I330" s="173"/>
      <c r="J330" s="173"/>
      <c r="K330" s="173"/>
      <c r="L330" s="173"/>
      <c r="M330" s="173"/>
      <c r="N330" s="170"/>
      <c r="O330" s="170"/>
      <c r="P330" s="170"/>
      <c r="Q330" s="170"/>
      <c r="R330" s="170"/>
      <c r="S330" s="170"/>
      <c r="T330" s="170"/>
      <c r="U330" s="170"/>
      <c r="V330" s="170"/>
      <c r="W330" s="170"/>
      <c r="X330" s="170"/>
      <c r="Y330" s="170"/>
      <c r="Z330" s="170"/>
      <c r="AA330" s="170"/>
      <c r="AB330" s="170"/>
      <c r="AC330" s="170"/>
    </row>
    <row r="331" spans="1:29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29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29" ht="15.6">
      <c r="A333" s="15"/>
      <c r="B333" s="23">
        <v>1994</v>
      </c>
      <c r="C333" s="23">
        <v>1995</v>
      </c>
      <c r="D333" s="23">
        <v>1996</v>
      </c>
      <c r="E333" s="23">
        <v>1997</v>
      </c>
      <c r="F333" s="23">
        <v>1998</v>
      </c>
      <c r="G333" s="23">
        <v>1999</v>
      </c>
      <c r="H333" s="23">
        <v>2000</v>
      </c>
      <c r="I333" s="23">
        <v>2001</v>
      </c>
      <c r="J333" s="23">
        <v>2002</v>
      </c>
      <c r="K333" s="23">
        <v>2003</v>
      </c>
      <c r="L333" s="23">
        <v>2004</v>
      </c>
      <c r="M333" s="23">
        <v>2005</v>
      </c>
      <c r="N333" s="23">
        <v>2006</v>
      </c>
      <c r="O333" s="23">
        <v>2007</v>
      </c>
      <c r="P333" s="23">
        <v>2008</v>
      </c>
      <c r="Q333" s="23">
        <v>2009</v>
      </c>
      <c r="R333" s="23">
        <v>2010</v>
      </c>
      <c r="S333" s="23">
        <v>2011</v>
      </c>
      <c r="T333" s="23">
        <v>2012</v>
      </c>
      <c r="U333" s="23">
        <v>2013</v>
      </c>
      <c r="V333" s="23">
        <v>2014</v>
      </c>
      <c r="W333" s="23">
        <v>2015</v>
      </c>
      <c r="X333" s="23">
        <v>2016</v>
      </c>
      <c r="Y333" s="23">
        <v>2017</v>
      </c>
      <c r="Z333" s="23">
        <v>2018</v>
      </c>
      <c r="AA333" s="23">
        <v>2019</v>
      </c>
      <c r="AB333" s="23">
        <v>2020</v>
      </c>
      <c r="AC333" s="23">
        <v>2021</v>
      </c>
    </row>
    <row r="334" spans="1:29" ht="15.6">
      <c r="A334" s="24" t="s">
        <v>2</v>
      </c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18">
        <v>17</v>
      </c>
      <c r="Z334" s="18">
        <v>18</v>
      </c>
      <c r="AA334" s="18">
        <v>15</v>
      </c>
      <c r="AB334" s="18">
        <v>15</v>
      </c>
      <c r="AC334" s="18">
        <v>29</v>
      </c>
    </row>
    <row r="335" spans="1:29" ht="15.6">
      <c r="A335" s="25"/>
      <c r="B335" s="20"/>
      <c r="C335" s="20"/>
      <c r="D335" s="20"/>
      <c r="E335" s="20"/>
      <c r="F335" s="14"/>
      <c r="G335" s="14"/>
      <c r="H335" s="14"/>
      <c r="I335" s="14"/>
      <c r="J335" s="14"/>
      <c r="K335" s="14"/>
      <c r="L335" s="14"/>
      <c r="M335" s="14"/>
      <c r="AC335" s="112"/>
    </row>
    <row r="336" spans="1:29" ht="15.6">
      <c r="A336" s="25"/>
      <c r="B336" s="20"/>
      <c r="C336" s="20"/>
      <c r="D336" s="20"/>
      <c r="E336" s="20"/>
      <c r="F336" s="14"/>
      <c r="G336" s="14"/>
      <c r="H336" s="14"/>
      <c r="I336" s="14"/>
      <c r="J336" s="14"/>
      <c r="K336" s="14"/>
      <c r="L336" s="14"/>
      <c r="M336" s="14"/>
    </row>
    <row r="337" spans="1:13" ht="15.6">
      <c r="A337" s="25"/>
      <c r="B337" s="20"/>
      <c r="C337" s="20"/>
      <c r="D337" s="20"/>
      <c r="E337" s="20"/>
      <c r="F337" s="14"/>
      <c r="G337" s="14"/>
      <c r="H337" s="14"/>
      <c r="I337" s="14"/>
      <c r="J337" s="14"/>
      <c r="K337" s="14"/>
      <c r="L337" s="14"/>
      <c r="M337" s="14"/>
    </row>
    <row r="338" spans="1:13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29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29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29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29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29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29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29" ht="17.399999999999999">
      <c r="A359" s="157" t="s">
        <v>139</v>
      </c>
      <c r="B359" s="169"/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</row>
    <row r="360" spans="1:29" ht="17.399999999999999">
      <c r="A360" s="22"/>
      <c r="B360" s="13"/>
      <c r="C360" s="13"/>
      <c r="D360" s="13"/>
      <c r="E360" s="13"/>
      <c r="F360" s="14"/>
      <c r="G360" s="14"/>
      <c r="H360" s="14"/>
      <c r="I360" s="14"/>
      <c r="J360" s="14"/>
      <c r="K360" s="14"/>
      <c r="L360" s="14"/>
      <c r="M360" s="14"/>
    </row>
    <row r="361" spans="1:29" ht="17.399999999999999">
      <c r="A361" s="169" t="s">
        <v>13</v>
      </c>
      <c r="B361" s="169"/>
      <c r="C361" s="169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</row>
    <row r="362" spans="1:29" ht="17.399999999999999">
      <c r="A362" s="165" t="s">
        <v>133</v>
      </c>
      <c r="B362" s="173"/>
      <c r="C362" s="173"/>
      <c r="D362" s="173"/>
      <c r="E362" s="173"/>
      <c r="F362" s="173"/>
      <c r="G362" s="173"/>
      <c r="H362" s="173"/>
      <c r="I362" s="173"/>
      <c r="J362" s="173"/>
      <c r="K362" s="173"/>
      <c r="L362" s="173"/>
      <c r="M362" s="173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0"/>
      <c r="Y362" s="170"/>
      <c r="Z362" s="170"/>
      <c r="AA362" s="170"/>
      <c r="AB362" s="170"/>
      <c r="AC362" s="170"/>
    </row>
    <row r="363" spans="1:29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29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29" ht="15.6">
      <c r="A365" s="15"/>
      <c r="B365" s="23">
        <v>1994</v>
      </c>
      <c r="C365" s="23">
        <v>1995</v>
      </c>
      <c r="D365" s="23">
        <v>1996</v>
      </c>
      <c r="E365" s="23">
        <v>1997</v>
      </c>
      <c r="F365" s="23">
        <v>1998</v>
      </c>
      <c r="G365" s="23">
        <v>1999</v>
      </c>
      <c r="H365" s="23">
        <v>2000</v>
      </c>
      <c r="I365" s="23">
        <v>2001</v>
      </c>
      <c r="J365" s="23">
        <v>2002</v>
      </c>
      <c r="K365" s="23">
        <v>2003</v>
      </c>
      <c r="L365" s="23">
        <v>2004</v>
      </c>
      <c r="M365" s="23">
        <v>2005</v>
      </c>
      <c r="N365" s="23">
        <v>2006</v>
      </c>
      <c r="O365" s="23">
        <v>2007</v>
      </c>
      <c r="P365" s="23">
        <v>2008</v>
      </c>
      <c r="Q365" s="23">
        <v>2009</v>
      </c>
      <c r="R365" s="23">
        <v>2010</v>
      </c>
      <c r="S365" s="23">
        <v>2011</v>
      </c>
      <c r="T365" s="23">
        <v>2012</v>
      </c>
      <c r="U365" s="23">
        <v>2013</v>
      </c>
      <c r="V365" s="23">
        <v>2014</v>
      </c>
      <c r="W365" s="23">
        <v>2015</v>
      </c>
      <c r="X365" s="23">
        <v>2016</v>
      </c>
      <c r="Y365" s="23">
        <v>2017</v>
      </c>
      <c r="Z365" s="23">
        <v>2018</v>
      </c>
      <c r="AA365" s="23">
        <v>2019</v>
      </c>
      <c r="AB365" s="23">
        <v>2020</v>
      </c>
      <c r="AC365" s="23">
        <v>2021</v>
      </c>
    </row>
    <row r="366" spans="1:29" ht="15.6">
      <c r="A366" s="24" t="s">
        <v>2</v>
      </c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18">
        <v>2</v>
      </c>
      <c r="AC366" s="18">
        <v>15</v>
      </c>
    </row>
    <row r="367" spans="1:29" ht="15.6">
      <c r="A367" s="25"/>
      <c r="B367" s="20"/>
      <c r="C367" s="20"/>
      <c r="D367" s="20"/>
      <c r="E367" s="20"/>
      <c r="F367" s="14"/>
      <c r="G367" s="14"/>
      <c r="H367" s="14"/>
      <c r="I367" s="14"/>
      <c r="J367" s="14"/>
      <c r="K367" s="14"/>
      <c r="L367" s="14"/>
      <c r="M367" s="14"/>
      <c r="AC367" s="112"/>
    </row>
    <row r="368" spans="1:29" ht="15.6">
      <c r="A368" s="25"/>
      <c r="B368" s="20"/>
      <c r="C368" s="20"/>
      <c r="D368" s="20"/>
      <c r="E368" s="20"/>
      <c r="F368" s="14"/>
      <c r="G368" s="14"/>
      <c r="H368" s="14"/>
      <c r="I368" s="14"/>
      <c r="J368" s="14"/>
      <c r="K368" s="14"/>
      <c r="L368" s="14"/>
      <c r="M368" s="14"/>
    </row>
    <row r="369" spans="1:13" ht="15.6">
      <c r="A369" s="25"/>
      <c r="B369" s="20"/>
      <c r="C369" s="20"/>
      <c r="D369" s="20"/>
      <c r="E369" s="20"/>
      <c r="F369" s="14"/>
      <c r="G369" s="14"/>
      <c r="H369" s="14"/>
      <c r="I369" s="14"/>
      <c r="J369" s="14"/>
      <c r="K369" s="14"/>
      <c r="L369" s="14"/>
      <c r="M369" s="14"/>
    </row>
    <row r="370" spans="1:13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29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29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29" s="49" customForma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1"/>
      <c r="L387" s="21"/>
      <c r="M387" s="21"/>
      <c r="N387"/>
    </row>
    <row r="388" spans="1:29" s="49" customForma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1"/>
      <c r="L388" s="21"/>
      <c r="M388" s="21"/>
      <c r="N388"/>
    </row>
    <row r="389" spans="1:29" s="49" customForma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1"/>
      <c r="L389" s="21"/>
      <c r="M389" s="21"/>
      <c r="N389"/>
    </row>
    <row r="390" spans="1:29" s="49" customForma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1"/>
      <c r="L390" s="21"/>
      <c r="M390" s="21"/>
      <c r="N390"/>
    </row>
    <row r="391" spans="1:29" ht="17.399999999999999">
      <c r="A391" s="157" t="s">
        <v>139</v>
      </c>
      <c r="B391" s="169"/>
      <c r="C391" s="169"/>
      <c r="D391" s="169"/>
      <c r="E391" s="169"/>
      <c r="F391" s="169"/>
      <c r="G391" s="169"/>
      <c r="H391" s="169"/>
      <c r="I391" s="169"/>
      <c r="J391" s="169"/>
      <c r="K391" s="169"/>
      <c r="L391" s="169"/>
      <c r="M391" s="169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</row>
    <row r="392" spans="1:29" ht="17.399999999999999">
      <c r="A392" s="22"/>
      <c r="B392" s="13"/>
      <c r="C392" s="13"/>
      <c r="D392" s="13"/>
      <c r="E392" s="13"/>
      <c r="F392" s="14"/>
      <c r="G392" s="14"/>
      <c r="H392" s="14"/>
      <c r="I392" s="14"/>
      <c r="J392" s="14"/>
      <c r="K392" s="14"/>
      <c r="L392" s="14"/>
      <c r="M392" s="14"/>
    </row>
    <row r="393" spans="1:29" ht="17.399999999999999">
      <c r="A393" s="169" t="s">
        <v>13</v>
      </c>
      <c r="B393" s="169"/>
      <c r="C393" s="169"/>
      <c r="D393" s="169"/>
      <c r="E393" s="169"/>
      <c r="F393" s="169"/>
      <c r="G393" s="169"/>
      <c r="H393" s="169"/>
      <c r="I393" s="169"/>
      <c r="J393" s="169"/>
      <c r="K393" s="169"/>
      <c r="L393" s="169"/>
      <c r="M393" s="169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</row>
    <row r="394" spans="1:29" ht="17.399999999999999">
      <c r="A394" s="165" t="s">
        <v>115</v>
      </c>
      <c r="B394" s="173"/>
      <c r="C394" s="173"/>
      <c r="D394" s="173"/>
      <c r="E394" s="173"/>
      <c r="F394" s="173"/>
      <c r="G394" s="173"/>
      <c r="H394" s="173"/>
      <c r="I394" s="173"/>
      <c r="J394" s="173"/>
      <c r="K394" s="173"/>
      <c r="L394" s="173"/>
      <c r="M394" s="173"/>
      <c r="N394" s="170"/>
      <c r="O394" s="170"/>
      <c r="P394" s="170"/>
      <c r="Q394" s="170"/>
      <c r="R394" s="170"/>
      <c r="S394" s="170"/>
      <c r="T394" s="170"/>
      <c r="U394" s="170"/>
      <c r="V394" s="170"/>
      <c r="W394" s="170"/>
      <c r="X394" s="170"/>
      <c r="Y394" s="170"/>
      <c r="Z394" s="170"/>
      <c r="AA394" s="170"/>
      <c r="AB394" s="170"/>
      <c r="AC394" s="170"/>
    </row>
    <row r="395" spans="1:29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29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29" ht="15.6">
      <c r="A397" s="15"/>
      <c r="B397" s="23">
        <v>1994</v>
      </c>
      <c r="C397" s="23">
        <v>1995</v>
      </c>
      <c r="D397" s="23">
        <v>1996</v>
      </c>
      <c r="E397" s="23">
        <v>1997</v>
      </c>
      <c r="F397" s="23">
        <v>1998</v>
      </c>
      <c r="G397" s="23">
        <v>1999</v>
      </c>
      <c r="H397" s="23">
        <v>2000</v>
      </c>
      <c r="I397" s="23">
        <v>2001</v>
      </c>
      <c r="J397" s="23">
        <v>2002</v>
      </c>
      <c r="K397" s="23">
        <v>2003</v>
      </c>
      <c r="L397" s="23">
        <v>2004</v>
      </c>
      <c r="M397" s="23">
        <v>2005</v>
      </c>
      <c r="N397" s="23">
        <v>2006</v>
      </c>
      <c r="O397" s="23">
        <v>2007</v>
      </c>
      <c r="P397" s="23">
        <v>2008</v>
      </c>
      <c r="Q397" s="23">
        <v>2009</v>
      </c>
      <c r="R397" s="23">
        <v>2010</v>
      </c>
      <c r="S397" s="23">
        <v>2011</v>
      </c>
      <c r="T397" s="23">
        <v>2012</v>
      </c>
      <c r="U397" s="23">
        <v>2013</v>
      </c>
      <c r="V397" s="23">
        <v>2014</v>
      </c>
      <c r="W397" s="23">
        <v>2015</v>
      </c>
      <c r="X397" s="130">
        <v>2016</v>
      </c>
      <c r="Y397" s="130">
        <v>2017</v>
      </c>
      <c r="Z397" s="130">
        <v>2018</v>
      </c>
      <c r="AA397" s="130">
        <v>2019</v>
      </c>
      <c r="AB397" s="130">
        <v>2020</v>
      </c>
      <c r="AC397" s="130">
        <v>2021</v>
      </c>
    </row>
    <row r="398" spans="1:29" ht="15.6">
      <c r="A398" s="24" t="s">
        <v>3</v>
      </c>
      <c r="B398" s="18">
        <v>0</v>
      </c>
      <c r="C398" s="18">
        <v>0</v>
      </c>
      <c r="D398" s="83"/>
      <c r="E398" s="83"/>
      <c r="F398" s="83"/>
      <c r="G398" s="83"/>
      <c r="H398" s="83"/>
      <c r="I398" s="83"/>
      <c r="J398" s="83"/>
      <c r="K398" s="83"/>
      <c r="L398" s="83"/>
      <c r="M398" s="18">
        <v>151</v>
      </c>
      <c r="N398" s="18">
        <v>222</v>
      </c>
      <c r="O398" s="18">
        <v>235</v>
      </c>
      <c r="P398" s="18">
        <v>226</v>
      </c>
      <c r="Q398" s="18">
        <v>207</v>
      </c>
      <c r="R398" s="18">
        <v>149</v>
      </c>
      <c r="S398" s="18">
        <v>121</v>
      </c>
      <c r="T398" s="18">
        <v>104</v>
      </c>
      <c r="U398" s="18">
        <v>86</v>
      </c>
      <c r="V398" s="18">
        <v>65</v>
      </c>
      <c r="W398" s="18">
        <v>64</v>
      </c>
      <c r="X398" s="131">
        <v>52</v>
      </c>
      <c r="Y398" s="131">
        <v>55</v>
      </c>
      <c r="Z398" s="131">
        <v>43</v>
      </c>
      <c r="AA398" s="131">
        <v>49</v>
      </c>
      <c r="AB398" s="131">
        <v>45</v>
      </c>
      <c r="AC398" s="131">
        <v>34</v>
      </c>
    </row>
    <row r="399" spans="1:29" ht="15.6">
      <c r="A399" s="25"/>
      <c r="B399" s="20"/>
      <c r="C399" s="20"/>
      <c r="D399" s="20"/>
      <c r="E399" s="20"/>
      <c r="F399" s="14"/>
      <c r="G399" s="14"/>
      <c r="H399" s="14"/>
      <c r="I399" s="14"/>
      <c r="J399" s="14"/>
      <c r="K399" s="14"/>
      <c r="L399" s="14"/>
      <c r="M399" s="14"/>
      <c r="AC399" s="112"/>
    </row>
    <row r="400" spans="1:29" ht="15.6">
      <c r="A400" s="25"/>
      <c r="B400" s="20"/>
      <c r="C400" s="20"/>
      <c r="D400" s="20"/>
      <c r="E400" s="20"/>
      <c r="F400" s="14"/>
      <c r="G400" s="14"/>
      <c r="H400" s="14"/>
      <c r="I400" s="14"/>
      <c r="J400" s="14"/>
      <c r="K400" s="14"/>
      <c r="L400" s="14"/>
      <c r="M400" s="14"/>
    </row>
    <row r="401" spans="1:13" ht="15.6">
      <c r="A401" s="25"/>
      <c r="B401" s="20"/>
      <c r="C401" s="20"/>
      <c r="D401" s="20"/>
      <c r="E401" s="20"/>
      <c r="F401" s="14"/>
      <c r="G401" s="14"/>
      <c r="H401" s="14"/>
      <c r="I401" s="14"/>
      <c r="J401" s="14"/>
      <c r="K401" s="14"/>
      <c r="L401" s="14"/>
      <c r="M401" s="14"/>
    </row>
    <row r="402" spans="1:13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29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29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29" ht="23.25" customHeight="1">
      <c r="A419" s="51" t="s">
        <v>114</v>
      </c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29" ht="23.25" customHeight="1">
      <c r="A420" s="51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29">
      <c r="A421" s="122" t="s">
        <v>15</v>
      </c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49"/>
    </row>
    <row r="422" spans="1:29" ht="17.399999999999999">
      <c r="A422" s="157" t="s">
        <v>139</v>
      </c>
      <c r="B422" s="157"/>
      <c r="C422" s="157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  <c r="AA422" s="158"/>
      <c r="AB422" s="158"/>
      <c r="AC422" s="158"/>
    </row>
    <row r="423" spans="1:29" ht="17.399999999999999">
      <c r="A423" s="12"/>
      <c r="B423" s="13"/>
      <c r="C423" s="13"/>
      <c r="D423" s="13"/>
      <c r="E423" s="13"/>
      <c r="F423" s="14"/>
      <c r="G423" s="14"/>
      <c r="H423" s="14"/>
      <c r="I423" s="14"/>
      <c r="J423" s="14"/>
      <c r="K423" s="14"/>
      <c r="L423" s="14"/>
      <c r="M423" s="14"/>
    </row>
    <row r="424" spans="1:29" ht="17.399999999999999">
      <c r="A424" s="157" t="s">
        <v>13</v>
      </c>
      <c r="B424" s="157"/>
      <c r="C424" s="157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  <c r="AA424" s="158"/>
      <c r="AB424" s="158"/>
      <c r="AC424" s="158"/>
    </row>
    <row r="425" spans="1:29" ht="17.399999999999999">
      <c r="A425" s="157" t="s">
        <v>12</v>
      </c>
      <c r="B425" s="157"/>
      <c r="C425" s="157"/>
      <c r="D425" s="157"/>
      <c r="E425" s="157"/>
      <c r="F425" s="157"/>
      <c r="G425" s="157"/>
      <c r="H425" s="157"/>
      <c r="I425" s="157"/>
      <c r="J425" s="157"/>
      <c r="K425" s="157"/>
      <c r="L425" s="157"/>
      <c r="M425" s="157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  <c r="AA425" s="158"/>
      <c r="AB425" s="158"/>
      <c r="AC425" s="158"/>
    </row>
    <row r="426" spans="1:29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29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29" ht="15.6">
      <c r="A428" s="15"/>
      <c r="B428" s="16">
        <v>1994</v>
      </c>
      <c r="C428" s="16">
        <v>1995</v>
      </c>
      <c r="D428" s="16">
        <v>1996</v>
      </c>
      <c r="E428" s="16">
        <v>1997</v>
      </c>
      <c r="F428" s="16">
        <v>1998</v>
      </c>
      <c r="G428" s="16">
        <v>1999</v>
      </c>
      <c r="H428" s="16">
        <v>2000</v>
      </c>
      <c r="I428" s="16">
        <v>2001</v>
      </c>
      <c r="J428" s="16">
        <v>2002</v>
      </c>
      <c r="K428" s="16">
        <v>2003</v>
      </c>
      <c r="L428" s="16">
        <v>2004</v>
      </c>
      <c r="M428" s="16">
        <v>2005</v>
      </c>
      <c r="N428" s="16">
        <v>2006</v>
      </c>
      <c r="O428" s="16">
        <v>2007</v>
      </c>
      <c r="P428" s="16">
        <v>2008</v>
      </c>
      <c r="Q428" s="16">
        <v>2009</v>
      </c>
      <c r="R428" s="16">
        <v>2010</v>
      </c>
      <c r="S428" s="16">
        <v>2011</v>
      </c>
      <c r="T428" s="16">
        <v>2012</v>
      </c>
      <c r="U428" s="16">
        <v>2013</v>
      </c>
      <c r="V428" s="16">
        <v>2014</v>
      </c>
      <c r="W428" s="16">
        <v>2015</v>
      </c>
      <c r="X428" s="16">
        <v>2016</v>
      </c>
      <c r="Y428" s="16">
        <v>2017</v>
      </c>
      <c r="Z428" s="16">
        <v>2018</v>
      </c>
      <c r="AA428" s="16">
        <v>2019</v>
      </c>
      <c r="AB428" s="16">
        <v>2020</v>
      </c>
      <c r="AC428" s="16">
        <v>2021</v>
      </c>
    </row>
    <row r="429" spans="1:29" ht="15.6">
      <c r="A429" s="17" t="s">
        <v>3</v>
      </c>
      <c r="B429" s="18">
        <v>128</v>
      </c>
      <c r="C429" s="18">
        <v>131</v>
      </c>
      <c r="D429" s="18">
        <v>131</v>
      </c>
      <c r="E429" s="18">
        <v>127</v>
      </c>
      <c r="F429" s="18">
        <v>116</v>
      </c>
      <c r="G429" s="18">
        <v>92</v>
      </c>
      <c r="H429" s="18">
        <v>81</v>
      </c>
      <c r="I429" s="18">
        <v>72</v>
      </c>
      <c r="J429" s="18">
        <v>79</v>
      </c>
      <c r="K429" s="18">
        <v>78</v>
      </c>
      <c r="L429" s="18">
        <v>73</v>
      </c>
      <c r="M429" s="18">
        <v>66</v>
      </c>
      <c r="N429" s="18">
        <v>60</v>
      </c>
      <c r="O429" s="18">
        <v>63</v>
      </c>
      <c r="P429" s="18">
        <v>61</v>
      </c>
      <c r="Q429" s="18">
        <v>70</v>
      </c>
      <c r="R429" s="18">
        <v>92</v>
      </c>
      <c r="S429" s="18">
        <v>115</v>
      </c>
      <c r="T429" s="18">
        <v>125</v>
      </c>
      <c r="U429" s="18">
        <v>114</v>
      </c>
      <c r="V429" s="18">
        <v>107</v>
      </c>
      <c r="W429" s="18">
        <v>91</v>
      </c>
      <c r="X429" s="18">
        <v>94</v>
      </c>
      <c r="Y429" s="18">
        <v>99</v>
      </c>
      <c r="Z429" s="18">
        <v>95</v>
      </c>
      <c r="AA429" s="18">
        <v>85</v>
      </c>
      <c r="AB429" s="18">
        <v>90</v>
      </c>
      <c r="AC429" s="18">
        <v>84</v>
      </c>
    </row>
    <row r="430" spans="1:29" ht="15.6">
      <c r="A430" s="19"/>
      <c r="B430" s="20"/>
      <c r="C430" s="20"/>
      <c r="D430" s="20"/>
      <c r="E430" s="20"/>
      <c r="F430" s="14"/>
      <c r="G430" s="14"/>
      <c r="H430" s="14"/>
      <c r="I430" s="14"/>
      <c r="J430" s="14"/>
      <c r="K430" s="14"/>
      <c r="L430" s="14"/>
      <c r="M430" s="14"/>
    </row>
    <row r="431" spans="1:29" ht="15.6">
      <c r="A431" s="19"/>
      <c r="B431" s="20"/>
      <c r="C431" s="20"/>
      <c r="D431" s="20"/>
      <c r="E431" s="20"/>
      <c r="F431" s="14"/>
      <c r="G431" s="14"/>
      <c r="H431" s="14"/>
      <c r="I431" s="14"/>
      <c r="J431" s="14"/>
      <c r="K431" s="14"/>
      <c r="L431" s="14"/>
      <c r="M431" s="14"/>
    </row>
    <row r="432" spans="1:29" ht="15.6">
      <c r="A432" s="19"/>
      <c r="B432" s="20"/>
      <c r="C432" s="20"/>
      <c r="D432" s="20"/>
      <c r="E432" s="20"/>
      <c r="F432" s="14"/>
      <c r="G432" s="14"/>
      <c r="H432" s="14"/>
      <c r="I432" s="14"/>
      <c r="J432" s="14"/>
      <c r="K432" s="14"/>
      <c r="L432" s="14"/>
      <c r="M432" s="14"/>
    </row>
    <row r="433" spans="1:13" ht="15.6">
      <c r="A433" s="19"/>
      <c r="B433" s="20"/>
      <c r="C433" s="20"/>
      <c r="D433" s="20"/>
      <c r="E433" s="20"/>
      <c r="F433" s="14"/>
      <c r="G433" s="14"/>
      <c r="H433" s="14"/>
      <c r="I433" s="14"/>
      <c r="J433" s="14"/>
      <c r="K433" s="14"/>
      <c r="L433" s="14"/>
      <c r="M433" s="14"/>
    </row>
    <row r="434" spans="1:13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29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29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29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29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29" s="49" customForma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/>
    </row>
    <row r="454" spans="1:29" s="49" customFormat="1" ht="17.399999999999999">
      <c r="A454" s="171" t="s">
        <v>140</v>
      </c>
      <c r="B454" s="171"/>
      <c r="C454" s="171"/>
      <c r="D454" s="171"/>
      <c r="E454" s="171"/>
      <c r="F454" s="171"/>
      <c r="G454" s="171"/>
      <c r="H454" s="171"/>
      <c r="I454" s="171"/>
      <c r="J454" s="171"/>
      <c r="K454" s="171"/>
      <c r="L454" s="171"/>
      <c r="M454" s="171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</row>
    <row r="455" spans="1:29" s="49" customFormat="1" ht="11.25" customHeight="1">
      <c r="A455" s="10"/>
      <c r="B455" s="2"/>
      <c r="C455" s="2"/>
      <c r="D455" s="2"/>
      <c r="E455" s="2"/>
      <c r="F455"/>
      <c r="G455"/>
      <c r="H455"/>
      <c r="I455"/>
      <c r="J455"/>
      <c r="K455"/>
      <c r="L455"/>
      <c r="M455"/>
      <c r="N455"/>
    </row>
    <row r="456" spans="1:29" s="49" customFormat="1" ht="18.75" customHeight="1">
      <c r="A456" s="162" t="s">
        <v>120</v>
      </c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  <c r="AA456" s="158"/>
      <c r="AB456" s="158"/>
      <c r="AC456" s="158"/>
    </row>
    <row r="457" spans="1:29" s="49" customFormat="1" ht="17.399999999999999">
      <c r="A457" s="162" t="s">
        <v>14</v>
      </c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  <c r="AA457" s="158"/>
      <c r="AB457" s="158"/>
      <c r="AC457" s="158"/>
    </row>
    <row r="458" spans="1:29" s="49" customForma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60" spans="1:29" ht="15.6">
      <c r="A460" s="8"/>
      <c r="B460" s="5">
        <v>1994</v>
      </c>
      <c r="C460" s="5">
        <v>1995</v>
      </c>
      <c r="D460" s="5">
        <v>1996</v>
      </c>
      <c r="E460" s="5">
        <v>1997</v>
      </c>
      <c r="F460" s="5">
        <v>1998</v>
      </c>
      <c r="G460" s="5">
        <v>1999</v>
      </c>
      <c r="H460" s="5">
        <v>2000</v>
      </c>
      <c r="I460" s="5">
        <v>2001</v>
      </c>
      <c r="J460" s="5">
        <v>2002</v>
      </c>
      <c r="K460" s="5">
        <v>2003</v>
      </c>
      <c r="L460" s="5">
        <v>2004</v>
      </c>
      <c r="M460" s="5">
        <v>2005</v>
      </c>
      <c r="N460" s="5">
        <v>2006</v>
      </c>
      <c r="O460" s="5">
        <v>2007</v>
      </c>
      <c r="P460" s="5">
        <v>2008</v>
      </c>
      <c r="Q460" s="5">
        <v>2009</v>
      </c>
      <c r="R460" s="5">
        <v>2010</v>
      </c>
      <c r="S460" s="5">
        <v>2011</v>
      </c>
      <c r="T460" s="5">
        <v>2012</v>
      </c>
      <c r="U460" s="5">
        <v>2013</v>
      </c>
      <c r="V460" s="5">
        <v>2014</v>
      </c>
      <c r="W460" s="5">
        <v>2015</v>
      </c>
      <c r="X460" s="5">
        <v>2016</v>
      </c>
      <c r="Y460" s="5">
        <v>2017</v>
      </c>
      <c r="Z460" s="145">
        <v>2018</v>
      </c>
      <c r="AA460" s="145">
        <v>2019</v>
      </c>
      <c r="AB460" s="145">
        <v>2020</v>
      </c>
      <c r="AC460" s="145">
        <v>2021</v>
      </c>
    </row>
    <row r="461" spans="1:29" ht="15.6">
      <c r="A461" s="3" t="s">
        <v>2</v>
      </c>
      <c r="B461" s="62">
        <v>709</v>
      </c>
      <c r="C461" s="62">
        <v>739</v>
      </c>
      <c r="D461" s="62">
        <v>725</v>
      </c>
      <c r="E461" s="62">
        <v>385</v>
      </c>
      <c r="F461" s="62">
        <v>224</v>
      </c>
      <c r="G461" s="62">
        <v>85</v>
      </c>
      <c r="H461" s="62">
        <v>71</v>
      </c>
      <c r="I461" s="62">
        <v>81</v>
      </c>
      <c r="J461" s="62">
        <v>88</v>
      </c>
      <c r="K461" s="62">
        <v>98</v>
      </c>
      <c r="L461" s="62">
        <f>L261</f>
        <v>100</v>
      </c>
      <c r="M461" s="62">
        <v>93</v>
      </c>
      <c r="N461" s="62">
        <v>99</v>
      </c>
      <c r="O461" s="62">
        <v>86</v>
      </c>
      <c r="P461" s="62">
        <v>105</v>
      </c>
      <c r="Q461" s="62">
        <v>102</v>
      </c>
      <c r="R461" s="62">
        <v>115</v>
      </c>
      <c r="S461" s="62">
        <v>127</v>
      </c>
      <c r="T461" s="62">
        <v>103</v>
      </c>
      <c r="U461" s="62">
        <v>109</v>
      </c>
      <c r="V461" s="62">
        <v>95</v>
      </c>
      <c r="W461" s="62">
        <v>88</v>
      </c>
      <c r="X461" s="62">
        <v>85</v>
      </c>
      <c r="Y461" s="62">
        <v>96</v>
      </c>
      <c r="Z461" s="146">
        <v>80</v>
      </c>
      <c r="AA461" s="146">
        <v>75</v>
      </c>
      <c r="AB461" s="146">
        <v>73</v>
      </c>
      <c r="AC461" s="146">
        <v>105</v>
      </c>
    </row>
    <row r="462" spans="1:29" ht="15.6">
      <c r="A462" s="3" t="s">
        <v>3</v>
      </c>
      <c r="B462" s="62">
        <f>67+108+28+128+35+51</f>
        <v>417</v>
      </c>
      <c r="C462" s="62">
        <v>522</v>
      </c>
      <c r="D462" s="62">
        <v>528</v>
      </c>
      <c r="E462" s="62">
        <v>488</v>
      </c>
      <c r="F462" s="62">
        <v>435</v>
      </c>
      <c r="G462" s="62">
        <v>373</v>
      </c>
      <c r="H462" s="62">
        <v>343</v>
      </c>
      <c r="I462" s="62" t="e">
        <f>I429+#REF!+I293</f>
        <v>#REF!</v>
      </c>
      <c r="J462" s="62" t="e">
        <f>J429+#REF!+J293</f>
        <v>#REF!</v>
      </c>
      <c r="K462" s="62" t="e">
        <f>K429+#REF!+K293</f>
        <v>#REF!</v>
      </c>
      <c r="L462" s="62" t="e">
        <f>L429+#REF!+L293</f>
        <v>#REF!</v>
      </c>
      <c r="M462" s="62">
        <v>554</v>
      </c>
      <c r="N462" s="62">
        <v>558</v>
      </c>
      <c r="O462" s="62">
        <v>532</v>
      </c>
      <c r="P462" s="62">
        <v>495</v>
      </c>
      <c r="Q462" s="62">
        <v>495</v>
      </c>
      <c r="R462" s="62">
        <v>450</v>
      </c>
      <c r="S462" s="62">
        <v>401</v>
      </c>
      <c r="T462" s="62">
        <v>385</v>
      </c>
      <c r="U462" s="62">
        <v>341</v>
      </c>
      <c r="V462" s="62">
        <v>281</v>
      </c>
      <c r="W462" s="62">
        <v>277</v>
      </c>
      <c r="X462" s="62">
        <v>275</v>
      </c>
      <c r="Y462" s="62">
        <v>284</v>
      </c>
      <c r="Z462" s="146">
        <v>255</v>
      </c>
      <c r="AA462" s="146">
        <v>225</v>
      </c>
      <c r="AB462" s="146">
        <v>222</v>
      </c>
      <c r="AC462" s="146">
        <v>187</v>
      </c>
    </row>
    <row r="463" spans="1:29" ht="15.6">
      <c r="A463" s="27" t="s">
        <v>4</v>
      </c>
      <c r="B463" s="62">
        <f t="shared" ref="B463:L463" si="16">B461+B462</f>
        <v>1126</v>
      </c>
      <c r="C463" s="62">
        <f t="shared" si="16"/>
        <v>1261</v>
      </c>
      <c r="D463" s="62">
        <f t="shared" si="16"/>
        <v>1253</v>
      </c>
      <c r="E463" s="62">
        <f t="shared" si="16"/>
        <v>873</v>
      </c>
      <c r="F463" s="62">
        <f t="shared" si="16"/>
        <v>659</v>
      </c>
      <c r="G463" s="62">
        <f t="shared" si="16"/>
        <v>458</v>
      </c>
      <c r="H463" s="62">
        <f t="shared" si="16"/>
        <v>414</v>
      </c>
      <c r="I463" s="62" t="e">
        <f t="shared" si="16"/>
        <v>#REF!</v>
      </c>
      <c r="J463" s="62" t="e">
        <f t="shared" si="16"/>
        <v>#REF!</v>
      </c>
      <c r="K463" s="62" t="e">
        <f t="shared" si="16"/>
        <v>#REF!</v>
      </c>
      <c r="L463" s="62" t="e">
        <f t="shared" si="16"/>
        <v>#REF!</v>
      </c>
      <c r="M463" s="62">
        <f t="shared" ref="M463:AC463" si="17">SUM(M461:M462)</f>
        <v>647</v>
      </c>
      <c r="N463" s="62">
        <f t="shared" si="17"/>
        <v>657</v>
      </c>
      <c r="O463" s="62">
        <f t="shared" si="17"/>
        <v>618</v>
      </c>
      <c r="P463" s="62">
        <f t="shared" si="17"/>
        <v>600</v>
      </c>
      <c r="Q463" s="62">
        <f t="shared" si="17"/>
        <v>597</v>
      </c>
      <c r="R463" s="62">
        <f t="shared" ref="R463" si="18">SUM(R461:R462)</f>
        <v>565</v>
      </c>
      <c r="S463" s="62">
        <f t="shared" ref="S463" si="19">SUM(S461:S462)</f>
        <v>528</v>
      </c>
      <c r="T463" s="62">
        <f t="shared" ref="T463" si="20">SUM(T461:T462)</f>
        <v>488</v>
      </c>
      <c r="U463" s="62">
        <f t="shared" ref="U463" si="21">SUM(U461:U462)</f>
        <v>450</v>
      </c>
      <c r="V463" s="62">
        <f t="shared" ref="V463" si="22">SUM(V461:V462)</f>
        <v>376</v>
      </c>
      <c r="W463" s="62">
        <f t="shared" ref="W463" si="23">SUM(W461:W462)</f>
        <v>365</v>
      </c>
      <c r="X463" s="62">
        <f t="shared" ref="X463" si="24">SUM(X461:X462)</f>
        <v>360</v>
      </c>
      <c r="Y463" s="62">
        <f t="shared" ref="Y463" si="25">SUM(Y461:Y462)</f>
        <v>380</v>
      </c>
      <c r="Z463" s="146">
        <f t="shared" ref="Z463" si="26">SUM(Z461:Z462)</f>
        <v>335</v>
      </c>
      <c r="AA463" s="146">
        <f t="shared" ref="AA463" si="27">SUM(AA461:AA462)</f>
        <v>300</v>
      </c>
      <c r="AB463" s="146">
        <f t="shared" ref="AB463" si="28">SUM(AB461:AB462)</f>
        <v>295</v>
      </c>
      <c r="AC463" s="146">
        <f t="shared" si="17"/>
        <v>292</v>
      </c>
    </row>
    <row r="464" spans="1:29" ht="15.6">
      <c r="A464" s="85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</row>
    <row r="465" spans="1:8" ht="15.6">
      <c r="A465" s="28"/>
      <c r="B465" s="29"/>
      <c r="C465" s="29"/>
      <c r="D465" s="29"/>
      <c r="E465" s="29"/>
      <c r="F465" s="29"/>
      <c r="G465" s="29"/>
      <c r="H465" s="29"/>
    </row>
    <row r="466" spans="1:8" ht="15.6">
      <c r="A466" s="28"/>
      <c r="B466" s="29"/>
      <c r="C466" s="29"/>
      <c r="D466" s="29"/>
      <c r="E466" s="29"/>
      <c r="F466" s="29"/>
      <c r="G466" s="29"/>
      <c r="H466" s="29"/>
    </row>
    <row r="467" spans="1:8" ht="15.6">
      <c r="A467" s="28"/>
      <c r="B467" s="29"/>
      <c r="C467" s="29"/>
      <c r="D467" s="29"/>
      <c r="E467" s="29"/>
      <c r="F467" s="29"/>
      <c r="G467" s="29"/>
      <c r="H467" s="29"/>
    </row>
    <row r="468" spans="1:8" ht="15.6">
      <c r="A468" s="28"/>
      <c r="B468" s="29"/>
      <c r="C468" s="29"/>
      <c r="D468" s="29"/>
      <c r="E468" s="29"/>
      <c r="F468" s="29"/>
      <c r="G468" s="29"/>
      <c r="H468" s="29"/>
    </row>
    <row r="482" spans="1:29">
      <c r="A482" s="114" t="s">
        <v>73</v>
      </c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2"/>
    </row>
    <row r="483" spans="1:29">
      <c r="A483" s="110" t="s">
        <v>113</v>
      </c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2"/>
    </row>
    <row r="484" spans="1:29">
      <c r="A484" s="117" t="s">
        <v>74</v>
      </c>
      <c r="B484" s="118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9"/>
    </row>
    <row r="485" spans="1:29" ht="15" customHeight="1">
      <c r="A485" s="120" t="s">
        <v>77</v>
      </c>
      <c r="B485" s="121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</row>
    <row r="486" spans="1:29">
      <c r="A486" s="45"/>
      <c r="B486" s="118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</row>
    <row r="487" spans="1:29" ht="17.399999999999999">
      <c r="B487" s="137"/>
      <c r="C487" s="137"/>
      <c r="D487" s="137"/>
      <c r="E487" s="137"/>
      <c r="F487" s="137"/>
      <c r="G487" s="137"/>
      <c r="H487" s="137"/>
      <c r="I487" s="137"/>
      <c r="J487" s="137"/>
    </row>
    <row r="488" spans="1:29" ht="17.399999999999999">
      <c r="A488" s="164" t="s">
        <v>14</v>
      </c>
      <c r="B488" s="164"/>
      <c r="C488" s="164"/>
      <c r="D488" s="164"/>
      <c r="E488" s="164"/>
      <c r="F488" s="164"/>
      <c r="G488" s="164"/>
      <c r="H488" s="164"/>
      <c r="I488" s="164"/>
      <c r="J488" s="164"/>
      <c r="K488" s="164"/>
      <c r="L488" s="164"/>
      <c r="M488" s="164"/>
      <c r="N488" s="164"/>
      <c r="O488" s="164"/>
      <c r="P488" s="164"/>
      <c r="Q488" s="164"/>
      <c r="R488" s="164"/>
      <c r="S488" s="164"/>
      <c r="T488" s="164"/>
      <c r="U488" s="164"/>
      <c r="V488" s="164"/>
      <c r="W488" s="164"/>
      <c r="X488" s="164"/>
      <c r="Y488" s="137"/>
      <c r="Z488" s="137"/>
      <c r="AA488" s="137"/>
      <c r="AB488" s="137"/>
      <c r="AC488" s="137"/>
    </row>
    <row r="489" spans="1:29" ht="17.399999999999999">
      <c r="A489" s="172" t="s">
        <v>142</v>
      </c>
      <c r="B489" s="172"/>
      <c r="C489" s="172"/>
      <c r="D489" s="172"/>
      <c r="E489" s="172"/>
      <c r="F489" s="172"/>
      <c r="G489" s="172"/>
      <c r="H489" s="172"/>
      <c r="I489" s="172"/>
      <c r="J489" s="172"/>
      <c r="K489" s="172"/>
      <c r="L489" s="172"/>
      <c r="M489" s="172"/>
      <c r="N489" s="172"/>
      <c r="O489" s="172"/>
      <c r="P489" s="172"/>
      <c r="Q489" s="172"/>
      <c r="R489" s="172"/>
      <c r="S489" s="172"/>
      <c r="T489" s="172"/>
      <c r="U489" s="172"/>
      <c r="V489" s="172"/>
      <c r="W489" s="172"/>
      <c r="X489" s="172"/>
      <c r="Y489" s="138"/>
      <c r="Z489" s="138"/>
      <c r="AA489" s="138"/>
      <c r="AB489" s="138"/>
      <c r="AC489" s="138"/>
    </row>
    <row r="490" spans="1:29" ht="15.6">
      <c r="A490" s="30"/>
      <c r="B490" s="30"/>
      <c r="C490" s="30"/>
      <c r="D490" s="30"/>
      <c r="E490" s="30"/>
      <c r="F490" s="30"/>
      <c r="G490" s="30"/>
    </row>
    <row r="491" spans="1:29" ht="15.6">
      <c r="K491" s="95"/>
      <c r="R491" s="98" t="s">
        <v>4</v>
      </c>
      <c r="T491" s="95" t="s">
        <v>7</v>
      </c>
    </row>
    <row r="492" spans="1:29">
      <c r="M492" t="s">
        <v>88</v>
      </c>
      <c r="R492">
        <v>69</v>
      </c>
      <c r="T492" s="46">
        <f>R492/R498</f>
        <v>0.2363013698630137</v>
      </c>
    </row>
    <row r="493" spans="1:29">
      <c r="M493" t="s">
        <v>87</v>
      </c>
      <c r="R493">
        <v>34</v>
      </c>
      <c r="T493" s="46">
        <f>R493/R498</f>
        <v>0.11643835616438356</v>
      </c>
    </row>
    <row r="494" spans="1:29">
      <c r="M494" t="s">
        <v>122</v>
      </c>
      <c r="R494">
        <v>29</v>
      </c>
      <c r="T494" s="46">
        <f>R494/R498</f>
        <v>9.9315068493150679E-2</v>
      </c>
    </row>
    <row r="495" spans="1:29">
      <c r="M495" t="s">
        <v>134</v>
      </c>
      <c r="R495">
        <v>15</v>
      </c>
      <c r="T495" s="46">
        <f>R495/R498</f>
        <v>5.1369863013698627E-2</v>
      </c>
    </row>
    <row r="496" spans="1:29">
      <c r="M496" t="s">
        <v>37</v>
      </c>
      <c r="R496">
        <v>84</v>
      </c>
      <c r="T496" s="46">
        <f>R496/R498</f>
        <v>0.28767123287671231</v>
      </c>
    </row>
    <row r="497" spans="1:24">
      <c r="A497" s="14"/>
      <c r="G497" s="14"/>
      <c r="K497" s="14"/>
      <c r="M497" s="14" t="s">
        <v>52</v>
      </c>
      <c r="N497" s="14"/>
      <c r="R497" s="14">
        <v>61</v>
      </c>
      <c r="T497" s="46">
        <f>R497/R498</f>
        <v>0.2089041095890411</v>
      </c>
    </row>
    <row r="498" spans="1:24">
      <c r="A498" s="14"/>
      <c r="G498" s="14"/>
      <c r="K498" s="14"/>
      <c r="M498" s="14"/>
      <c r="N498" s="14"/>
      <c r="R498" s="31">
        <f>SUM(R492:R497)</f>
        <v>292</v>
      </c>
      <c r="T498" s="47">
        <v>1</v>
      </c>
    </row>
    <row r="499" spans="1:24">
      <c r="A499" s="14"/>
      <c r="F499" s="14"/>
      <c r="G499" s="14"/>
      <c r="K499" s="14"/>
    </row>
    <row r="500" spans="1:24">
      <c r="A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</row>
    <row r="501" spans="1:24">
      <c r="A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W501" s="156"/>
      <c r="X501" s="156"/>
    </row>
    <row r="502" spans="1:24">
      <c r="A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W502" s="156"/>
      <c r="X502" s="156"/>
    </row>
    <row r="503" spans="1:24">
      <c r="A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W503" s="156"/>
      <c r="X503" s="156"/>
    </row>
    <row r="504" spans="1:24">
      <c r="A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W504" s="156"/>
      <c r="X504" s="156"/>
    </row>
    <row r="505" spans="1:24">
      <c r="A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W505" s="156"/>
      <c r="X505" s="156"/>
    </row>
    <row r="506" spans="1:24">
      <c r="A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W506" s="156"/>
      <c r="X506" s="156"/>
    </row>
    <row r="507" spans="1:24">
      <c r="A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W507" s="156"/>
      <c r="X507" s="156"/>
    </row>
    <row r="508" spans="1:24">
      <c r="A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W508" s="156"/>
      <c r="X508" s="156"/>
    </row>
    <row r="509" spans="1:24">
      <c r="A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W509" s="156"/>
      <c r="X509" s="156"/>
    </row>
    <row r="510" spans="1:24">
      <c r="A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W510" s="156"/>
      <c r="X510" s="156"/>
    </row>
    <row r="511" spans="1:24">
      <c r="A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W511" s="156"/>
      <c r="X511" s="156"/>
    </row>
    <row r="512" spans="1:24">
      <c r="A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W512" s="156"/>
      <c r="X512" s="156"/>
    </row>
    <row r="513" spans="1:29">
      <c r="A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W513" s="156"/>
      <c r="X513" s="156"/>
    </row>
    <row r="514" spans="1:29">
      <c r="A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W514" s="156"/>
      <c r="X514" s="156"/>
    </row>
    <row r="515" spans="1:29">
      <c r="A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W515" s="156"/>
      <c r="X515" s="156"/>
    </row>
    <row r="516" spans="1:29">
      <c r="A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W516" s="156"/>
      <c r="X516" s="156"/>
    </row>
    <row r="517" spans="1:29">
      <c r="A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</row>
    <row r="518" spans="1:29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26"/>
      <c r="M518" s="26"/>
    </row>
    <row r="519" spans="1:29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26"/>
      <c r="M519" s="26"/>
    </row>
    <row r="520" spans="1:29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26"/>
      <c r="M520" s="26"/>
    </row>
    <row r="521" spans="1:29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26"/>
      <c r="M521" s="26"/>
    </row>
    <row r="522" spans="1:29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26"/>
      <c r="M522" s="26"/>
    </row>
    <row r="523" spans="1:29" ht="17.399999999999999">
      <c r="A523" s="157" t="s">
        <v>139</v>
      </c>
      <c r="B523" s="157"/>
      <c r="C523" s="157"/>
      <c r="D523" s="157"/>
      <c r="E523" s="157"/>
      <c r="F523" s="157"/>
      <c r="G523" s="157"/>
      <c r="H523" s="157"/>
      <c r="I523" s="157"/>
      <c r="J523" s="157"/>
      <c r="K523" s="157"/>
      <c r="L523" s="157"/>
      <c r="M523" s="157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  <c r="AA523" s="158"/>
      <c r="AB523" s="158"/>
      <c r="AC523" s="158"/>
    </row>
    <row r="524" spans="1:29" ht="17.399999999999999">
      <c r="A524" s="12"/>
      <c r="B524" s="13"/>
      <c r="C524" s="13"/>
      <c r="D524" s="13"/>
      <c r="E524" s="13"/>
      <c r="F524" s="14"/>
      <c r="G524" s="14"/>
      <c r="H524" s="14"/>
      <c r="I524" s="14"/>
      <c r="J524" s="14"/>
      <c r="K524" s="14"/>
      <c r="L524" s="14"/>
      <c r="M524" s="14"/>
      <c r="N524" s="14"/>
    </row>
    <row r="525" spans="1:29" ht="17.399999999999999">
      <c r="A525" s="157" t="s">
        <v>16</v>
      </c>
      <c r="B525" s="157"/>
      <c r="C525" s="157"/>
      <c r="D525" s="157"/>
      <c r="E525" s="157"/>
      <c r="F525" s="157"/>
      <c r="G525" s="157"/>
      <c r="H525" s="157"/>
      <c r="I525" s="157"/>
      <c r="J525" s="157"/>
      <c r="K525" s="157"/>
      <c r="L525" s="157"/>
      <c r="M525" s="157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  <c r="AA525" s="158"/>
      <c r="AB525" s="158"/>
      <c r="AC525" s="158"/>
    </row>
    <row r="526" spans="1:29" ht="17.399999999999999">
      <c r="A526" s="157" t="s">
        <v>17</v>
      </c>
      <c r="B526" s="157"/>
      <c r="C526" s="157"/>
      <c r="D526" s="157"/>
      <c r="E526" s="157"/>
      <c r="F526" s="157"/>
      <c r="G526" s="157"/>
      <c r="H526" s="157"/>
      <c r="I526" s="157"/>
      <c r="J526" s="157"/>
      <c r="K526" s="157"/>
      <c r="L526" s="157"/>
      <c r="M526" s="157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  <c r="AA526" s="158"/>
      <c r="AB526" s="158"/>
      <c r="AC526" s="158"/>
    </row>
    <row r="527" spans="1:29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</row>
    <row r="528" spans="1:29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</row>
    <row r="529" spans="1:29" ht="15.6">
      <c r="A529" s="15"/>
      <c r="B529" s="16">
        <v>1994</v>
      </c>
      <c r="C529" s="16">
        <v>1995</v>
      </c>
      <c r="D529" s="16">
        <v>1996</v>
      </c>
      <c r="E529" s="16">
        <v>1997</v>
      </c>
      <c r="F529" s="16">
        <v>1998</v>
      </c>
      <c r="G529" s="16">
        <v>1999</v>
      </c>
      <c r="H529" s="16">
        <v>2000</v>
      </c>
      <c r="I529" s="16">
        <v>2001</v>
      </c>
      <c r="J529" s="16">
        <v>2002</v>
      </c>
      <c r="K529" s="16">
        <v>2003</v>
      </c>
      <c r="L529" s="16">
        <v>2004</v>
      </c>
      <c r="M529" s="16">
        <v>2005</v>
      </c>
      <c r="N529" s="16">
        <v>2006</v>
      </c>
      <c r="O529" s="16">
        <v>2007</v>
      </c>
      <c r="P529" s="16">
        <v>2008</v>
      </c>
      <c r="Q529" s="16">
        <v>2009</v>
      </c>
      <c r="R529" s="16">
        <v>2010</v>
      </c>
      <c r="S529" s="16">
        <v>2011</v>
      </c>
      <c r="T529" s="16">
        <v>2012</v>
      </c>
      <c r="U529" s="16">
        <v>2013</v>
      </c>
      <c r="V529" s="16">
        <v>2014</v>
      </c>
      <c r="W529" s="16">
        <v>2015</v>
      </c>
      <c r="X529" s="16">
        <v>2016</v>
      </c>
      <c r="Y529" s="16">
        <v>2017</v>
      </c>
      <c r="Z529" s="16">
        <v>2018</v>
      </c>
      <c r="AA529" s="16">
        <v>2019</v>
      </c>
      <c r="AB529" s="16">
        <v>2020</v>
      </c>
      <c r="AC529" s="16">
        <v>2021</v>
      </c>
    </row>
    <row r="530" spans="1:29" ht="15.6">
      <c r="A530" s="17" t="s">
        <v>2</v>
      </c>
      <c r="B530" s="18">
        <v>35</v>
      </c>
      <c r="C530" s="18">
        <v>26</v>
      </c>
      <c r="D530" s="18">
        <v>25</v>
      </c>
      <c r="E530" s="18">
        <v>25</v>
      </c>
      <c r="F530" s="18">
        <v>19</v>
      </c>
      <c r="G530" s="18">
        <v>30</v>
      </c>
      <c r="H530" s="18">
        <v>39</v>
      </c>
      <c r="I530" s="18">
        <v>40</v>
      </c>
      <c r="J530" s="18">
        <v>30</v>
      </c>
      <c r="K530" s="18">
        <v>32</v>
      </c>
      <c r="L530" s="18">
        <v>32</v>
      </c>
      <c r="M530" s="18">
        <v>46</v>
      </c>
      <c r="N530" s="18">
        <v>45</v>
      </c>
      <c r="O530" s="18">
        <v>47</v>
      </c>
      <c r="P530" s="18">
        <v>57</v>
      </c>
      <c r="Q530" s="18">
        <v>52</v>
      </c>
      <c r="R530" s="18">
        <v>47</v>
      </c>
      <c r="S530" s="18">
        <v>46</v>
      </c>
      <c r="T530" s="18">
        <v>47</v>
      </c>
      <c r="U530" s="18">
        <v>45</v>
      </c>
      <c r="V530" s="18">
        <v>38</v>
      </c>
      <c r="W530" s="18">
        <v>31</v>
      </c>
      <c r="X530" s="18">
        <v>27</v>
      </c>
      <c r="Y530" s="18">
        <v>20</v>
      </c>
      <c r="Z530" s="18">
        <v>27</v>
      </c>
      <c r="AA530" s="18">
        <v>27</v>
      </c>
      <c r="AB530" s="18">
        <v>25</v>
      </c>
      <c r="AC530" s="18">
        <v>24</v>
      </c>
    </row>
    <row r="531" spans="1:29" ht="15.6">
      <c r="A531" s="19"/>
      <c r="B531" s="20"/>
      <c r="C531" s="20"/>
      <c r="D531" s="20"/>
      <c r="E531" s="20"/>
      <c r="F531" s="14"/>
      <c r="G531" s="14"/>
      <c r="H531" s="14"/>
      <c r="I531" s="14"/>
      <c r="J531" s="14"/>
      <c r="K531" s="14"/>
      <c r="L531" s="14"/>
      <c r="M531" s="14"/>
      <c r="N531" s="14"/>
    </row>
    <row r="532" spans="1:29" ht="15.6">
      <c r="A532" s="19"/>
      <c r="B532" s="20"/>
      <c r="C532" s="20"/>
      <c r="D532" s="20"/>
      <c r="E532" s="20"/>
      <c r="F532" s="14"/>
      <c r="G532" s="14"/>
      <c r="H532" s="14"/>
      <c r="I532" s="14"/>
      <c r="J532" s="14"/>
      <c r="K532" s="14"/>
      <c r="L532" s="14"/>
      <c r="M532" s="14"/>
      <c r="N532" s="14"/>
    </row>
    <row r="533" spans="1:29" ht="15.6">
      <c r="A533" s="19"/>
      <c r="B533" s="20"/>
      <c r="C533" s="20"/>
      <c r="D533" s="20"/>
      <c r="E533" s="20"/>
      <c r="F533" s="14"/>
      <c r="G533" s="14"/>
      <c r="H533" s="14"/>
      <c r="I533" s="14"/>
      <c r="J533" s="14"/>
      <c r="K533" s="14"/>
      <c r="L533" s="14"/>
      <c r="M533" s="14"/>
      <c r="N533" s="14"/>
    </row>
    <row r="534" spans="1:29" ht="15.6">
      <c r="A534" s="19"/>
      <c r="B534" s="20"/>
      <c r="C534" s="20"/>
      <c r="D534" s="20"/>
      <c r="E534" s="20"/>
      <c r="F534" s="14"/>
      <c r="G534" s="14"/>
      <c r="H534" s="14"/>
      <c r="I534" s="14"/>
      <c r="J534" s="14"/>
      <c r="K534" s="14"/>
      <c r="L534" s="14"/>
      <c r="M534" s="14"/>
      <c r="N534" s="14"/>
    </row>
    <row r="535" spans="1:29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</row>
    <row r="536" spans="1:29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</row>
    <row r="537" spans="1:29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</row>
    <row r="538" spans="1:29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</row>
    <row r="539" spans="1:29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</row>
    <row r="540" spans="1:29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</row>
    <row r="541" spans="1:29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</row>
    <row r="542" spans="1:29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</row>
    <row r="543" spans="1:29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</row>
    <row r="544" spans="1:29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</row>
    <row r="545" spans="1:29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</row>
    <row r="546" spans="1:29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</row>
    <row r="547" spans="1:29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</row>
    <row r="548" spans="1:29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</row>
    <row r="549" spans="1:29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</row>
    <row r="550" spans="1:29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</row>
    <row r="551" spans="1:29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</row>
    <row r="552" spans="1:29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</row>
    <row r="553" spans="1:29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</row>
    <row r="554" spans="1:29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</row>
    <row r="555" spans="1:29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</row>
    <row r="556" spans="1:29" ht="17.399999999999999">
      <c r="A556" s="157" t="s">
        <v>139</v>
      </c>
      <c r="B556" s="157"/>
      <c r="C556" s="157"/>
      <c r="D556" s="157"/>
      <c r="E556" s="157"/>
      <c r="F556" s="157"/>
      <c r="G556" s="157"/>
      <c r="H556" s="157"/>
      <c r="I556" s="157"/>
      <c r="J556" s="157"/>
      <c r="K556" s="157"/>
      <c r="L556" s="157"/>
      <c r="M556" s="157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  <c r="AA556" s="158"/>
      <c r="AB556" s="158"/>
      <c r="AC556" s="158"/>
    </row>
    <row r="557" spans="1:29" ht="17.399999999999999">
      <c r="A557" s="12"/>
      <c r="B557" s="13"/>
      <c r="C557" s="13"/>
      <c r="D557" s="13"/>
      <c r="E557" s="13"/>
      <c r="F557" s="14"/>
      <c r="G557" s="14"/>
      <c r="H557" s="14"/>
      <c r="I557" s="14"/>
      <c r="J557" s="14"/>
      <c r="K557" s="14"/>
      <c r="L557" s="14"/>
      <c r="M557" s="14"/>
      <c r="N557" s="14"/>
    </row>
    <row r="558" spans="1:29" ht="17.399999999999999">
      <c r="A558" s="157" t="s">
        <v>92</v>
      </c>
      <c r="B558" s="169"/>
      <c r="C558" s="169"/>
      <c r="D558" s="169"/>
      <c r="E558" s="169"/>
      <c r="F558" s="169"/>
      <c r="G558" s="169"/>
      <c r="H558" s="169"/>
      <c r="I558" s="169"/>
      <c r="J558" s="169"/>
      <c r="K558" s="169"/>
      <c r="L558" s="169"/>
      <c r="M558" s="169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  <c r="AA558" s="158"/>
      <c r="AB558" s="158"/>
      <c r="AC558" s="158"/>
    </row>
    <row r="559" spans="1:29" ht="17.399999999999999">
      <c r="A559" s="157" t="s">
        <v>129</v>
      </c>
      <c r="B559" s="169"/>
      <c r="C559" s="169"/>
      <c r="D559" s="169"/>
      <c r="E559" s="169"/>
      <c r="F559" s="169"/>
      <c r="G559" s="169"/>
      <c r="H559" s="169"/>
      <c r="I559" s="169"/>
      <c r="J559" s="169"/>
      <c r="K559" s="169"/>
      <c r="L559" s="169"/>
      <c r="M559" s="169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  <c r="AA559" s="158"/>
      <c r="AB559" s="158"/>
      <c r="AC559" s="158"/>
    </row>
    <row r="560" spans="1:29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29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29" ht="15.6">
      <c r="A562" s="15"/>
      <c r="B562" s="23">
        <v>1994</v>
      </c>
      <c r="C562" s="23">
        <v>1995</v>
      </c>
      <c r="D562" s="23">
        <v>1996</v>
      </c>
      <c r="E562" s="23">
        <v>1997</v>
      </c>
      <c r="F562" s="23">
        <v>1998</v>
      </c>
      <c r="G562" s="23">
        <v>1999</v>
      </c>
      <c r="H562" s="23">
        <v>2000</v>
      </c>
      <c r="I562" s="23">
        <v>2001</v>
      </c>
      <c r="J562" s="23">
        <v>2002</v>
      </c>
      <c r="K562" s="23">
        <v>2003</v>
      </c>
      <c r="L562" s="23">
        <v>2004</v>
      </c>
      <c r="M562" s="23">
        <v>2005</v>
      </c>
      <c r="N562" s="23">
        <v>2006</v>
      </c>
      <c r="O562" s="23">
        <v>2007</v>
      </c>
      <c r="P562" s="23">
        <v>2008</v>
      </c>
      <c r="Q562" s="23">
        <v>2009</v>
      </c>
      <c r="R562" s="23">
        <v>2010</v>
      </c>
      <c r="S562" s="23">
        <v>2011</v>
      </c>
      <c r="T562" s="23">
        <v>2012</v>
      </c>
      <c r="U562" s="23">
        <v>2013</v>
      </c>
      <c r="V562" s="23">
        <v>2014</v>
      </c>
      <c r="W562" s="23">
        <v>2015</v>
      </c>
      <c r="X562" s="23">
        <v>2016</v>
      </c>
      <c r="Y562" s="23">
        <v>2017</v>
      </c>
      <c r="Z562" s="23">
        <v>2018</v>
      </c>
      <c r="AA562" s="23">
        <v>2019</v>
      </c>
      <c r="AB562" s="23">
        <v>2020</v>
      </c>
      <c r="AC562" s="23">
        <v>2021</v>
      </c>
    </row>
    <row r="563" spans="1:29" ht="15.6">
      <c r="A563" s="17" t="s">
        <v>3</v>
      </c>
      <c r="B563" s="18">
        <v>0</v>
      </c>
      <c r="C563" s="18">
        <v>0</v>
      </c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18">
        <v>3</v>
      </c>
      <c r="AB563" s="18">
        <v>7</v>
      </c>
      <c r="AC563" s="18">
        <v>2</v>
      </c>
    </row>
    <row r="564" spans="1:29" ht="15.6">
      <c r="A564" s="25"/>
      <c r="B564" s="20"/>
      <c r="C564" s="20"/>
      <c r="D564" s="20"/>
      <c r="E564" s="20"/>
      <c r="F564" s="14"/>
      <c r="G564" s="14"/>
      <c r="H564" s="14"/>
      <c r="I564" s="14"/>
      <c r="J564" s="14"/>
      <c r="K564" s="14"/>
      <c r="L564" s="14"/>
      <c r="M564" s="14"/>
    </row>
    <row r="565" spans="1:29" ht="15.6">
      <c r="A565" s="25"/>
      <c r="B565" s="20"/>
      <c r="C565" s="20"/>
      <c r="D565" s="20"/>
      <c r="E565" s="20"/>
      <c r="F565" s="14"/>
      <c r="G565" s="14"/>
      <c r="H565" s="14"/>
      <c r="I565" s="14"/>
      <c r="J565" s="14"/>
      <c r="K565" s="14"/>
      <c r="L565" s="14"/>
      <c r="M565" s="14"/>
    </row>
    <row r="566" spans="1:29" ht="15.6">
      <c r="A566" s="25"/>
      <c r="B566" s="20"/>
      <c r="C566" s="20"/>
      <c r="D566" s="20"/>
      <c r="E566" s="20"/>
      <c r="F566" s="14"/>
      <c r="G566" s="14"/>
      <c r="H566" s="14"/>
      <c r="I566" s="14"/>
      <c r="J566" s="14"/>
      <c r="K566" s="14"/>
      <c r="L566" s="14"/>
      <c r="M566" s="14"/>
    </row>
    <row r="567" spans="1:29" ht="15.6">
      <c r="A567" s="25"/>
      <c r="B567" s="20"/>
      <c r="C567" s="20"/>
      <c r="D567" s="20"/>
      <c r="E567" s="20"/>
      <c r="F567" s="14"/>
      <c r="G567" s="14"/>
      <c r="H567" s="14"/>
      <c r="I567" s="14"/>
      <c r="J567" s="14"/>
      <c r="K567" s="14"/>
      <c r="L567" s="14"/>
      <c r="M567" s="14"/>
    </row>
    <row r="568" spans="1:29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29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29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29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29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29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29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29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29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29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29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29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29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29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29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29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29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29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</row>
    <row r="586" spans="1:29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</row>
    <row r="587" spans="1:29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</row>
    <row r="588" spans="1:29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</row>
    <row r="589" spans="1:29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</row>
    <row r="590" spans="1:29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</row>
    <row r="591" spans="1:29" ht="17.399999999999999">
      <c r="A591" s="157" t="s">
        <v>139</v>
      </c>
      <c r="B591" s="157"/>
      <c r="C591" s="157"/>
      <c r="D591" s="157"/>
      <c r="E591" s="157"/>
      <c r="F591" s="157"/>
      <c r="G591" s="157"/>
      <c r="H591" s="157"/>
      <c r="I591" s="157"/>
      <c r="J591" s="157"/>
      <c r="K591" s="157"/>
      <c r="L591" s="157"/>
      <c r="M591" s="157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  <c r="AA591" s="158"/>
      <c r="AB591" s="158"/>
      <c r="AC591" s="158"/>
    </row>
    <row r="592" spans="1:29" ht="17.399999999999999">
      <c r="A592" s="142"/>
      <c r="B592" s="20"/>
      <c r="C592" s="20"/>
      <c r="D592" s="20"/>
      <c r="E592" s="20"/>
      <c r="F592" s="14"/>
      <c r="G592" s="14"/>
      <c r="H592" s="14"/>
      <c r="I592" s="14"/>
      <c r="J592" s="14"/>
      <c r="K592" s="14"/>
      <c r="L592" s="14"/>
      <c r="M592" s="14"/>
      <c r="N592" s="14"/>
    </row>
    <row r="593" spans="1:29" ht="17.399999999999999">
      <c r="A593" s="157" t="s">
        <v>16</v>
      </c>
      <c r="B593" s="157"/>
      <c r="C593" s="157"/>
      <c r="D593" s="157"/>
      <c r="E593" s="157"/>
      <c r="F593" s="157"/>
      <c r="G593" s="157"/>
      <c r="H593" s="157"/>
      <c r="I593" s="157"/>
      <c r="J593" s="157"/>
      <c r="K593" s="157"/>
      <c r="L593" s="157"/>
      <c r="M593" s="157"/>
      <c r="N593" s="157"/>
      <c r="O593" s="157"/>
      <c r="P593" s="157"/>
      <c r="Q593" s="157"/>
      <c r="R593" s="157"/>
      <c r="S593" s="157"/>
      <c r="T593" s="157"/>
      <c r="U593" s="157"/>
      <c r="V593" s="157"/>
      <c r="W593" s="157"/>
      <c r="X593" s="157"/>
      <c r="Y593" s="157"/>
      <c r="Z593" s="157"/>
      <c r="AA593" s="157"/>
      <c r="AB593" s="157"/>
      <c r="AC593" s="157"/>
    </row>
    <row r="594" spans="1:29" ht="17.399999999999999">
      <c r="A594" s="165" t="s">
        <v>130</v>
      </c>
      <c r="B594" s="165"/>
      <c r="C594" s="165"/>
      <c r="D594" s="165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5"/>
      <c r="Z594" s="165"/>
      <c r="AA594" s="165"/>
      <c r="AB594" s="165"/>
      <c r="AC594" s="165"/>
    </row>
    <row r="595" spans="1:29" ht="17.399999999999999">
      <c r="A595" s="143"/>
      <c r="B595" s="143"/>
      <c r="C595" s="143"/>
      <c r="D595" s="143"/>
      <c r="E595" s="143"/>
      <c r="F595" s="143"/>
      <c r="G595" s="143"/>
      <c r="H595" s="143"/>
      <c r="I595" s="143"/>
      <c r="J595" s="143"/>
      <c r="K595" s="143"/>
      <c r="L595" s="143"/>
      <c r="M595" s="143"/>
      <c r="N595" s="144"/>
      <c r="O595" s="144"/>
      <c r="P595" s="144"/>
      <c r="Q595" s="144"/>
      <c r="R595" s="144"/>
      <c r="S595" s="144"/>
      <c r="T595" s="144"/>
      <c r="U595" s="144"/>
      <c r="V595" s="144"/>
      <c r="W595" s="144"/>
      <c r="X595" s="144"/>
      <c r="Y595" s="144"/>
      <c r="Z595" s="144"/>
      <c r="AA595" s="149"/>
      <c r="AB595" s="155"/>
      <c r="AC595" s="144"/>
    </row>
    <row r="596" spans="1:29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</row>
    <row r="597" spans="1:29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</row>
    <row r="598" spans="1:29" ht="15.6">
      <c r="A598" s="15"/>
      <c r="B598" s="16">
        <v>1994</v>
      </c>
      <c r="C598" s="16">
        <v>1995</v>
      </c>
      <c r="D598" s="16">
        <v>1996</v>
      </c>
      <c r="E598" s="16">
        <v>1997</v>
      </c>
      <c r="F598" s="16">
        <v>1998</v>
      </c>
      <c r="G598" s="16">
        <v>1999</v>
      </c>
      <c r="H598" s="16">
        <v>2000</v>
      </c>
      <c r="I598" s="16">
        <v>2001</v>
      </c>
      <c r="J598" s="16">
        <v>2002</v>
      </c>
      <c r="K598" s="16">
        <v>2003</v>
      </c>
      <c r="L598" s="16">
        <v>2004</v>
      </c>
      <c r="M598" s="16">
        <v>2005</v>
      </c>
      <c r="N598" s="16">
        <v>2006</v>
      </c>
      <c r="O598" s="16">
        <v>2007</v>
      </c>
      <c r="P598" s="16">
        <v>2008</v>
      </c>
      <c r="Q598" s="16">
        <v>2009</v>
      </c>
      <c r="R598" s="16">
        <v>2010</v>
      </c>
      <c r="S598" s="16">
        <v>2011</v>
      </c>
      <c r="T598" s="16">
        <v>2012</v>
      </c>
      <c r="U598" s="16">
        <v>2013</v>
      </c>
      <c r="V598" s="16">
        <v>2014</v>
      </c>
      <c r="W598" s="16">
        <v>2015</v>
      </c>
      <c r="X598" s="16">
        <v>2016</v>
      </c>
      <c r="Y598" s="16">
        <v>2017</v>
      </c>
      <c r="Z598" s="16">
        <v>2018</v>
      </c>
      <c r="AA598" s="16">
        <v>2019</v>
      </c>
      <c r="AB598" s="23">
        <v>2020</v>
      </c>
      <c r="AC598" s="23">
        <v>2021</v>
      </c>
    </row>
    <row r="599" spans="1:29" ht="15.6">
      <c r="A599" s="17" t="s">
        <v>2</v>
      </c>
      <c r="B599" s="63">
        <v>70</v>
      </c>
      <c r="C599" s="63">
        <v>78</v>
      </c>
      <c r="D599" s="63">
        <v>96</v>
      </c>
      <c r="E599" s="63">
        <v>119</v>
      </c>
      <c r="F599" s="63">
        <v>124</v>
      </c>
      <c r="G599" s="63">
        <v>115</v>
      </c>
      <c r="H599" s="63">
        <v>106</v>
      </c>
      <c r="I599" s="63">
        <v>107</v>
      </c>
      <c r="J599" s="63">
        <v>126</v>
      </c>
      <c r="K599" s="63">
        <v>132</v>
      </c>
      <c r="L599" s="63">
        <v>134</v>
      </c>
      <c r="M599" s="63">
        <v>140</v>
      </c>
      <c r="N599" s="63">
        <v>136</v>
      </c>
      <c r="O599" s="63">
        <v>144</v>
      </c>
      <c r="P599" s="63">
        <v>146</v>
      </c>
      <c r="Q599" s="63">
        <v>179</v>
      </c>
      <c r="R599" s="63">
        <v>188</v>
      </c>
      <c r="S599" s="63">
        <v>192</v>
      </c>
      <c r="T599" s="63">
        <v>195</v>
      </c>
      <c r="U599" s="63">
        <v>210</v>
      </c>
      <c r="V599" s="63">
        <v>187</v>
      </c>
      <c r="W599" s="63">
        <v>167</v>
      </c>
      <c r="X599" s="63">
        <v>175</v>
      </c>
      <c r="Y599" s="63">
        <v>171</v>
      </c>
      <c r="Z599" s="63">
        <v>146</v>
      </c>
      <c r="AA599" s="63">
        <v>152</v>
      </c>
      <c r="AB599" s="63">
        <v>161</v>
      </c>
      <c r="AC599" s="63">
        <v>166</v>
      </c>
    </row>
    <row r="600" spans="1:29" ht="15.6">
      <c r="A600" s="17" t="s">
        <v>3</v>
      </c>
      <c r="B600" s="63">
        <v>34</v>
      </c>
      <c r="C600" s="63">
        <v>34</v>
      </c>
      <c r="D600" s="63">
        <v>43</v>
      </c>
      <c r="E600" s="63">
        <v>42</v>
      </c>
      <c r="F600" s="63">
        <v>43</v>
      </c>
      <c r="G600" s="63">
        <v>40</v>
      </c>
      <c r="H600" s="63">
        <v>35</v>
      </c>
      <c r="I600" s="63">
        <v>37</v>
      </c>
      <c r="J600" s="63">
        <v>29</v>
      </c>
      <c r="K600" s="63">
        <v>26</v>
      </c>
      <c r="L600" s="63">
        <v>13</v>
      </c>
      <c r="M600" s="63">
        <v>23</v>
      </c>
      <c r="N600" s="63">
        <v>16</v>
      </c>
      <c r="O600" s="63">
        <v>24</v>
      </c>
      <c r="P600" s="63">
        <v>23</v>
      </c>
      <c r="Q600" s="63">
        <v>23</v>
      </c>
      <c r="R600" s="63">
        <v>21</v>
      </c>
      <c r="S600" s="63">
        <v>30</v>
      </c>
      <c r="T600" s="63">
        <v>30</v>
      </c>
      <c r="U600" s="63">
        <v>21</v>
      </c>
      <c r="V600" s="63">
        <v>15</v>
      </c>
      <c r="W600" s="63">
        <v>8</v>
      </c>
      <c r="X600" s="63">
        <v>6</v>
      </c>
      <c r="Y600" s="63">
        <v>2</v>
      </c>
      <c r="Z600" s="63">
        <v>1</v>
      </c>
      <c r="AA600" s="63">
        <v>0</v>
      </c>
      <c r="AB600" s="63">
        <v>0</v>
      </c>
      <c r="AC600" s="63">
        <v>0</v>
      </c>
    </row>
    <row r="601" spans="1:29" ht="15.6">
      <c r="A601" s="68" t="s">
        <v>4</v>
      </c>
      <c r="B601" s="63">
        <f t="shared" ref="B601:L601" si="29">B600+B599</f>
        <v>104</v>
      </c>
      <c r="C601" s="63">
        <f t="shared" si="29"/>
        <v>112</v>
      </c>
      <c r="D601" s="63">
        <f t="shared" si="29"/>
        <v>139</v>
      </c>
      <c r="E601" s="63">
        <f t="shared" si="29"/>
        <v>161</v>
      </c>
      <c r="F601" s="63">
        <f t="shared" si="29"/>
        <v>167</v>
      </c>
      <c r="G601" s="63">
        <f t="shared" si="29"/>
        <v>155</v>
      </c>
      <c r="H601" s="63">
        <f t="shared" si="29"/>
        <v>141</v>
      </c>
      <c r="I601" s="63">
        <f t="shared" si="29"/>
        <v>144</v>
      </c>
      <c r="J601" s="63">
        <f t="shared" si="29"/>
        <v>155</v>
      </c>
      <c r="K601" s="63">
        <f t="shared" si="29"/>
        <v>158</v>
      </c>
      <c r="L601" s="63">
        <f t="shared" si="29"/>
        <v>147</v>
      </c>
      <c r="M601" s="63">
        <f t="shared" ref="M601:AC601" si="30">SUM(M599:M600)</f>
        <v>163</v>
      </c>
      <c r="N601" s="63">
        <f t="shared" si="30"/>
        <v>152</v>
      </c>
      <c r="O601" s="63">
        <f t="shared" si="30"/>
        <v>168</v>
      </c>
      <c r="P601" s="63">
        <f t="shared" si="30"/>
        <v>169</v>
      </c>
      <c r="Q601" s="63">
        <f t="shared" si="30"/>
        <v>202</v>
      </c>
      <c r="R601" s="63">
        <f t="shared" ref="R601:AB601" si="31">SUM(R599:R600)</f>
        <v>209</v>
      </c>
      <c r="S601" s="63">
        <f t="shared" si="31"/>
        <v>222</v>
      </c>
      <c r="T601" s="63">
        <f t="shared" si="31"/>
        <v>225</v>
      </c>
      <c r="U601" s="63">
        <f t="shared" si="31"/>
        <v>231</v>
      </c>
      <c r="V601" s="63">
        <f t="shared" si="31"/>
        <v>202</v>
      </c>
      <c r="W601" s="63">
        <f t="shared" si="31"/>
        <v>175</v>
      </c>
      <c r="X601" s="63">
        <f t="shared" si="31"/>
        <v>181</v>
      </c>
      <c r="Y601" s="63">
        <f t="shared" si="31"/>
        <v>173</v>
      </c>
      <c r="Z601" s="63">
        <f t="shared" si="31"/>
        <v>147</v>
      </c>
      <c r="AA601" s="63">
        <f t="shared" si="31"/>
        <v>152</v>
      </c>
      <c r="AB601" s="63">
        <f t="shared" si="31"/>
        <v>161</v>
      </c>
      <c r="AC601" s="63">
        <f t="shared" si="30"/>
        <v>166</v>
      </c>
    </row>
    <row r="602" spans="1:29" ht="15.6">
      <c r="A602" s="19"/>
      <c r="B602" s="20"/>
      <c r="C602" s="20"/>
      <c r="D602" s="20"/>
      <c r="E602" s="20"/>
      <c r="F602" s="14"/>
      <c r="G602" s="14"/>
      <c r="H602" s="14"/>
      <c r="I602" s="14"/>
      <c r="J602" s="14"/>
      <c r="K602" s="14"/>
      <c r="L602" s="14"/>
      <c r="M602" s="14"/>
      <c r="N602" s="14"/>
    </row>
    <row r="603" spans="1:29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</row>
    <row r="604" spans="1:29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</row>
    <row r="605" spans="1:29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</row>
    <row r="606" spans="1:29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</row>
    <row r="607" spans="1:29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</row>
    <row r="608" spans="1:29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</row>
    <row r="609" spans="1:14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</row>
    <row r="610" spans="1:14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</row>
    <row r="611" spans="1:14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</row>
    <row r="612" spans="1:14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</row>
    <row r="613" spans="1:14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</row>
    <row r="614" spans="1: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</row>
    <row r="615" spans="1:14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</row>
    <row r="616" spans="1:14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</row>
    <row r="617" spans="1:14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</row>
    <row r="618" spans="1:14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</row>
    <row r="619" spans="1:14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</row>
    <row r="620" spans="1:14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</row>
    <row r="621" spans="1:14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</row>
    <row r="622" spans="1:14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</row>
    <row r="623" spans="1:14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</row>
    <row r="624" spans="1:1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</row>
    <row r="625" spans="1:29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</row>
    <row r="626" spans="1:29" ht="17.399999999999999">
      <c r="A626" s="157" t="s">
        <v>139</v>
      </c>
      <c r="B626" s="157"/>
      <c r="C626" s="157"/>
      <c r="D626" s="157"/>
      <c r="E626" s="157"/>
      <c r="F626" s="157"/>
      <c r="G626" s="157"/>
      <c r="H626" s="157"/>
      <c r="I626" s="157"/>
      <c r="J626" s="157"/>
      <c r="K626" s="157"/>
      <c r="L626" s="157"/>
      <c r="M626" s="157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  <c r="AA626" s="158"/>
      <c r="AB626" s="158"/>
      <c r="AC626" s="158"/>
    </row>
    <row r="627" spans="1:29" ht="17.399999999999999">
      <c r="A627" s="12"/>
      <c r="B627" s="13"/>
      <c r="C627" s="13"/>
      <c r="D627" s="13"/>
      <c r="E627" s="13"/>
      <c r="F627" s="14"/>
      <c r="G627" s="14"/>
      <c r="H627" s="14"/>
      <c r="I627" s="14"/>
      <c r="J627" s="14"/>
      <c r="K627" s="14"/>
      <c r="L627" s="14"/>
      <c r="M627" s="14"/>
      <c r="N627" s="14"/>
    </row>
    <row r="628" spans="1:29" ht="17.399999999999999">
      <c r="A628" s="157" t="s">
        <v>16</v>
      </c>
      <c r="B628" s="157"/>
      <c r="C628" s="157"/>
      <c r="D628" s="157"/>
      <c r="E628" s="157"/>
      <c r="F628" s="157"/>
      <c r="G628" s="157"/>
      <c r="H628" s="157"/>
      <c r="I628" s="157"/>
      <c r="J628" s="157"/>
      <c r="K628" s="157"/>
      <c r="L628" s="157"/>
      <c r="M628" s="157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  <c r="AA628" s="158"/>
      <c r="AB628" s="158"/>
      <c r="AC628" s="158"/>
    </row>
    <row r="629" spans="1:29" ht="17.399999999999999">
      <c r="A629" s="165" t="s">
        <v>95</v>
      </c>
      <c r="B629" s="165"/>
      <c r="C629" s="165"/>
      <c r="D629" s="165"/>
      <c r="E629" s="165"/>
      <c r="F629" s="165"/>
      <c r="G629" s="165"/>
      <c r="H629" s="165"/>
      <c r="I629" s="165"/>
      <c r="J629" s="165"/>
      <c r="K629" s="165"/>
      <c r="L629" s="165"/>
      <c r="M629" s="165"/>
      <c r="N629" s="170"/>
      <c r="O629" s="170"/>
      <c r="P629" s="170"/>
      <c r="Q629" s="170"/>
      <c r="R629" s="170"/>
      <c r="S629" s="170"/>
      <c r="T629" s="170"/>
      <c r="U629" s="170"/>
      <c r="V629" s="170"/>
      <c r="W629" s="170"/>
      <c r="X629" s="170"/>
      <c r="Y629" s="170"/>
      <c r="Z629" s="170"/>
      <c r="AA629" s="170"/>
      <c r="AB629" s="170"/>
      <c r="AC629" s="170"/>
    </row>
    <row r="630" spans="1:29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</row>
    <row r="631" spans="1:29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</row>
    <row r="632" spans="1:29" ht="15.6">
      <c r="A632" s="15"/>
      <c r="B632" s="16">
        <v>1994</v>
      </c>
      <c r="C632" s="16">
        <v>1995</v>
      </c>
      <c r="D632" s="16">
        <v>1996</v>
      </c>
      <c r="E632" s="16">
        <v>1997</v>
      </c>
      <c r="F632" s="16">
        <v>1998</v>
      </c>
      <c r="G632" s="16">
        <v>1999</v>
      </c>
      <c r="H632" s="16">
        <v>2000</v>
      </c>
      <c r="I632" s="16">
        <v>2001</v>
      </c>
      <c r="J632" s="16">
        <v>2002</v>
      </c>
      <c r="K632" s="16">
        <v>2003</v>
      </c>
      <c r="L632" s="16">
        <v>2004</v>
      </c>
      <c r="M632" s="16">
        <v>2005</v>
      </c>
      <c r="N632" s="16">
        <v>2006</v>
      </c>
      <c r="O632" s="16">
        <v>2007</v>
      </c>
      <c r="P632" s="16">
        <v>2008</v>
      </c>
      <c r="Q632" s="16">
        <v>2009</v>
      </c>
      <c r="R632" s="16">
        <v>2010</v>
      </c>
      <c r="S632" s="16">
        <v>2011</v>
      </c>
      <c r="T632" s="16">
        <v>2012</v>
      </c>
      <c r="U632" s="16">
        <v>2013</v>
      </c>
      <c r="V632" s="16">
        <v>2014</v>
      </c>
      <c r="W632" s="16">
        <v>2015</v>
      </c>
      <c r="X632" s="16">
        <v>2016</v>
      </c>
      <c r="Y632" s="16">
        <v>2017</v>
      </c>
      <c r="Z632" s="16">
        <v>2018</v>
      </c>
      <c r="AA632" s="16">
        <v>2019</v>
      </c>
      <c r="AB632" s="23">
        <v>2020</v>
      </c>
      <c r="AC632" s="23">
        <v>2021</v>
      </c>
    </row>
    <row r="633" spans="1:29" ht="15.6">
      <c r="A633" s="17" t="s">
        <v>2</v>
      </c>
      <c r="B633" s="18" t="s">
        <v>33</v>
      </c>
      <c r="C633" s="18" t="s">
        <v>33</v>
      </c>
      <c r="D633" s="18" t="s">
        <v>33</v>
      </c>
      <c r="E633" s="18" t="s">
        <v>33</v>
      </c>
      <c r="F633" s="18" t="s">
        <v>33</v>
      </c>
      <c r="G633" s="18" t="s">
        <v>33</v>
      </c>
      <c r="H633" s="18" t="s">
        <v>33</v>
      </c>
      <c r="I633" s="18">
        <v>0</v>
      </c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18">
        <v>1</v>
      </c>
      <c r="Y633" s="18">
        <v>25</v>
      </c>
      <c r="Z633" s="18">
        <v>37</v>
      </c>
      <c r="AA633" s="18">
        <v>38</v>
      </c>
      <c r="AB633" s="18">
        <v>32</v>
      </c>
      <c r="AC633" s="18">
        <v>26</v>
      </c>
    </row>
    <row r="634" spans="1:29" ht="15.6">
      <c r="A634" s="19"/>
      <c r="B634" s="20"/>
      <c r="C634" s="20"/>
      <c r="D634" s="20"/>
      <c r="E634" s="20"/>
      <c r="F634" s="14"/>
      <c r="G634" s="14"/>
      <c r="H634" s="14"/>
      <c r="I634" s="14"/>
      <c r="J634" s="14"/>
      <c r="K634" s="14"/>
      <c r="L634" s="14"/>
      <c r="M634" s="14"/>
      <c r="N634" s="14"/>
    </row>
    <row r="635" spans="1:29" ht="15.6">
      <c r="A635" s="19"/>
      <c r="B635" s="20"/>
      <c r="C635" s="20"/>
      <c r="D635" s="20"/>
      <c r="E635" s="20"/>
      <c r="F635" s="14"/>
      <c r="G635" s="14"/>
      <c r="H635" s="14"/>
      <c r="I635" s="14"/>
      <c r="J635" s="14"/>
      <c r="K635" s="14"/>
      <c r="L635" s="14"/>
      <c r="M635" s="14"/>
      <c r="N635" s="14"/>
    </row>
    <row r="636" spans="1:29" ht="15.6">
      <c r="A636" s="19"/>
      <c r="B636" s="20"/>
      <c r="C636" s="20"/>
      <c r="D636" s="20"/>
      <c r="E636" s="20"/>
      <c r="F636" s="14"/>
      <c r="G636" s="14"/>
      <c r="H636" s="14"/>
      <c r="I636" s="14"/>
      <c r="J636" s="14"/>
      <c r="K636" s="14"/>
      <c r="L636" s="14"/>
      <c r="M636" s="14"/>
      <c r="N636" s="14"/>
    </row>
    <row r="637" spans="1:29" ht="15.6">
      <c r="A637" s="19"/>
      <c r="B637" s="20"/>
      <c r="C637" s="20"/>
      <c r="D637" s="20"/>
      <c r="E637" s="20"/>
      <c r="F637" s="14"/>
      <c r="G637" s="14"/>
      <c r="H637" s="14"/>
      <c r="I637" s="14"/>
      <c r="J637" s="14"/>
      <c r="K637" s="14"/>
      <c r="L637" s="14"/>
      <c r="M637" s="14"/>
      <c r="N637" s="14"/>
    </row>
    <row r="638" spans="1:29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</row>
    <row r="639" spans="1:29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</row>
    <row r="640" spans="1:29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</row>
    <row r="641" spans="1:14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</row>
    <row r="642" spans="1:14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</row>
    <row r="643" spans="1:14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</row>
    <row r="644" spans="1:1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</row>
    <row r="645" spans="1:14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</row>
    <row r="646" spans="1:14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</row>
    <row r="647" spans="1:14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</row>
    <row r="648" spans="1:14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</row>
    <row r="649" spans="1:14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</row>
    <row r="650" spans="1:14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</row>
    <row r="651" spans="1:14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</row>
    <row r="652" spans="1:14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</row>
    <row r="653" spans="1:14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</row>
    <row r="654" spans="1:1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</row>
    <row r="655" spans="1:14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</row>
    <row r="656" spans="1:14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</row>
    <row r="657" spans="1:29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</row>
    <row r="658" spans="1:29" ht="17.399999999999999">
      <c r="A658" s="157" t="s">
        <v>139</v>
      </c>
      <c r="B658" s="157"/>
      <c r="C658" s="157"/>
      <c r="D658" s="157"/>
      <c r="E658" s="157"/>
      <c r="F658" s="157"/>
      <c r="G658" s="157"/>
      <c r="H658" s="157"/>
      <c r="I658" s="157"/>
      <c r="J658" s="157"/>
      <c r="K658" s="157"/>
      <c r="L658" s="157"/>
      <c r="M658" s="157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  <c r="AA658" s="158"/>
      <c r="AB658" s="158"/>
      <c r="AC658" s="158"/>
    </row>
    <row r="659" spans="1:29" ht="17.399999999999999">
      <c r="A659" s="12"/>
      <c r="B659" s="13"/>
      <c r="C659" s="13"/>
      <c r="D659" s="13"/>
      <c r="E659" s="13"/>
      <c r="F659" s="14"/>
      <c r="G659" s="14"/>
      <c r="H659" s="14"/>
      <c r="I659" s="14"/>
      <c r="J659" s="14"/>
      <c r="K659" s="14"/>
      <c r="L659" s="14"/>
      <c r="M659" s="14"/>
      <c r="N659" s="14"/>
    </row>
    <row r="660" spans="1:29" ht="17.399999999999999">
      <c r="A660" s="157" t="s">
        <v>16</v>
      </c>
      <c r="B660" s="157"/>
      <c r="C660" s="157"/>
      <c r="D660" s="157"/>
      <c r="E660" s="157"/>
      <c r="F660" s="157"/>
      <c r="G660" s="157"/>
      <c r="H660" s="157"/>
      <c r="I660" s="157"/>
      <c r="J660" s="157"/>
      <c r="K660" s="157"/>
      <c r="L660" s="157"/>
      <c r="M660" s="157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  <c r="AA660" s="158"/>
      <c r="AB660" s="158"/>
      <c r="AC660" s="158"/>
    </row>
    <row r="661" spans="1:29" ht="17.399999999999999">
      <c r="A661" s="157" t="s">
        <v>18</v>
      </c>
      <c r="B661" s="157"/>
      <c r="C661" s="157"/>
      <c r="D661" s="157"/>
      <c r="E661" s="157"/>
      <c r="F661" s="157"/>
      <c r="G661" s="157"/>
      <c r="H661" s="157"/>
      <c r="I661" s="157"/>
      <c r="J661" s="157"/>
      <c r="K661" s="157"/>
      <c r="L661" s="157"/>
      <c r="M661" s="157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  <c r="AA661" s="158"/>
      <c r="AB661" s="158"/>
      <c r="AC661" s="158"/>
    </row>
    <row r="662" spans="1:29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</row>
    <row r="663" spans="1:29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</row>
    <row r="664" spans="1:29" ht="15.6">
      <c r="A664" s="15"/>
      <c r="B664" s="16">
        <v>1994</v>
      </c>
      <c r="C664" s="16">
        <v>1995</v>
      </c>
      <c r="D664" s="16">
        <v>1996</v>
      </c>
      <c r="E664" s="16">
        <v>1997</v>
      </c>
      <c r="F664" s="16">
        <v>1998</v>
      </c>
      <c r="G664" s="16">
        <v>1999</v>
      </c>
      <c r="H664" s="16">
        <v>2000</v>
      </c>
      <c r="I664" s="16">
        <v>2001</v>
      </c>
      <c r="J664" s="16">
        <v>2002</v>
      </c>
      <c r="K664" s="16">
        <v>2003</v>
      </c>
      <c r="L664" s="16">
        <v>2004</v>
      </c>
      <c r="M664" s="16">
        <v>2005</v>
      </c>
      <c r="N664" s="16">
        <v>2006</v>
      </c>
      <c r="O664" s="16">
        <v>2007</v>
      </c>
      <c r="P664" s="16">
        <v>2008</v>
      </c>
      <c r="Q664" s="16">
        <v>2009</v>
      </c>
      <c r="R664" s="16">
        <v>2010</v>
      </c>
      <c r="S664" s="16">
        <v>2011</v>
      </c>
      <c r="T664" s="16">
        <v>2012</v>
      </c>
      <c r="U664" s="16">
        <v>2013</v>
      </c>
      <c r="V664" s="16">
        <v>2014</v>
      </c>
      <c r="W664" s="16">
        <v>2015</v>
      </c>
      <c r="X664" s="16">
        <v>2016</v>
      </c>
      <c r="Y664" s="16">
        <v>2017</v>
      </c>
      <c r="Z664" s="16">
        <v>2018</v>
      </c>
      <c r="AA664" s="16">
        <v>2019</v>
      </c>
      <c r="AB664" s="23">
        <v>2020</v>
      </c>
      <c r="AC664" s="23">
        <v>2021</v>
      </c>
    </row>
    <row r="665" spans="1:29" ht="15.6">
      <c r="A665" s="17" t="s">
        <v>2</v>
      </c>
      <c r="B665" s="18">
        <v>12</v>
      </c>
      <c r="C665" s="18">
        <v>18</v>
      </c>
      <c r="D665" s="18">
        <v>18</v>
      </c>
      <c r="E665" s="18">
        <v>18</v>
      </c>
      <c r="F665" s="18">
        <v>12</v>
      </c>
      <c r="G665" s="18">
        <v>22</v>
      </c>
      <c r="H665" s="18">
        <v>18</v>
      </c>
      <c r="I665" s="18">
        <v>16</v>
      </c>
      <c r="J665" s="18">
        <v>20</v>
      </c>
      <c r="K665" s="18">
        <v>25</v>
      </c>
      <c r="L665" s="18">
        <v>28</v>
      </c>
      <c r="M665" s="18">
        <v>32</v>
      </c>
      <c r="N665" s="18">
        <v>40</v>
      </c>
      <c r="O665" s="18">
        <v>33</v>
      </c>
      <c r="P665" s="18">
        <v>36</v>
      </c>
      <c r="Q665" s="18">
        <v>41</v>
      </c>
      <c r="R665" s="18">
        <v>56</v>
      </c>
      <c r="S665" s="18">
        <v>60</v>
      </c>
      <c r="T665" s="18">
        <v>53</v>
      </c>
      <c r="U665" s="18">
        <v>49</v>
      </c>
      <c r="V665" s="18">
        <v>50</v>
      </c>
      <c r="W665" s="18">
        <v>47</v>
      </c>
      <c r="X665" s="18">
        <v>42</v>
      </c>
      <c r="Y665" s="18">
        <v>24</v>
      </c>
      <c r="Z665" s="18">
        <v>27</v>
      </c>
      <c r="AA665" s="18">
        <v>23</v>
      </c>
      <c r="AB665" s="18">
        <v>22</v>
      </c>
      <c r="AC665" s="18">
        <v>20</v>
      </c>
    </row>
    <row r="666" spans="1:29" ht="15.6">
      <c r="A666" s="19"/>
      <c r="B666" s="20"/>
      <c r="C666" s="20"/>
      <c r="D666" s="20"/>
      <c r="E666" s="20"/>
      <c r="F666" s="14"/>
      <c r="G666" s="14"/>
      <c r="H666" s="14"/>
      <c r="I666" s="14"/>
      <c r="J666" s="14"/>
      <c r="K666" s="14"/>
      <c r="L666" s="14"/>
      <c r="M666" s="14"/>
      <c r="N666" s="14"/>
    </row>
    <row r="667" spans="1:29" ht="15.6">
      <c r="A667" s="19"/>
      <c r="B667" s="20"/>
      <c r="C667" s="20"/>
      <c r="D667" s="20"/>
      <c r="E667" s="20"/>
      <c r="F667" s="14"/>
      <c r="G667" s="14"/>
      <c r="H667" s="14"/>
      <c r="I667" s="14"/>
      <c r="J667" s="14"/>
      <c r="K667" s="14"/>
      <c r="L667" s="14"/>
      <c r="M667" s="14"/>
      <c r="N667" s="14"/>
    </row>
    <row r="668" spans="1:29" ht="15.6">
      <c r="A668" s="19"/>
      <c r="B668" s="20"/>
      <c r="C668" s="20"/>
      <c r="D668" s="20"/>
      <c r="E668" s="20"/>
      <c r="F668" s="14"/>
      <c r="G668" s="14"/>
      <c r="H668" s="14"/>
      <c r="I668" s="14"/>
      <c r="J668" s="14"/>
      <c r="K668" s="14"/>
      <c r="L668" s="14"/>
      <c r="M668" s="14"/>
      <c r="N668" s="14"/>
    </row>
    <row r="669" spans="1:29" ht="15.6">
      <c r="A669" s="19"/>
      <c r="B669" s="20"/>
      <c r="C669" s="20"/>
      <c r="D669" s="20"/>
      <c r="E669" s="20"/>
      <c r="F669" s="14"/>
      <c r="G669" s="14"/>
      <c r="H669" s="14"/>
      <c r="I669" s="14"/>
      <c r="J669" s="14"/>
      <c r="K669" s="14"/>
      <c r="L669" s="14"/>
      <c r="M669" s="14"/>
      <c r="N669" s="14"/>
    </row>
    <row r="670" spans="1:29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</row>
    <row r="671" spans="1:29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</row>
    <row r="672" spans="1:29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</row>
    <row r="673" spans="1:14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</row>
    <row r="674" spans="1:14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</row>
    <row r="675" spans="1:14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</row>
    <row r="676" spans="1:14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</row>
    <row r="677" spans="1:14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</row>
    <row r="678" spans="1:14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</row>
    <row r="679" spans="1:14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</row>
    <row r="680" spans="1:14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</row>
    <row r="681" spans="1:14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</row>
    <row r="682" spans="1:14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</row>
    <row r="683" spans="1:14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</row>
    <row r="684" spans="1:14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</row>
    <row r="685" spans="1:14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</row>
    <row r="686" spans="1:14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</row>
    <row r="687" spans="1:14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</row>
    <row r="688" spans="1:14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</row>
    <row r="689" spans="1:29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</row>
    <row r="690" spans="1:29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</row>
    <row r="691" spans="1:29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</row>
    <row r="692" spans="1:29" ht="17.399999999999999">
      <c r="A692" s="157" t="s">
        <v>139</v>
      </c>
      <c r="B692" s="157"/>
      <c r="C692" s="157"/>
      <c r="D692" s="157"/>
      <c r="E692" s="157"/>
      <c r="F692" s="157"/>
      <c r="G692" s="157"/>
      <c r="H692" s="157"/>
      <c r="I692" s="157"/>
      <c r="J692" s="157"/>
      <c r="K692" s="157"/>
      <c r="L692" s="157"/>
      <c r="M692" s="157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  <c r="AA692" s="158"/>
      <c r="AB692" s="158"/>
      <c r="AC692" s="158"/>
    </row>
    <row r="693" spans="1:29" ht="17.399999999999999">
      <c r="A693" s="12"/>
      <c r="B693" s="13"/>
      <c r="C693" s="13"/>
      <c r="D693" s="13"/>
      <c r="E693" s="13"/>
      <c r="F693" s="14"/>
      <c r="G693" s="14"/>
      <c r="H693" s="14"/>
      <c r="I693" s="14"/>
      <c r="J693" s="14"/>
      <c r="K693" s="14"/>
      <c r="L693" s="14"/>
      <c r="M693" s="14"/>
      <c r="N693" s="14"/>
    </row>
    <row r="694" spans="1:29" ht="17.399999999999999">
      <c r="A694" s="157" t="s">
        <v>19</v>
      </c>
      <c r="B694" s="157"/>
      <c r="C694" s="157"/>
      <c r="D694" s="157"/>
      <c r="E694" s="157"/>
      <c r="F694" s="157"/>
      <c r="G694" s="157"/>
      <c r="H694" s="157"/>
      <c r="I694" s="157"/>
      <c r="J694" s="157"/>
      <c r="K694" s="157"/>
      <c r="L694" s="157"/>
      <c r="M694" s="157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  <c r="AA694" s="158"/>
      <c r="AB694" s="158"/>
      <c r="AC694" s="158"/>
    </row>
    <row r="695" spans="1:29" ht="17.399999999999999">
      <c r="A695" s="165" t="s">
        <v>143</v>
      </c>
      <c r="B695" s="165"/>
      <c r="C695" s="165"/>
      <c r="D695" s="165"/>
      <c r="E695" s="165"/>
      <c r="F695" s="165"/>
      <c r="G695" s="165"/>
      <c r="H695" s="165"/>
      <c r="I695" s="165"/>
      <c r="J695" s="165"/>
      <c r="K695" s="165"/>
      <c r="L695" s="165"/>
      <c r="M695" s="165"/>
      <c r="N695" s="170"/>
      <c r="O695" s="170"/>
      <c r="P695" s="170"/>
      <c r="Q695" s="170"/>
      <c r="R695" s="170"/>
      <c r="S695" s="170"/>
      <c r="T695" s="170"/>
      <c r="U695" s="170"/>
      <c r="V695" s="170"/>
      <c r="W695" s="170"/>
      <c r="X695" s="170"/>
      <c r="Y695" s="170"/>
      <c r="Z695" s="170"/>
      <c r="AA695" s="170"/>
      <c r="AB695" s="170"/>
      <c r="AC695" s="170"/>
    </row>
    <row r="696" spans="1:29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</row>
    <row r="697" spans="1:29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</row>
    <row r="698" spans="1:29" ht="15.6">
      <c r="A698" s="15"/>
      <c r="B698" s="16">
        <v>1994</v>
      </c>
      <c r="C698" s="16">
        <v>1995</v>
      </c>
      <c r="D698" s="16">
        <v>1996</v>
      </c>
      <c r="E698" s="16">
        <v>1997</v>
      </c>
      <c r="F698" s="16" t="s">
        <v>20</v>
      </c>
      <c r="G698" s="16">
        <v>1999</v>
      </c>
      <c r="H698" s="16">
        <v>2000</v>
      </c>
      <c r="I698" s="16">
        <v>2001</v>
      </c>
      <c r="J698" s="16">
        <v>2002</v>
      </c>
      <c r="K698" s="16">
        <v>2003</v>
      </c>
      <c r="L698" s="16">
        <v>2004</v>
      </c>
      <c r="M698" s="16">
        <v>2005</v>
      </c>
      <c r="N698" s="16">
        <v>2006</v>
      </c>
      <c r="O698" s="16">
        <v>2007</v>
      </c>
      <c r="P698" s="16">
        <v>2008</v>
      </c>
      <c r="Q698" s="16">
        <v>2009</v>
      </c>
      <c r="R698" s="16">
        <v>2010</v>
      </c>
      <c r="S698" s="16">
        <v>2011</v>
      </c>
      <c r="T698" s="16">
        <v>2012</v>
      </c>
      <c r="U698" s="16">
        <v>2013</v>
      </c>
      <c r="V698" s="16">
        <v>2014</v>
      </c>
      <c r="W698" s="16">
        <v>2015</v>
      </c>
      <c r="X698" s="16">
        <v>2016</v>
      </c>
      <c r="Y698" s="16">
        <v>2017</v>
      </c>
      <c r="Z698" s="16">
        <v>2018</v>
      </c>
      <c r="AA698" s="16">
        <v>2019</v>
      </c>
      <c r="AB698" s="23">
        <v>2020</v>
      </c>
      <c r="AC698" s="23">
        <v>2021</v>
      </c>
    </row>
    <row r="699" spans="1:29" ht="15.6">
      <c r="A699" s="17" t="s">
        <v>2</v>
      </c>
      <c r="B699" s="18">
        <v>43</v>
      </c>
      <c r="C699" s="18">
        <v>37</v>
      </c>
      <c r="D699" s="18">
        <v>32</v>
      </c>
      <c r="E699" s="18">
        <v>25</v>
      </c>
      <c r="F699" s="18">
        <v>29</v>
      </c>
      <c r="G699" s="18">
        <v>20</v>
      </c>
      <c r="H699" s="18">
        <v>20</v>
      </c>
      <c r="I699" s="18">
        <v>24</v>
      </c>
      <c r="J699" s="18">
        <v>22</v>
      </c>
      <c r="K699" s="18">
        <v>33</v>
      </c>
      <c r="L699" s="18">
        <v>34</v>
      </c>
      <c r="M699" s="18">
        <v>37</v>
      </c>
      <c r="N699" s="18">
        <v>38</v>
      </c>
      <c r="O699" s="18">
        <v>33</v>
      </c>
      <c r="P699" s="18">
        <v>34</v>
      </c>
      <c r="Q699" s="18">
        <v>42</v>
      </c>
      <c r="R699" s="18">
        <v>57</v>
      </c>
      <c r="S699" s="18">
        <v>53</v>
      </c>
      <c r="T699" s="18">
        <v>40</v>
      </c>
      <c r="U699" s="18">
        <v>53</v>
      </c>
      <c r="V699" s="18">
        <v>46</v>
      </c>
      <c r="W699" s="18">
        <v>44</v>
      </c>
      <c r="X699" s="18">
        <v>41</v>
      </c>
      <c r="Y699" s="18">
        <v>35</v>
      </c>
      <c r="Z699" s="18">
        <v>22</v>
      </c>
      <c r="AA699" s="18">
        <v>28</v>
      </c>
      <c r="AB699" s="18">
        <v>30</v>
      </c>
      <c r="AC699" s="18">
        <v>20</v>
      </c>
    </row>
    <row r="700" spans="1:29" ht="15.6">
      <c r="A700" s="19"/>
      <c r="B700" s="20"/>
      <c r="C700" s="20"/>
      <c r="D700" s="20"/>
      <c r="E700" s="20"/>
      <c r="F700" s="14"/>
      <c r="G700" s="14"/>
      <c r="H700" s="14"/>
      <c r="I700" s="14"/>
      <c r="J700" s="14"/>
      <c r="K700" s="14"/>
      <c r="L700" s="14"/>
      <c r="M700" s="14"/>
      <c r="N700" s="14"/>
    </row>
    <row r="701" spans="1:29" ht="15.6">
      <c r="A701" s="19"/>
      <c r="B701" s="20"/>
      <c r="C701" s="20"/>
      <c r="D701" s="20"/>
      <c r="E701" s="20"/>
      <c r="F701" s="14"/>
      <c r="G701" s="14"/>
      <c r="H701" s="14"/>
      <c r="I701" s="14"/>
      <c r="J701" s="14"/>
      <c r="K701" s="14"/>
      <c r="L701" s="14"/>
      <c r="M701" s="14"/>
      <c r="N701" s="14"/>
    </row>
    <row r="702" spans="1:29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</row>
    <row r="703" spans="1:29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</row>
    <row r="704" spans="1:29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</row>
    <row r="705" spans="1:14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</row>
    <row r="706" spans="1:14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</row>
    <row r="707" spans="1:14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</row>
    <row r="708" spans="1:14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</row>
    <row r="709" spans="1:14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</row>
    <row r="710" spans="1:14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</row>
    <row r="711" spans="1:14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</row>
    <row r="712" spans="1:14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</row>
    <row r="713" spans="1:14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</row>
    <row r="714" spans="1:14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</row>
    <row r="715" spans="1:14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</row>
    <row r="716" spans="1:14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</row>
    <row r="717" spans="1:14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</row>
    <row r="718" spans="1:14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</row>
    <row r="719" spans="1:14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</row>
    <row r="720" spans="1:14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</row>
    <row r="721" spans="1:29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</row>
    <row r="722" spans="1:29" ht="15.6">
      <c r="A722" s="147" t="s">
        <v>131</v>
      </c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14"/>
    </row>
    <row r="723" spans="1:29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</row>
    <row r="724" spans="1:29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</row>
    <row r="725" spans="1:29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</row>
    <row r="726" spans="1:29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</row>
    <row r="727" spans="1:29" ht="17.399999999999999">
      <c r="A727" s="157" t="s">
        <v>139</v>
      </c>
      <c r="B727" s="157"/>
      <c r="C727" s="157"/>
      <c r="D727" s="157"/>
      <c r="E727" s="157"/>
      <c r="F727" s="157"/>
      <c r="G727" s="157"/>
      <c r="H727" s="157"/>
      <c r="I727" s="157"/>
      <c r="J727" s="157"/>
      <c r="K727" s="157"/>
      <c r="L727" s="157"/>
      <c r="M727" s="157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  <c r="AA727" s="158"/>
      <c r="AB727" s="158"/>
      <c r="AC727" s="158"/>
    </row>
    <row r="728" spans="1:29" ht="17.399999999999999">
      <c r="A728" s="12"/>
      <c r="B728" s="13"/>
      <c r="C728" s="13"/>
      <c r="D728" s="13"/>
      <c r="E728" s="13"/>
      <c r="F728" s="14"/>
      <c r="G728" s="14"/>
      <c r="H728" s="14"/>
      <c r="I728" s="14"/>
      <c r="J728" s="14"/>
      <c r="K728" s="14"/>
      <c r="L728" s="14"/>
      <c r="M728" s="14"/>
      <c r="N728" s="14"/>
    </row>
    <row r="729" spans="1:29" ht="17.399999999999999">
      <c r="A729" s="157" t="s">
        <v>21</v>
      </c>
      <c r="B729" s="157"/>
      <c r="C729" s="157"/>
      <c r="D729" s="157"/>
      <c r="E729" s="157"/>
      <c r="F729" s="157"/>
      <c r="G729" s="157"/>
      <c r="H729" s="157"/>
      <c r="I729" s="157"/>
      <c r="J729" s="157"/>
      <c r="K729" s="157"/>
      <c r="L729" s="157"/>
      <c r="M729" s="157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  <c r="AA729" s="158"/>
      <c r="AB729" s="158"/>
      <c r="AC729" s="158"/>
    </row>
    <row r="730" spans="1:29" ht="17.399999999999999">
      <c r="A730" s="157" t="s">
        <v>91</v>
      </c>
      <c r="B730" s="157"/>
      <c r="C730" s="157"/>
      <c r="D730" s="157"/>
      <c r="E730" s="157"/>
      <c r="F730" s="157"/>
      <c r="G730" s="157"/>
      <c r="H730" s="157"/>
      <c r="I730" s="157"/>
      <c r="J730" s="157"/>
      <c r="K730" s="157"/>
      <c r="L730" s="157"/>
      <c r="M730" s="157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  <c r="AA730" s="158"/>
      <c r="AB730" s="158"/>
      <c r="AC730" s="158"/>
    </row>
    <row r="731" spans="1:29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</row>
    <row r="732" spans="1:29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</row>
    <row r="733" spans="1:29" ht="15.6">
      <c r="A733" s="15"/>
      <c r="B733" s="16">
        <v>1994</v>
      </c>
      <c r="C733" s="16">
        <v>1995</v>
      </c>
      <c r="D733" s="16">
        <v>1996</v>
      </c>
      <c r="E733" s="16">
        <v>1997</v>
      </c>
      <c r="F733" s="16">
        <v>1998</v>
      </c>
      <c r="G733" s="16">
        <v>1999</v>
      </c>
      <c r="H733" s="16">
        <v>2000</v>
      </c>
      <c r="I733" s="16">
        <v>2001</v>
      </c>
      <c r="J733" s="16">
        <v>2002</v>
      </c>
      <c r="K733" s="16">
        <v>2003</v>
      </c>
      <c r="L733" s="16">
        <v>2004</v>
      </c>
      <c r="M733" s="16">
        <v>2005</v>
      </c>
      <c r="N733" s="16">
        <v>2006</v>
      </c>
      <c r="O733" s="16">
        <v>2007</v>
      </c>
      <c r="P733" s="16">
        <v>2008</v>
      </c>
      <c r="Q733" s="16">
        <v>2009</v>
      </c>
      <c r="R733" s="16">
        <v>2010</v>
      </c>
      <c r="S733" s="16">
        <v>2011</v>
      </c>
      <c r="T733" s="16">
        <v>2012</v>
      </c>
      <c r="U733" s="16">
        <v>2013</v>
      </c>
      <c r="V733" s="16">
        <v>2014</v>
      </c>
      <c r="W733" s="16">
        <v>2015</v>
      </c>
      <c r="X733" s="16">
        <v>2016</v>
      </c>
      <c r="Y733" s="16">
        <v>2017</v>
      </c>
      <c r="Z733" s="16">
        <v>2018</v>
      </c>
      <c r="AA733" s="16">
        <v>2019</v>
      </c>
      <c r="AB733" s="23">
        <v>2020</v>
      </c>
      <c r="AC733" s="23">
        <v>2021</v>
      </c>
    </row>
    <row r="734" spans="1:29" ht="15.6">
      <c r="A734" s="17" t="s">
        <v>2</v>
      </c>
      <c r="B734" s="63">
        <v>111</v>
      </c>
      <c r="C734" s="63">
        <v>95</v>
      </c>
      <c r="D734" s="63">
        <v>104</v>
      </c>
      <c r="E734" s="63">
        <v>102</v>
      </c>
      <c r="F734" s="63">
        <v>126</v>
      </c>
      <c r="G734" s="63">
        <v>136</v>
      </c>
      <c r="H734" s="63">
        <v>133</v>
      </c>
      <c r="I734" s="63">
        <v>136</v>
      </c>
      <c r="J734" s="63">
        <v>128</v>
      </c>
      <c r="K734" s="63">
        <v>114</v>
      </c>
      <c r="L734" s="63">
        <v>137</v>
      </c>
      <c r="M734" s="63">
        <v>138</v>
      </c>
      <c r="N734" s="63">
        <v>130</v>
      </c>
      <c r="O734" s="63">
        <v>135</v>
      </c>
      <c r="P734" s="63">
        <v>147</v>
      </c>
      <c r="Q734" s="63">
        <v>138</v>
      </c>
      <c r="R734" s="63">
        <v>171</v>
      </c>
      <c r="S734" s="63">
        <v>159</v>
      </c>
      <c r="T734" s="63">
        <v>141</v>
      </c>
      <c r="U734" s="63">
        <v>142</v>
      </c>
      <c r="V734" s="63">
        <v>136</v>
      </c>
      <c r="W734" s="63">
        <v>131</v>
      </c>
      <c r="X734" s="63">
        <v>129</v>
      </c>
      <c r="Y734" s="63">
        <v>109</v>
      </c>
      <c r="Z734" s="63">
        <v>106</v>
      </c>
      <c r="AA734" s="63">
        <v>107</v>
      </c>
      <c r="AB734" s="63">
        <v>111</v>
      </c>
      <c r="AC734" s="63">
        <v>107</v>
      </c>
    </row>
    <row r="735" spans="1:29" ht="15.6">
      <c r="A735" s="17" t="s">
        <v>3</v>
      </c>
      <c r="B735" s="63">
        <v>78</v>
      </c>
      <c r="C735" s="63">
        <v>119</v>
      </c>
      <c r="D735" s="63">
        <v>112</v>
      </c>
      <c r="E735" s="63">
        <v>126</v>
      </c>
      <c r="F735" s="63">
        <v>97</v>
      </c>
      <c r="G735" s="63">
        <v>105</v>
      </c>
      <c r="H735" s="63">
        <v>93</v>
      </c>
      <c r="I735" s="63">
        <v>75</v>
      </c>
      <c r="J735" s="63">
        <v>84</v>
      </c>
      <c r="K735" s="63">
        <v>74</v>
      </c>
      <c r="L735" s="63">
        <v>58</v>
      </c>
      <c r="M735" s="63">
        <v>54</v>
      </c>
      <c r="N735" s="63">
        <v>43</v>
      </c>
      <c r="O735" s="63">
        <v>39</v>
      </c>
      <c r="P735" s="63">
        <v>35</v>
      </c>
      <c r="Q735" s="63">
        <v>41</v>
      </c>
      <c r="R735" s="63">
        <v>42</v>
      </c>
      <c r="S735" s="63">
        <v>36</v>
      </c>
      <c r="T735" s="63">
        <v>34</v>
      </c>
      <c r="U735" s="63">
        <v>24</v>
      </c>
      <c r="V735" s="63">
        <v>20</v>
      </c>
      <c r="W735" s="63">
        <v>21</v>
      </c>
      <c r="X735" s="63">
        <v>17</v>
      </c>
      <c r="Y735" s="63">
        <v>11</v>
      </c>
      <c r="Z735" s="63">
        <v>11</v>
      </c>
      <c r="AA735" s="63">
        <v>14</v>
      </c>
      <c r="AB735" s="63">
        <v>15</v>
      </c>
      <c r="AC735" s="63">
        <v>14</v>
      </c>
    </row>
    <row r="736" spans="1:29" ht="15.6">
      <c r="A736" s="68" t="s">
        <v>4</v>
      </c>
      <c r="B736" s="63">
        <f t="shared" ref="B736:AC736" si="32">SUM(B734:B735)</f>
        <v>189</v>
      </c>
      <c r="C736" s="63">
        <f t="shared" si="32"/>
        <v>214</v>
      </c>
      <c r="D736" s="63">
        <f t="shared" si="32"/>
        <v>216</v>
      </c>
      <c r="E736" s="63">
        <f t="shared" si="32"/>
        <v>228</v>
      </c>
      <c r="F736" s="63">
        <f t="shared" si="32"/>
        <v>223</v>
      </c>
      <c r="G736" s="63">
        <f t="shared" si="32"/>
        <v>241</v>
      </c>
      <c r="H736" s="63">
        <f t="shared" si="32"/>
        <v>226</v>
      </c>
      <c r="I736" s="63">
        <f t="shared" si="32"/>
        <v>211</v>
      </c>
      <c r="J736" s="63">
        <f t="shared" si="32"/>
        <v>212</v>
      </c>
      <c r="K736" s="63">
        <f t="shared" si="32"/>
        <v>188</v>
      </c>
      <c r="L736" s="63">
        <f t="shared" si="32"/>
        <v>195</v>
      </c>
      <c r="M736" s="63">
        <f t="shared" si="32"/>
        <v>192</v>
      </c>
      <c r="N736" s="63">
        <f t="shared" si="32"/>
        <v>173</v>
      </c>
      <c r="O736" s="63">
        <f t="shared" si="32"/>
        <v>174</v>
      </c>
      <c r="P736" s="63">
        <f t="shared" si="32"/>
        <v>182</v>
      </c>
      <c r="Q736" s="63">
        <f t="shared" si="32"/>
        <v>179</v>
      </c>
      <c r="R736" s="63">
        <f t="shared" ref="R736:AB736" si="33">SUM(R734:R735)</f>
        <v>213</v>
      </c>
      <c r="S736" s="63">
        <f t="shared" si="33"/>
        <v>195</v>
      </c>
      <c r="T736" s="63">
        <f t="shared" si="33"/>
        <v>175</v>
      </c>
      <c r="U736" s="63">
        <f t="shared" si="33"/>
        <v>166</v>
      </c>
      <c r="V736" s="63">
        <f t="shared" si="33"/>
        <v>156</v>
      </c>
      <c r="W736" s="63">
        <f t="shared" si="33"/>
        <v>152</v>
      </c>
      <c r="X736" s="63">
        <f t="shared" si="33"/>
        <v>146</v>
      </c>
      <c r="Y736" s="63">
        <f t="shared" si="33"/>
        <v>120</v>
      </c>
      <c r="Z736" s="63">
        <f t="shared" si="33"/>
        <v>117</v>
      </c>
      <c r="AA736" s="63">
        <f t="shared" si="33"/>
        <v>121</v>
      </c>
      <c r="AB736" s="63">
        <f t="shared" si="33"/>
        <v>126</v>
      </c>
      <c r="AC736" s="63">
        <f t="shared" si="32"/>
        <v>121</v>
      </c>
    </row>
    <row r="737" spans="1:14" ht="15.6">
      <c r="A737" s="19"/>
      <c r="B737" s="20"/>
      <c r="C737" s="20"/>
      <c r="D737" s="20"/>
      <c r="E737" s="20"/>
      <c r="F737" s="14"/>
      <c r="G737" s="14"/>
      <c r="H737" s="14"/>
      <c r="I737" s="14"/>
      <c r="J737" s="14"/>
      <c r="K737" s="14"/>
      <c r="L737" s="14"/>
      <c r="M737" s="14"/>
      <c r="N737" s="14"/>
    </row>
    <row r="738" spans="1:14" ht="15.6">
      <c r="A738" s="19"/>
      <c r="B738" s="20"/>
      <c r="C738" s="20"/>
      <c r="D738" s="20"/>
      <c r="E738" s="20"/>
      <c r="F738" s="14"/>
      <c r="G738" s="14"/>
      <c r="H738" s="14"/>
      <c r="I738" s="14"/>
      <c r="J738" s="14"/>
      <c r="K738" s="14"/>
      <c r="L738" s="14"/>
      <c r="M738" s="14"/>
      <c r="N738" s="14"/>
    </row>
    <row r="739" spans="1:14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</row>
    <row r="740" spans="1:14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</row>
    <row r="741" spans="1:14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</row>
    <row r="742" spans="1:14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</row>
    <row r="743" spans="1:14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</row>
    <row r="744" spans="1:14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</row>
    <row r="745" spans="1:14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</row>
    <row r="746" spans="1:14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</row>
    <row r="747" spans="1:14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</row>
    <row r="748" spans="1:14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</row>
    <row r="749" spans="1:14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</row>
    <row r="750" spans="1:14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</row>
    <row r="751" spans="1:14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</row>
    <row r="752" spans="1:14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</row>
    <row r="753" spans="1:29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</row>
    <row r="754" spans="1:29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</row>
    <row r="755" spans="1:29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</row>
    <row r="756" spans="1:29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</row>
    <row r="757" spans="1:29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</row>
    <row r="758" spans="1:29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</row>
    <row r="759" spans="1:29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</row>
    <row r="760" spans="1:29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</row>
    <row r="761" spans="1:29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</row>
    <row r="762" spans="1:29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</row>
    <row r="763" spans="1:29" ht="17.399999999999999">
      <c r="A763" s="157" t="s">
        <v>139</v>
      </c>
      <c r="B763" s="157"/>
      <c r="C763" s="157"/>
      <c r="D763" s="157"/>
      <c r="E763" s="157"/>
      <c r="F763" s="157"/>
      <c r="G763" s="157"/>
      <c r="H763" s="157"/>
      <c r="I763" s="157"/>
      <c r="J763" s="157"/>
      <c r="K763" s="157"/>
      <c r="L763" s="157"/>
      <c r="M763" s="157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  <c r="AA763" s="158"/>
      <c r="AB763" s="158"/>
      <c r="AC763" s="158"/>
    </row>
    <row r="764" spans="1:29" ht="17.399999999999999">
      <c r="A764" s="12"/>
      <c r="B764" s="13"/>
      <c r="C764" s="13"/>
      <c r="D764" s="13"/>
      <c r="E764" s="13"/>
      <c r="F764" s="14"/>
      <c r="G764" s="14"/>
      <c r="H764" s="14"/>
      <c r="I764" s="14"/>
      <c r="J764" s="14"/>
      <c r="K764" s="14"/>
      <c r="L764" s="14"/>
      <c r="M764" s="14"/>
      <c r="N764" s="14"/>
    </row>
    <row r="765" spans="1:29" ht="17.399999999999999">
      <c r="A765" s="157" t="s">
        <v>16</v>
      </c>
      <c r="B765" s="157"/>
      <c r="C765" s="157"/>
      <c r="D765" s="157"/>
      <c r="E765" s="157"/>
      <c r="F765" s="157"/>
      <c r="G765" s="157"/>
      <c r="H765" s="157"/>
      <c r="I765" s="157"/>
      <c r="J765" s="157"/>
      <c r="K765" s="157"/>
      <c r="L765" s="157"/>
      <c r="M765" s="157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  <c r="AA765" s="158"/>
      <c r="AB765" s="158"/>
      <c r="AC765" s="158"/>
    </row>
    <row r="766" spans="1:29" ht="17.399999999999999">
      <c r="A766" s="157" t="s">
        <v>22</v>
      </c>
      <c r="B766" s="157"/>
      <c r="C766" s="157"/>
      <c r="D766" s="157"/>
      <c r="E766" s="157"/>
      <c r="F766" s="157"/>
      <c r="G766" s="157"/>
      <c r="H766" s="157"/>
      <c r="I766" s="157"/>
      <c r="J766" s="157"/>
      <c r="K766" s="157"/>
      <c r="L766" s="157"/>
      <c r="M766" s="157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  <c r="AA766" s="158"/>
      <c r="AB766" s="158"/>
      <c r="AC766" s="158"/>
    </row>
    <row r="767" spans="1:29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</row>
    <row r="768" spans="1:29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</row>
    <row r="769" spans="1:29" ht="15.6">
      <c r="A769" s="15"/>
      <c r="B769" s="16">
        <v>1994</v>
      </c>
      <c r="C769" s="16">
        <v>1995</v>
      </c>
      <c r="D769" s="16">
        <v>1996</v>
      </c>
      <c r="E769" s="16">
        <v>1997</v>
      </c>
      <c r="F769" s="16">
        <v>1998</v>
      </c>
      <c r="G769" s="16">
        <v>1999</v>
      </c>
      <c r="H769" s="16">
        <v>2000</v>
      </c>
      <c r="I769" s="16">
        <v>2001</v>
      </c>
      <c r="J769" s="16">
        <v>2002</v>
      </c>
      <c r="K769" s="16">
        <v>2003</v>
      </c>
      <c r="L769" s="16">
        <v>2004</v>
      </c>
      <c r="M769" s="16">
        <v>2005</v>
      </c>
      <c r="N769" s="16">
        <v>2006</v>
      </c>
      <c r="O769" s="16">
        <v>2007</v>
      </c>
      <c r="P769" s="16">
        <v>2008</v>
      </c>
      <c r="Q769" s="16">
        <v>2009</v>
      </c>
      <c r="R769" s="16">
        <v>2010</v>
      </c>
      <c r="S769" s="16">
        <v>2011</v>
      </c>
      <c r="T769" s="16">
        <v>2012</v>
      </c>
      <c r="U769" s="16">
        <v>2013</v>
      </c>
      <c r="V769" s="16">
        <v>2014</v>
      </c>
      <c r="W769" s="16">
        <v>2015</v>
      </c>
      <c r="X769" s="16">
        <v>2016</v>
      </c>
      <c r="Y769" s="16">
        <v>2017</v>
      </c>
      <c r="Z769" s="16">
        <v>2018</v>
      </c>
      <c r="AA769" s="16">
        <v>2019</v>
      </c>
      <c r="AB769" s="23">
        <v>2020</v>
      </c>
      <c r="AC769" s="23">
        <v>2021</v>
      </c>
    </row>
    <row r="770" spans="1:29" ht="15.6">
      <c r="A770" s="17" t="s">
        <v>2</v>
      </c>
      <c r="B770" s="63">
        <v>70</v>
      </c>
      <c r="C770" s="63">
        <v>73</v>
      </c>
      <c r="D770" s="63">
        <v>78</v>
      </c>
      <c r="E770" s="63">
        <v>85</v>
      </c>
      <c r="F770" s="63">
        <v>106</v>
      </c>
      <c r="G770" s="63">
        <v>115</v>
      </c>
      <c r="H770" s="108">
        <v>114</v>
      </c>
      <c r="I770" s="108">
        <v>107</v>
      </c>
      <c r="J770" s="108">
        <v>134</v>
      </c>
      <c r="K770" s="108">
        <v>155</v>
      </c>
      <c r="L770" s="108">
        <v>166</v>
      </c>
      <c r="M770" s="108">
        <v>171</v>
      </c>
      <c r="N770" s="108">
        <v>196</v>
      </c>
      <c r="O770" s="108">
        <v>196</v>
      </c>
      <c r="P770" s="108">
        <v>203</v>
      </c>
      <c r="Q770" s="108">
        <v>195</v>
      </c>
      <c r="R770" s="108">
        <v>256</v>
      </c>
      <c r="S770" s="108">
        <v>292</v>
      </c>
      <c r="T770" s="108">
        <v>369</v>
      </c>
      <c r="U770" s="108">
        <v>423</v>
      </c>
      <c r="V770" s="108">
        <v>505</v>
      </c>
      <c r="W770" s="108">
        <v>460</v>
      </c>
      <c r="X770" s="108">
        <v>474</v>
      </c>
      <c r="Y770" s="108">
        <v>483</v>
      </c>
      <c r="Z770" s="108">
        <v>433</v>
      </c>
      <c r="AA770" s="108">
        <v>437</v>
      </c>
      <c r="AB770" s="108">
        <v>410</v>
      </c>
      <c r="AC770" s="108">
        <v>356</v>
      </c>
    </row>
    <row r="771" spans="1:29" ht="15.6">
      <c r="A771" s="17" t="s">
        <v>3</v>
      </c>
      <c r="B771" s="55" t="s">
        <v>57</v>
      </c>
      <c r="C771" s="55" t="s">
        <v>57</v>
      </c>
      <c r="D771" s="55" t="s">
        <v>57</v>
      </c>
      <c r="E771" s="55" t="s">
        <v>57</v>
      </c>
      <c r="F771" s="63">
        <v>101</v>
      </c>
      <c r="G771" s="63">
        <v>91</v>
      </c>
      <c r="H771" s="108">
        <v>92</v>
      </c>
      <c r="I771" s="108">
        <v>133</v>
      </c>
      <c r="J771" s="108">
        <v>146</v>
      </c>
      <c r="K771" s="108">
        <v>158</v>
      </c>
      <c r="L771" s="108">
        <v>179</v>
      </c>
      <c r="M771" s="108">
        <v>212</v>
      </c>
      <c r="N771" s="108">
        <v>286</v>
      </c>
      <c r="O771" s="108">
        <v>305</v>
      </c>
      <c r="P771" s="108">
        <v>178</v>
      </c>
      <c r="Q771" s="108">
        <v>184</v>
      </c>
      <c r="R771" s="108">
        <v>212</v>
      </c>
      <c r="S771" s="108">
        <v>275</v>
      </c>
      <c r="T771" s="108">
        <v>274</v>
      </c>
      <c r="U771" s="108">
        <v>401</v>
      </c>
      <c r="V771" s="108">
        <v>700</v>
      </c>
      <c r="W771" s="108">
        <v>726</v>
      </c>
      <c r="X771" s="108">
        <v>821</v>
      </c>
      <c r="Y771" s="108">
        <v>524</v>
      </c>
      <c r="Z771" s="108">
        <v>395</v>
      </c>
      <c r="AA771" s="108">
        <v>319</v>
      </c>
      <c r="AB771" s="108">
        <v>262</v>
      </c>
      <c r="AC771" s="108">
        <v>259</v>
      </c>
    </row>
    <row r="772" spans="1:29" ht="15.6">
      <c r="A772" s="68" t="s">
        <v>4</v>
      </c>
      <c r="B772" s="63">
        <v>70</v>
      </c>
      <c r="C772" s="63">
        <v>73</v>
      </c>
      <c r="D772" s="63">
        <v>78</v>
      </c>
      <c r="E772" s="63">
        <v>85</v>
      </c>
      <c r="F772" s="63">
        <f t="shared" ref="F772:L772" si="34">F771+F770</f>
        <v>207</v>
      </c>
      <c r="G772" s="63">
        <f t="shared" si="34"/>
        <v>206</v>
      </c>
      <c r="H772" s="108">
        <f t="shared" si="34"/>
        <v>206</v>
      </c>
      <c r="I772" s="108">
        <f t="shared" si="34"/>
        <v>240</v>
      </c>
      <c r="J772" s="108">
        <f t="shared" si="34"/>
        <v>280</v>
      </c>
      <c r="K772" s="108">
        <f t="shared" si="34"/>
        <v>313</v>
      </c>
      <c r="L772" s="108">
        <f t="shared" si="34"/>
        <v>345</v>
      </c>
      <c r="M772" s="108">
        <f t="shared" ref="M772:AC772" si="35">SUM(M770:M771)</f>
        <v>383</v>
      </c>
      <c r="N772" s="108">
        <f t="shared" si="35"/>
        <v>482</v>
      </c>
      <c r="O772" s="108">
        <f t="shared" si="35"/>
        <v>501</v>
      </c>
      <c r="P772" s="108">
        <f t="shared" si="35"/>
        <v>381</v>
      </c>
      <c r="Q772" s="108">
        <f t="shared" si="35"/>
        <v>379</v>
      </c>
      <c r="R772" s="108">
        <f t="shared" ref="R772:AB772" si="36">SUM(R770:R771)</f>
        <v>468</v>
      </c>
      <c r="S772" s="108">
        <f t="shared" si="36"/>
        <v>567</v>
      </c>
      <c r="T772" s="108">
        <f t="shared" si="36"/>
        <v>643</v>
      </c>
      <c r="U772" s="108">
        <f t="shared" si="36"/>
        <v>824</v>
      </c>
      <c r="V772" s="108">
        <f t="shared" si="36"/>
        <v>1205</v>
      </c>
      <c r="W772" s="108">
        <f t="shared" si="36"/>
        <v>1186</v>
      </c>
      <c r="X772" s="108">
        <f t="shared" si="36"/>
        <v>1295</v>
      </c>
      <c r="Y772" s="108">
        <f t="shared" si="36"/>
        <v>1007</v>
      </c>
      <c r="Z772" s="108">
        <f t="shared" si="36"/>
        <v>828</v>
      </c>
      <c r="AA772" s="108">
        <f t="shared" si="36"/>
        <v>756</v>
      </c>
      <c r="AB772" s="108">
        <f t="shared" si="36"/>
        <v>672</v>
      </c>
      <c r="AC772" s="108">
        <f t="shared" si="35"/>
        <v>615</v>
      </c>
    </row>
    <row r="773" spans="1:29" ht="15.6">
      <c r="A773" s="19"/>
      <c r="B773" s="20"/>
      <c r="C773" s="20"/>
      <c r="D773" s="20"/>
      <c r="E773" s="20"/>
      <c r="F773" s="14"/>
      <c r="G773" s="14"/>
      <c r="H773" s="14"/>
      <c r="I773" s="14"/>
      <c r="J773" s="14"/>
      <c r="K773" s="14"/>
      <c r="L773" s="14"/>
      <c r="M773" s="14"/>
      <c r="N773" s="14"/>
    </row>
    <row r="774" spans="1:29" ht="15.6">
      <c r="A774" s="19"/>
      <c r="B774" s="20"/>
      <c r="C774" s="20"/>
      <c r="D774" s="20"/>
      <c r="E774" s="20"/>
      <c r="F774" s="14"/>
      <c r="G774" s="14"/>
      <c r="H774" s="14"/>
      <c r="I774" s="14"/>
      <c r="J774" s="14"/>
      <c r="K774" s="14"/>
      <c r="L774" s="14"/>
      <c r="M774" s="14"/>
      <c r="N774" s="14"/>
    </row>
    <row r="775" spans="1:29" ht="15.6">
      <c r="A775" s="19"/>
      <c r="B775" s="20"/>
      <c r="C775" s="20"/>
      <c r="D775" s="20"/>
      <c r="E775" s="20"/>
      <c r="F775" s="14"/>
      <c r="G775" s="14"/>
      <c r="H775" s="14"/>
      <c r="I775" s="14"/>
      <c r="J775" s="14"/>
      <c r="K775" s="14"/>
      <c r="L775" s="14"/>
      <c r="M775" s="14"/>
      <c r="N775" s="14"/>
    </row>
    <row r="776" spans="1:29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</row>
    <row r="777" spans="1:29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</row>
    <row r="778" spans="1:29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</row>
    <row r="779" spans="1:29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</row>
    <row r="780" spans="1:29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</row>
    <row r="781" spans="1:29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</row>
    <row r="782" spans="1:29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</row>
    <row r="783" spans="1:29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</row>
    <row r="784" spans="1:29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</row>
    <row r="785" spans="1:14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</row>
    <row r="786" spans="1:14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</row>
    <row r="787" spans="1:14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</row>
    <row r="788" spans="1:14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</row>
    <row r="789" spans="1:14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</row>
    <row r="790" spans="1:14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</row>
    <row r="791" spans="1:14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</row>
    <row r="792" spans="1:14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</row>
    <row r="793" spans="1:14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</row>
    <row r="794" spans="1:14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</row>
    <row r="795" spans="1:14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</row>
    <row r="796" spans="1:14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</row>
    <row r="797" spans="1:14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</row>
    <row r="798" spans="1:14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</row>
    <row r="799" spans="1:14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</row>
    <row r="800" spans="1:14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</row>
    <row r="801" spans="1:29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</row>
    <row r="802" spans="1:29" ht="17.399999999999999">
      <c r="A802" s="157" t="s">
        <v>139</v>
      </c>
      <c r="B802" s="157"/>
      <c r="C802" s="157"/>
      <c r="D802" s="157"/>
      <c r="E802" s="157"/>
      <c r="F802" s="157"/>
      <c r="G802" s="157"/>
      <c r="H802" s="157"/>
      <c r="I802" s="157"/>
      <c r="J802" s="157"/>
      <c r="K802" s="157"/>
      <c r="L802" s="157"/>
      <c r="M802" s="157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  <c r="AA802" s="158"/>
      <c r="AB802" s="158"/>
      <c r="AC802" s="158"/>
    </row>
    <row r="803" spans="1:29" ht="17.399999999999999">
      <c r="A803" s="150"/>
      <c r="B803" s="150"/>
      <c r="C803" s="150"/>
      <c r="D803" s="150"/>
      <c r="E803" s="150"/>
      <c r="F803" s="150"/>
      <c r="G803" s="150"/>
      <c r="H803" s="150"/>
      <c r="I803" s="150"/>
      <c r="J803" s="150"/>
      <c r="K803" s="150"/>
      <c r="L803" s="150"/>
      <c r="M803" s="150"/>
      <c r="N803" s="151"/>
      <c r="O803" s="151"/>
      <c r="P803" s="151"/>
      <c r="Q803" s="151"/>
      <c r="R803" s="151"/>
      <c r="S803" s="151"/>
      <c r="T803" s="151"/>
      <c r="U803" s="151"/>
      <c r="V803" s="151"/>
      <c r="W803" s="151"/>
      <c r="X803" s="151"/>
      <c r="Y803" s="151"/>
      <c r="Z803" s="151"/>
      <c r="AA803" s="151"/>
      <c r="AB803" s="153"/>
      <c r="AC803" s="151"/>
    </row>
    <row r="804" spans="1:29" ht="17.399999999999999">
      <c r="A804" s="157" t="s">
        <v>16</v>
      </c>
      <c r="B804" s="157"/>
      <c r="C804" s="157"/>
      <c r="D804" s="157"/>
      <c r="E804" s="157"/>
      <c r="F804" s="157"/>
      <c r="G804" s="157"/>
      <c r="H804" s="157"/>
      <c r="I804" s="157"/>
      <c r="J804" s="157"/>
      <c r="K804" s="157"/>
      <c r="L804" s="157"/>
      <c r="M804" s="157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  <c r="AA804" s="158"/>
      <c r="AB804" s="158"/>
      <c r="AC804" s="158"/>
    </row>
    <row r="805" spans="1:29" ht="17.399999999999999">
      <c r="A805" s="157" t="s">
        <v>96</v>
      </c>
      <c r="B805" s="157"/>
      <c r="C805" s="157"/>
      <c r="D805" s="157"/>
      <c r="E805" s="157"/>
      <c r="F805" s="157"/>
      <c r="G805" s="157"/>
      <c r="H805" s="157"/>
      <c r="I805" s="157"/>
      <c r="J805" s="157"/>
      <c r="K805" s="157"/>
      <c r="L805" s="157"/>
      <c r="M805" s="157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  <c r="AA805" s="158"/>
      <c r="AB805" s="158"/>
      <c r="AC805" s="158"/>
    </row>
    <row r="806" spans="1:29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</row>
    <row r="807" spans="1:29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</row>
    <row r="808" spans="1:29" ht="15.6">
      <c r="A808" s="15"/>
      <c r="B808" s="16">
        <v>1994</v>
      </c>
      <c r="C808" s="16">
        <v>1995</v>
      </c>
      <c r="D808" s="16">
        <v>1996</v>
      </c>
      <c r="E808" s="16">
        <v>1997</v>
      </c>
      <c r="F808" s="16">
        <v>1998</v>
      </c>
      <c r="G808" s="16">
        <v>1999</v>
      </c>
      <c r="H808" s="16">
        <v>2000</v>
      </c>
      <c r="I808" s="16">
        <v>2001</v>
      </c>
      <c r="J808" s="16">
        <v>2002</v>
      </c>
      <c r="K808" s="16">
        <v>2003</v>
      </c>
      <c r="L808" s="16">
        <v>2004</v>
      </c>
      <c r="M808" s="16">
        <v>2005</v>
      </c>
      <c r="N808" s="16">
        <v>2006</v>
      </c>
      <c r="O808" s="16">
        <v>2007</v>
      </c>
      <c r="P808" s="16">
        <v>2008</v>
      </c>
      <c r="Q808" s="16">
        <v>2009</v>
      </c>
      <c r="R808" s="16">
        <v>2010</v>
      </c>
      <c r="S808" s="16">
        <v>2011</v>
      </c>
      <c r="T808" s="16">
        <v>2012</v>
      </c>
      <c r="U808" s="16">
        <v>2013</v>
      </c>
      <c r="V808" s="16">
        <v>2014</v>
      </c>
      <c r="W808" s="16">
        <v>2015</v>
      </c>
      <c r="X808" s="16">
        <v>2016</v>
      </c>
      <c r="Y808" s="16">
        <v>2017</v>
      </c>
      <c r="Z808" s="16">
        <v>2018</v>
      </c>
      <c r="AA808" s="16">
        <v>2019</v>
      </c>
      <c r="AB808" s="23">
        <v>2020</v>
      </c>
      <c r="AC808" s="23">
        <v>2021</v>
      </c>
    </row>
    <row r="809" spans="1:29" ht="15.6">
      <c r="A809" s="17" t="s">
        <v>3</v>
      </c>
      <c r="B809" s="18" t="s">
        <v>33</v>
      </c>
      <c r="C809" s="18" t="s">
        <v>33</v>
      </c>
      <c r="D809" s="18" t="s">
        <v>33</v>
      </c>
      <c r="E809" s="18" t="s">
        <v>33</v>
      </c>
      <c r="F809" s="18" t="s">
        <v>33</v>
      </c>
      <c r="G809" s="18" t="s">
        <v>33</v>
      </c>
      <c r="H809" s="18" t="s">
        <v>33</v>
      </c>
      <c r="I809" s="18">
        <v>0</v>
      </c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18">
        <v>3</v>
      </c>
      <c r="Y809" s="18">
        <v>27</v>
      </c>
      <c r="Z809" s="18">
        <v>54</v>
      </c>
      <c r="AA809" s="18">
        <v>58</v>
      </c>
      <c r="AB809" s="18">
        <v>53</v>
      </c>
      <c r="AC809" s="18">
        <v>56</v>
      </c>
    </row>
    <row r="810" spans="1:29" ht="15.6">
      <c r="A810" s="19"/>
      <c r="B810" s="20"/>
      <c r="C810" s="20"/>
      <c r="D810" s="20"/>
      <c r="E810" s="20"/>
      <c r="F810" s="14"/>
      <c r="G810" s="14"/>
      <c r="H810" s="14"/>
      <c r="I810" s="14"/>
      <c r="J810" s="14"/>
      <c r="K810" s="14"/>
      <c r="L810" s="14"/>
      <c r="M810" s="14"/>
      <c r="N810" s="14"/>
    </row>
    <row r="811" spans="1:29" ht="15.6">
      <c r="A811" s="19"/>
      <c r="B811" s="20"/>
      <c r="C811" s="20"/>
      <c r="D811" s="20"/>
      <c r="E811" s="20"/>
      <c r="F811" s="14"/>
      <c r="G811" s="14"/>
      <c r="H811" s="14"/>
      <c r="I811" s="14"/>
      <c r="J811" s="14"/>
      <c r="K811" s="14"/>
      <c r="L811" s="14"/>
      <c r="M811" s="14"/>
      <c r="N811" s="14"/>
    </row>
    <row r="812" spans="1:29" ht="15.6">
      <c r="A812" s="19"/>
      <c r="B812" s="20"/>
      <c r="C812" s="20"/>
      <c r="D812" s="20"/>
      <c r="E812" s="20"/>
      <c r="F812" s="14"/>
      <c r="G812" s="14"/>
      <c r="H812" s="14"/>
      <c r="I812" s="14"/>
      <c r="J812" s="14"/>
      <c r="K812" s="14"/>
      <c r="L812" s="14"/>
      <c r="M812" s="14"/>
      <c r="N812" s="14"/>
    </row>
    <row r="813" spans="1:29" ht="15.6">
      <c r="A813" s="19"/>
      <c r="B813" s="20"/>
      <c r="C813" s="20"/>
      <c r="D813" s="20"/>
      <c r="E813" s="20"/>
      <c r="F813" s="14"/>
      <c r="G813" s="14"/>
      <c r="H813" s="14"/>
      <c r="I813" s="14"/>
      <c r="J813" s="14"/>
      <c r="K813" s="14"/>
      <c r="L813" s="14"/>
      <c r="M813" s="14"/>
      <c r="N813" s="14"/>
    </row>
    <row r="814" spans="1:29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</row>
    <row r="815" spans="1:29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</row>
    <row r="816" spans="1:29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</row>
    <row r="817" spans="1:14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</row>
    <row r="818" spans="1:14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</row>
    <row r="819" spans="1:14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</row>
    <row r="820" spans="1:14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</row>
    <row r="821" spans="1:14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</row>
    <row r="822" spans="1:14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</row>
    <row r="823" spans="1:14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</row>
    <row r="824" spans="1:14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</row>
    <row r="825" spans="1:14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</row>
    <row r="826" spans="1:14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</row>
    <row r="827" spans="1:14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</row>
    <row r="828" spans="1:14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</row>
    <row r="829" spans="1:14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</row>
    <row r="830" spans="1:14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</row>
    <row r="831" spans="1:14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</row>
    <row r="832" spans="1:14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</row>
    <row r="833" spans="1:29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</row>
    <row r="834" spans="1:29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</row>
    <row r="835" spans="1:29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</row>
    <row r="836" spans="1:29" ht="17.399999999999999">
      <c r="A836" s="157" t="s">
        <v>139</v>
      </c>
      <c r="B836" s="157"/>
      <c r="C836" s="157"/>
      <c r="D836" s="157"/>
      <c r="E836" s="157"/>
      <c r="F836" s="157"/>
      <c r="G836" s="157"/>
      <c r="H836" s="157"/>
      <c r="I836" s="157"/>
      <c r="J836" s="157"/>
      <c r="K836" s="157"/>
      <c r="L836" s="157"/>
      <c r="M836" s="157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  <c r="AA836" s="158"/>
      <c r="AB836" s="158"/>
      <c r="AC836" s="158"/>
    </row>
    <row r="837" spans="1:29" ht="17.399999999999999">
      <c r="A837" s="12"/>
      <c r="B837" s="13"/>
      <c r="C837" s="13"/>
      <c r="D837" s="13"/>
      <c r="E837" s="13"/>
      <c r="F837" s="14"/>
      <c r="G837" s="14"/>
      <c r="H837" s="14"/>
      <c r="I837" s="14"/>
      <c r="J837" s="14"/>
      <c r="K837" s="14"/>
      <c r="L837" s="14"/>
      <c r="M837" s="14"/>
      <c r="N837" s="14"/>
    </row>
    <row r="838" spans="1:29" ht="17.399999999999999">
      <c r="A838" s="157" t="s">
        <v>21</v>
      </c>
      <c r="B838" s="157"/>
      <c r="C838" s="157"/>
      <c r="D838" s="157"/>
      <c r="E838" s="157"/>
      <c r="F838" s="157"/>
      <c r="G838" s="157"/>
      <c r="H838" s="157"/>
      <c r="I838" s="157"/>
      <c r="J838" s="157"/>
      <c r="K838" s="157"/>
      <c r="L838" s="157"/>
      <c r="M838" s="157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  <c r="AA838" s="158"/>
      <c r="AB838" s="158"/>
      <c r="AC838" s="158"/>
    </row>
    <row r="839" spans="1:29" ht="17.399999999999999">
      <c r="A839" s="157" t="s">
        <v>128</v>
      </c>
      <c r="B839" s="157"/>
      <c r="C839" s="157"/>
      <c r="D839" s="157"/>
      <c r="E839" s="157"/>
      <c r="F839" s="157"/>
      <c r="G839" s="157"/>
      <c r="H839" s="157"/>
      <c r="I839" s="157"/>
      <c r="J839" s="157"/>
      <c r="K839" s="157"/>
      <c r="L839" s="157"/>
      <c r="M839" s="157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  <c r="AA839" s="158"/>
      <c r="AB839" s="158"/>
      <c r="AC839" s="158"/>
    </row>
    <row r="840" spans="1:29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</row>
    <row r="841" spans="1:29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</row>
    <row r="842" spans="1:29" ht="15.6">
      <c r="A842" s="15"/>
      <c r="B842" s="16">
        <v>1994</v>
      </c>
      <c r="C842" s="16">
        <v>1995</v>
      </c>
      <c r="D842" s="16">
        <v>1996</v>
      </c>
      <c r="E842" s="16">
        <v>1997</v>
      </c>
      <c r="F842" s="16">
        <v>1998</v>
      </c>
      <c r="G842" s="16">
        <v>1999</v>
      </c>
      <c r="H842" s="16">
        <v>2000</v>
      </c>
      <c r="I842" s="16">
        <v>2001</v>
      </c>
      <c r="J842" s="16">
        <v>2002</v>
      </c>
      <c r="K842" s="16">
        <v>2003</v>
      </c>
      <c r="L842" s="16">
        <v>2004</v>
      </c>
      <c r="M842" s="16">
        <v>2005</v>
      </c>
      <c r="N842" s="16">
        <v>2006</v>
      </c>
      <c r="O842" s="16">
        <v>2007</v>
      </c>
      <c r="P842" s="16">
        <v>2008</v>
      </c>
      <c r="Q842" s="16">
        <v>2009</v>
      </c>
      <c r="R842" s="16">
        <v>2010</v>
      </c>
      <c r="S842" s="16">
        <v>2011</v>
      </c>
      <c r="T842" s="16">
        <v>2012</v>
      </c>
      <c r="U842" s="16">
        <v>2013</v>
      </c>
      <c r="V842" s="16">
        <v>2014</v>
      </c>
      <c r="W842" s="16">
        <v>2015</v>
      </c>
      <c r="X842" s="16">
        <v>2016</v>
      </c>
      <c r="Y842" s="16">
        <v>2017</v>
      </c>
      <c r="Z842" s="16">
        <v>2018</v>
      </c>
      <c r="AA842" s="16">
        <v>2019</v>
      </c>
      <c r="AB842" s="23">
        <v>2020</v>
      </c>
      <c r="AC842" s="23">
        <v>2021</v>
      </c>
    </row>
    <row r="843" spans="1:29" ht="15.6">
      <c r="A843" s="17" t="s">
        <v>2</v>
      </c>
      <c r="B843" s="63">
        <v>81</v>
      </c>
      <c r="C843" s="63">
        <v>90</v>
      </c>
      <c r="D843" s="63">
        <v>84</v>
      </c>
      <c r="E843" s="63">
        <v>110</v>
      </c>
      <c r="F843" s="63">
        <v>91</v>
      </c>
      <c r="G843" s="63">
        <v>80</v>
      </c>
      <c r="H843" s="63">
        <v>78</v>
      </c>
      <c r="I843" s="63">
        <v>77</v>
      </c>
      <c r="J843" s="63">
        <v>85</v>
      </c>
      <c r="K843" s="63">
        <v>104</v>
      </c>
      <c r="L843" s="63">
        <v>117</v>
      </c>
      <c r="M843" s="63">
        <v>124</v>
      </c>
      <c r="N843" s="63">
        <v>118</v>
      </c>
      <c r="O843" s="63">
        <v>137</v>
      </c>
      <c r="P843" s="63">
        <v>136</v>
      </c>
      <c r="Q843" s="63">
        <v>142</v>
      </c>
      <c r="R843" s="63">
        <v>145</v>
      </c>
      <c r="S843" s="63">
        <v>144</v>
      </c>
      <c r="T843" s="63">
        <v>142</v>
      </c>
      <c r="U843" s="63">
        <v>120</v>
      </c>
      <c r="V843" s="63">
        <v>120</v>
      </c>
      <c r="W843" s="63">
        <v>97</v>
      </c>
      <c r="X843" s="63">
        <v>99</v>
      </c>
      <c r="Y843" s="63">
        <v>95</v>
      </c>
      <c r="Z843" s="63">
        <v>77</v>
      </c>
      <c r="AA843" s="63">
        <v>71</v>
      </c>
      <c r="AB843" s="63">
        <v>68</v>
      </c>
      <c r="AC843" s="63">
        <v>62</v>
      </c>
    </row>
    <row r="844" spans="1:29" ht="15.6">
      <c r="A844" s="17" t="s">
        <v>3</v>
      </c>
      <c r="B844" s="63">
        <v>44</v>
      </c>
      <c r="C844" s="63">
        <v>46</v>
      </c>
      <c r="D844" s="63">
        <v>49</v>
      </c>
      <c r="E844" s="63">
        <v>38</v>
      </c>
      <c r="F844" s="63">
        <v>46</v>
      </c>
      <c r="G844" s="63">
        <v>38</v>
      </c>
      <c r="H844" s="63">
        <v>44</v>
      </c>
      <c r="I844" s="63">
        <v>35</v>
      </c>
      <c r="J844" s="63">
        <v>33</v>
      </c>
      <c r="K844" s="63">
        <v>43</v>
      </c>
      <c r="L844" s="63">
        <v>42</v>
      </c>
      <c r="M844" s="63">
        <v>38</v>
      </c>
      <c r="N844" s="63">
        <v>37</v>
      </c>
      <c r="O844" s="63">
        <v>35</v>
      </c>
      <c r="P844" s="63">
        <v>27</v>
      </c>
      <c r="Q844" s="63">
        <v>22</v>
      </c>
      <c r="R844" s="63">
        <v>21</v>
      </c>
      <c r="S844" s="63">
        <v>22</v>
      </c>
      <c r="T844" s="63">
        <v>15</v>
      </c>
      <c r="U844" s="63">
        <v>9</v>
      </c>
      <c r="V844" s="63">
        <v>6</v>
      </c>
      <c r="W844" s="63">
        <v>11</v>
      </c>
      <c r="X844" s="63">
        <v>16</v>
      </c>
      <c r="Y844" s="63">
        <v>18</v>
      </c>
      <c r="Z844" s="63">
        <v>16</v>
      </c>
      <c r="AA844" s="63">
        <v>11</v>
      </c>
      <c r="AB844" s="63">
        <v>4</v>
      </c>
      <c r="AC844" s="63">
        <v>3</v>
      </c>
    </row>
    <row r="845" spans="1:29" ht="15.6">
      <c r="A845" s="68" t="s">
        <v>4</v>
      </c>
      <c r="B845" s="63">
        <f t="shared" ref="B845:L845" si="37">B844+B843</f>
        <v>125</v>
      </c>
      <c r="C845" s="63">
        <f t="shared" si="37"/>
        <v>136</v>
      </c>
      <c r="D845" s="63">
        <f t="shared" si="37"/>
        <v>133</v>
      </c>
      <c r="E845" s="63">
        <f t="shared" si="37"/>
        <v>148</v>
      </c>
      <c r="F845" s="63">
        <f t="shared" si="37"/>
        <v>137</v>
      </c>
      <c r="G845" s="63">
        <f t="shared" si="37"/>
        <v>118</v>
      </c>
      <c r="H845" s="63">
        <f t="shared" si="37"/>
        <v>122</v>
      </c>
      <c r="I845" s="63">
        <f t="shared" si="37"/>
        <v>112</v>
      </c>
      <c r="J845" s="63">
        <f t="shared" si="37"/>
        <v>118</v>
      </c>
      <c r="K845" s="63">
        <f t="shared" si="37"/>
        <v>147</v>
      </c>
      <c r="L845" s="63">
        <f t="shared" si="37"/>
        <v>159</v>
      </c>
      <c r="M845" s="63">
        <f t="shared" ref="M845:AC845" si="38">SUM(M843:M844)</f>
        <v>162</v>
      </c>
      <c r="N845" s="63">
        <f t="shared" si="38"/>
        <v>155</v>
      </c>
      <c r="O845" s="63">
        <f t="shared" si="38"/>
        <v>172</v>
      </c>
      <c r="P845" s="63">
        <f t="shared" si="38"/>
        <v>163</v>
      </c>
      <c r="Q845" s="63">
        <f t="shared" si="38"/>
        <v>164</v>
      </c>
      <c r="R845" s="63">
        <f t="shared" ref="R845:AB845" si="39">SUM(R843:R844)</f>
        <v>166</v>
      </c>
      <c r="S845" s="63">
        <f t="shared" si="39"/>
        <v>166</v>
      </c>
      <c r="T845" s="63">
        <f t="shared" si="39"/>
        <v>157</v>
      </c>
      <c r="U845" s="63">
        <f t="shared" si="39"/>
        <v>129</v>
      </c>
      <c r="V845" s="63">
        <f t="shared" si="39"/>
        <v>126</v>
      </c>
      <c r="W845" s="63">
        <f t="shared" si="39"/>
        <v>108</v>
      </c>
      <c r="X845" s="63">
        <f t="shared" si="39"/>
        <v>115</v>
      </c>
      <c r="Y845" s="63">
        <f t="shared" si="39"/>
        <v>113</v>
      </c>
      <c r="Z845" s="63">
        <f t="shared" si="39"/>
        <v>93</v>
      </c>
      <c r="AA845" s="63">
        <f t="shared" si="39"/>
        <v>82</v>
      </c>
      <c r="AB845" s="63">
        <f t="shared" si="39"/>
        <v>72</v>
      </c>
      <c r="AC845" s="63">
        <f t="shared" si="38"/>
        <v>65</v>
      </c>
    </row>
    <row r="846" spans="1:29" ht="15.6">
      <c r="A846" s="19"/>
      <c r="B846" s="20"/>
      <c r="C846" s="20"/>
      <c r="D846" s="20"/>
      <c r="E846" s="20"/>
      <c r="F846" s="14"/>
      <c r="G846" s="14"/>
      <c r="H846" s="14"/>
      <c r="I846" s="14"/>
      <c r="J846" s="14"/>
      <c r="K846" s="14"/>
      <c r="L846" s="14"/>
      <c r="M846" s="14"/>
      <c r="N846" s="14"/>
    </row>
    <row r="847" spans="1:29" ht="15.6">
      <c r="A847" s="19"/>
      <c r="B847" s="20"/>
      <c r="C847" s="20"/>
      <c r="D847" s="20"/>
      <c r="E847" s="20"/>
      <c r="F847" s="14"/>
      <c r="G847" s="14"/>
      <c r="H847" s="14"/>
      <c r="I847" s="14"/>
      <c r="J847" s="14"/>
      <c r="K847" s="14"/>
      <c r="L847" s="14"/>
      <c r="M847" s="14"/>
      <c r="N847" s="14"/>
    </row>
    <row r="848" spans="1:29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</row>
    <row r="849" spans="1:14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</row>
    <row r="850" spans="1:14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</row>
    <row r="851" spans="1:14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</row>
    <row r="852" spans="1:14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</row>
    <row r="853" spans="1:14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</row>
    <row r="854" spans="1:14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</row>
    <row r="855" spans="1:14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</row>
    <row r="856" spans="1:14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</row>
    <row r="857" spans="1:14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</row>
    <row r="858" spans="1:14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</row>
    <row r="859" spans="1:14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</row>
    <row r="860" spans="1:14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</row>
    <row r="861" spans="1:14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</row>
    <row r="862" spans="1:14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</row>
    <row r="863" spans="1:14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</row>
    <row r="864" spans="1:14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</row>
    <row r="865" spans="1:29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</row>
    <row r="866" spans="1:29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</row>
    <row r="867" spans="1:29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</row>
    <row r="868" spans="1:29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</row>
    <row r="869" spans="1:29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</row>
    <row r="870" spans="1:29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</row>
    <row r="871" spans="1:29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</row>
    <row r="872" spans="1:29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</row>
    <row r="873" spans="1:29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</row>
    <row r="874" spans="1:29" ht="17.399999999999999">
      <c r="A874" s="157" t="s">
        <v>139</v>
      </c>
      <c r="B874" s="157"/>
      <c r="C874" s="157"/>
      <c r="D874" s="157"/>
      <c r="E874" s="157"/>
      <c r="F874" s="157"/>
      <c r="G874" s="157"/>
      <c r="H874" s="157"/>
      <c r="I874" s="157"/>
      <c r="J874" s="157"/>
      <c r="K874" s="157"/>
      <c r="L874" s="157"/>
      <c r="M874" s="157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  <c r="AA874" s="158"/>
      <c r="AB874" s="158"/>
      <c r="AC874" s="158"/>
    </row>
    <row r="875" spans="1:29" ht="17.399999999999999">
      <c r="A875" s="12"/>
      <c r="B875" s="13"/>
      <c r="C875" s="13"/>
      <c r="D875" s="13"/>
      <c r="E875" s="13"/>
      <c r="F875" s="14"/>
      <c r="G875" s="14"/>
      <c r="H875" s="14"/>
      <c r="I875" s="14"/>
      <c r="J875" s="14"/>
      <c r="K875" s="14"/>
      <c r="L875" s="14"/>
      <c r="M875" s="14"/>
      <c r="N875" s="14"/>
    </row>
    <row r="876" spans="1:29" ht="17.399999999999999">
      <c r="A876" s="157" t="s">
        <v>16</v>
      </c>
      <c r="B876" s="157"/>
      <c r="C876" s="157"/>
      <c r="D876" s="157"/>
      <c r="E876" s="157"/>
      <c r="F876" s="157"/>
      <c r="G876" s="157"/>
      <c r="H876" s="157"/>
      <c r="I876" s="157"/>
      <c r="J876" s="157"/>
      <c r="K876" s="157"/>
      <c r="L876" s="157"/>
      <c r="M876" s="157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  <c r="AA876" s="158"/>
      <c r="AB876" s="158"/>
      <c r="AC876" s="158"/>
    </row>
    <row r="877" spans="1:29" ht="17.399999999999999">
      <c r="A877" s="157" t="s">
        <v>97</v>
      </c>
      <c r="B877" s="157"/>
      <c r="C877" s="157"/>
      <c r="D877" s="157"/>
      <c r="E877" s="157"/>
      <c r="F877" s="157"/>
      <c r="G877" s="157"/>
      <c r="H877" s="157"/>
      <c r="I877" s="157"/>
      <c r="J877" s="157"/>
      <c r="K877" s="157"/>
      <c r="L877" s="157"/>
      <c r="M877" s="157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  <c r="AA877" s="158"/>
      <c r="AB877" s="158"/>
      <c r="AC877" s="158"/>
    </row>
    <row r="878" spans="1:29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</row>
    <row r="879" spans="1:29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</row>
    <row r="880" spans="1:29" ht="15.6">
      <c r="A880" s="15"/>
      <c r="B880" s="16">
        <v>1994</v>
      </c>
      <c r="C880" s="16">
        <v>1995</v>
      </c>
      <c r="D880" s="16">
        <v>1996</v>
      </c>
      <c r="E880" s="16">
        <v>1997</v>
      </c>
      <c r="F880" s="16">
        <v>1998</v>
      </c>
      <c r="G880" s="16">
        <v>1999</v>
      </c>
      <c r="H880" s="16">
        <v>2000</v>
      </c>
      <c r="I880" s="16">
        <v>2001</v>
      </c>
      <c r="J880" s="16">
        <v>2002</v>
      </c>
      <c r="K880" s="16">
        <v>2003</v>
      </c>
      <c r="L880" s="16">
        <v>2004</v>
      </c>
      <c r="M880" s="16">
        <v>2005</v>
      </c>
      <c r="N880" s="16">
        <v>2006</v>
      </c>
      <c r="O880" s="16">
        <v>2007</v>
      </c>
      <c r="P880" s="16">
        <v>2008</v>
      </c>
      <c r="Q880" s="16">
        <v>2009</v>
      </c>
      <c r="R880" s="16">
        <v>2010</v>
      </c>
      <c r="S880" s="16">
        <v>2011</v>
      </c>
      <c r="T880" s="16">
        <v>2012</v>
      </c>
      <c r="U880" s="16">
        <v>2013</v>
      </c>
      <c r="V880" s="16">
        <v>2014</v>
      </c>
      <c r="W880" s="16">
        <v>2015</v>
      </c>
      <c r="X880" s="16">
        <v>2016</v>
      </c>
      <c r="Y880" s="16">
        <v>2017</v>
      </c>
      <c r="Z880" s="16">
        <v>2018</v>
      </c>
      <c r="AA880" s="16">
        <v>2019</v>
      </c>
      <c r="AB880" s="23">
        <v>2020</v>
      </c>
      <c r="AC880" s="23">
        <v>2021</v>
      </c>
    </row>
    <row r="881" spans="1:29" ht="15.6">
      <c r="A881" s="17" t="s">
        <v>2</v>
      </c>
      <c r="B881" s="18" t="s">
        <v>33</v>
      </c>
      <c r="C881" s="18" t="s">
        <v>33</v>
      </c>
      <c r="D881" s="18" t="s">
        <v>33</v>
      </c>
      <c r="E881" s="18" t="s">
        <v>33</v>
      </c>
      <c r="F881" s="18" t="s">
        <v>33</v>
      </c>
      <c r="G881" s="18" t="s">
        <v>33</v>
      </c>
      <c r="H881" s="18" t="s">
        <v>33</v>
      </c>
      <c r="I881" s="18">
        <v>0</v>
      </c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18">
        <v>3</v>
      </c>
      <c r="Y881" s="18">
        <v>52</v>
      </c>
      <c r="Z881" s="18">
        <v>79</v>
      </c>
      <c r="AA881" s="18">
        <v>97</v>
      </c>
      <c r="AB881" s="18">
        <v>96</v>
      </c>
      <c r="AC881" s="18">
        <v>79</v>
      </c>
    </row>
    <row r="882" spans="1:29" ht="15.6">
      <c r="A882" s="19"/>
      <c r="B882" s="20"/>
      <c r="C882" s="20"/>
      <c r="D882" s="20"/>
      <c r="E882" s="20"/>
      <c r="F882" s="14"/>
      <c r="G882" s="14"/>
      <c r="H882" s="14"/>
      <c r="I882" s="14"/>
      <c r="J882" s="14"/>
      <c r="K882" s="14"/>
      <c r="L882" s="14"/>
      <c r="M882" s="14"/>
      <c r="N882" s="14"/>
    </row>
    <row r="883" spans="1:29" ht="15.6">
      <c r="A883" s="19"/>
      <c r="B883" s="20"/>
      <c r="C883" s="20"/>
      <c r="D883" s="20"/>
      <c r="E883" s="20"/>
      <c r="F883" s="14"/>
      <c r="G883" s="14"/>
      <c r="H883" s="14"/>
      <c r="I883" s="14"/>
      <c r="J883" s="14"/>
      <c r="K883" s="14"/>
      <c r="L883" s="14"/>
      <c r="M883" s="14"/>
      <c r="N883" s="14"/>
    </row>
    <row r="884" spans="1:29" ht="15.6">
      <c r="A884" s="19"/>
      <c r="B884" s="20"/>
      <c r="C884" s="20"/>
      <c r="D884" s="20"/>
      <c r="E884" s="20"/>
      <c r="F884" s="14"/>
      <c r="G884" s="14"/>
      <c r="H884" s="14"/>
      <c r="I884" s="14"/>
      <c r="J884" s="14"/>
      <c r="K884" s="14"/>
      <c r="L884" s="14"/>
      <c r="M884" s="14"/>
      <c r="N884" s="14"/>
    </row>
    <row r="885" spans="1:29" ht="15.6">
      <c r="A885" s="19"/>
      <c r="B885" s="20"/>
      <c r="C885" s="20"/>
      <c r="D885" s="20"/>
      <c r="E885" s="20"/>
      <c r="F885" s="14"/>
      <c r="G885" s="14"/>
      <c r="H885" s="14"/>
      <c r="I885" s="14"/>
      <c r="J885" s="14"/>
      <c r="K885" s="14"/>
      <c r="L885" s="14"/>
      <c r="M885" s="14"/>
      <c r="N885" s="14"/>
    </row>
    <row r="886" spans="1:29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</row>
    <row r="887" spans="1:29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</row>
    <row r="888" spans="1:29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</row>
    <row r="889" spans="1:29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</row>
    <row r="890" spans="1:29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</row>
    <row r="891" spans="1:29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</row>
    <row r="892" spans="1:29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</row>
    <row r="893" spans="1:29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</row>
    <row r="894" spans="1:29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</row>
    <row r="895" spans="1:29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</row>
    <row r="896" spans="1:29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</row>
    <row r="897" spans="1:29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</row>
    <row r="898" spans="1:29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</row>
    <row r="899" spans="1:29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</row>
    <row r="900" spans="1:29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</row>
    <row r="901" spans="1:29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</row>
    <row r="902" spans="1:29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</row>
    <row r="903" spans="1:29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</row>
    <row r="904" spans="1:29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</row>
    <row r="905" spans="1:29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</row>
    <row r="906" spans="1:29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</row>
    <row r="907" spans="1:29" ht="17.399999999999999">
      <c r="A907" s="157" t="s">
        <v>139</v>
      </c>
      <c r="B907" s="157"/>
      <c r="C907" s="157"/>
      <c r="D907" s="157"/>
      <c r="E907" s="157"/>
      <c r="F907" s="157"/>
      <c r="G907" s="157"/>
      <c r="H907" s="157"/>
      <c r="I907" s="157"/>
      <c r="J907" s="157"/>
      <c r="K907" s="157"/>
      <c r="L907" s="157"/>
      <c r="M907" s="157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  <c r="AA907" s="158"/>
      <c r="AB907" s="158"/>
      <c r="AC907" s="158"/>
    </row>
    <row r="908" spans="1:29" ht="17.399999999999999">
      <c r="A908" s="12"/>
      <c r="B908" s="13"/>
      <c r="C908" s="13"/>
      <c r="D908" s="13"/>
      <c r="E908" s="13"/>
      <c r="F908" s="14"/>
      <c r="G908" s="14"/>
      <c r="H908" s="14"/>
      <c r="I908" s="14"/>
      <c r="J908" s="14"/>
      <c r="K908" s="14"/>
      <c r="L908" s="14"/>
      <c r="M908" s="14"/>
      <c r="N908" s="14"/>
    </row>
    <row r="909" spans="1:29" ht="17.399999999999999">
      <c r="A909" s="157" t="s">
        <v>21</v>
      </c>
      <c r="B909" s="157"/>
      <c r="C909" s="157"/>
      <c r="D909" s="157"/>
      <c r="E909" s="157"/>
      <c r="F909" s="157"/>
      <c r="G909" s="157"/>
      <c r="H909" s="157"/>
      <c r="I909" s="157"/>
      <c r="J909" s="157"/>
      <c r="K909" s="157"/>
      <c r="L909" s="157"/>
      <c r="M909" s="157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  <c r="AA909" s="158"/>
      <c r="AB909" s="158"/>
      <c r="AC909" s="158"/>
    </row>
    <row r="910" spans="1:29" ht="17.399999999999999">
      <c r="A910" s="157" t="s">
        <v>23</v>
      </c>
      <c r="B910" s="157"/>
      <c r="C910" s="157"/>
      <c r="D910" s="157"/>
      <c r="E910" s="157"/>
      <c r="F910" s="157"/>
      <c r="G910" s="157"/>
      <c r="H910" s="157"/>
      <c r="I910" s="157"/>
      <c r="J910" s="157"/>
      <c r="K910" s="157"/>
      <c r="L910" s="157"/>
      <c r="M910" s="157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  <c r="AA910" s="158"/>
      <c r="AB910" s="158"/>
      <c r="AC910" s="158"/>
    </row>
    <row r="911" spans="1:29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</row>
    <row r="912" spans="1:29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</row>
    <row r="913" spans="1:29" ht="15.6">
      <c r="A913" s="15"/>
      <c r="B913" s="16">
        <v>1994</v>
      </c>
      <c r="C913" s="16">
        <v>1995</v>
      </c>
      <c r="D913" s="16">
        <v>1996</v>
      </c>
      <c r="E913" s="16">
        <v>1997</v>
      </c>
      <c r="F913" s="16">
        <v>1998</v>
      </c>
      <c r="G913" s="16">
        <v>1999</v>
      </c>
      <c r="H913" s="16">
        <v>2000</v>
      </c>
      <c r="I913" s="16">
        <v>2001</v>
      </c>
      <c r="J913" s="16">
        <v>2002</v>
      </c>
      <c r="K913" s="16">
        <v>2003</v>
      </c>
      <c r="L913" s="16">
        <v>2004</v>
      </c>
      <c r="M913" s="16">
        <v>2005</v>
      </c>
      <c r="N913" s="16">
        <v>2006</v>
      </c>
      <c r="O913" s="16">
        <v>2007</v>
      </c>
      <c r="P913" s="16">
        <v>2008</v>
      </c>
      <c r="Q913" s="16">
        <v>2009</v>
      </c>
      <c r="R913" s="16">
        <v>2010</v>
      </c>
      <c r="S913" s="16">
        <v>2011</v>
      </c>
      <c r="T913" s="16">
        <v>2012</v>
      </c>
      <c r="U913" s="16">
        <v>2013</v>
      </c>
      <c r="V913" s="16">
        <v>2014</v>
      </c>
      <c r="W913" s="16">
        <v>2015</v>
      </c>
      <c r="X913" s="16">
        <v>2016</v>
      </c>
      <c r="Y913" s="16">
        <v>2017</v>
      </c>
      <c r="Z913" s="16">
        <v>2018</v>
      </c>
      <c r="AA913" s="16">
        <v>2019</v>
      </c>
      <c r="AB913" s="23">
        <v>2020</v>
      </c>
      <c r="AC913" s="23">
        <v>2021</v>
      </c>
    </row>
    <row r="914" spans="1:29" ht="15.6">
      <c r="A914" s="17" t="s">
        <v>2</v>
      </c>
      <c r="B914" s="63">
        <v>61</v>
      </c>
      <c r="C914" s="63">
        <v>68</v>
      </c>
      <c r="D914" s="63">
        <v>84</v>
      </c>
      <c r="E914" s="63">
        <v>91</v>
      </c>
      <c r="F914" s="63">
        <v>90</v>
      </c>
      <c r="G914" s="63">
        <v>86</v>
      </c>
      <c r="H914" s="63">
        <v>76</v>
      </c>
      <c r="I914" s="63">
        <v>76</v>
      </c>
      <c r="J914" s="63">
        <v>86</v>
      </c>
      <c r="K914" s="63">
        <v>98</v>
      </c>
      <c r="L914" s="63">
        <v>98</v>
      </c>
      <c r="M914" s="63">
        <v>120</v>
      </c>
      <c r="N914" s="63">
        <v>127</v>
      </c>
      <c r="O914" s="63">
        <v>135</v>
      </c>
      <c r="P914" s="63">
        <v>139</v>
      </c>
      <c r="Q914" s="63">
        <v>147</v>
      </c>
      <c r="R914" s="63">
        <v>153</v>
      </c>
      <c r="S914" s="63">
        <v>148</v>
      </c>
      <c r="T914" s="63">
        <v>111</v>
      </c>
      <c r="U914" s="63">
        <v>90</v>
      </c>
      <c r="V914" s="63">
        <v>81</v>
      </c>
      <c r="W914" s="63">
        <v>71</v>
      </c>
      <c r="X914" s="63">
        <v>76</v>
      </c>
      <c r="Y914" s="63">
        <v>87</v>
      </c>
      <c r="Z914" s="63">
        <v>81</v>
      </c>
      <c r="AA914" s="63">
        <v>78</v>
      </c>
      <c r="AB914" s="63">
        <v>87</v>
      </c>
      <c r="AC914" s="63">
        <v>73</v>
      </c>
    </row>
    <row r="915" spans="1:29" ht="15.6">
      <c r="A915" s="17" t="s">
        <v>3</v>
      </c>
      <c r="B915" s="63">
        <v>25</v>
      </c>
      <c r="C915" s="63">
        <v>53</v>
      </c>
      <c r="D915" s="63">
        <v>55</v>
      </c>
      <c r="E915" s="63">
        <v>66</v>
      </c>
      <c r="F915" s="63">
        <v>59</v>
      </c>
      <c r="G915" s="63">
        <v>65</v>
      </c>
      <c r="H915" s="63">
        <v>65</v>
      </c>
      <c r="I915" s="63">
        <v>54</v>
      </c>
      <c r="J915" s="63">
        <v>56</v>
      </c>
      <c r="K915" s="63">
        <v>70</v>
      </c>
      <c r="L915" s="63">
        <v>63</v>
      </c>
      <c r="M915" s="63">
        <v>55</v>
      </c>
      <c r="N915" s="63">
        <v>56</v>
      </c>
      <c r="O915" s="63">
        <v>45</v>
      </c>
      <c r="P915" s="63">
        <v>54</v>
      </c>
      <c r="Q915" s="63">
        <v>52</v>
      </c>
      <c r="R915" s="63">
        <v>49</v>
      </c>
      <c r="S915" s="63">
        <v>46</v>
      </c>
      <c r="T915" s="63">
        <v>36</v>
      </c>
      <c r="U915" s="63">
        <v>35</v>
      </c>
      <c r="V915" s="63">
        <v>34</v>
      </c>
      <c r="W915" s="63">
        <v>37</v>
      </c>
      <c r="X915" s="63">
        <v>26</v>
      </c>
      <c r="Y915" s="63">
        <v>26</v>
      </c>
      <c r="Z915" s="63">
        <v>30</v>
      </c>
      <c r="AA915" s="63">
        <v>20</v>
      </c>
      <c r="AB915" s="63">
        <v>23</v>
      </c>
      <c r="AC915" s="63">
        <v>22</v>
      </c>
    </row>
    <row r="916" spans="1:29" ht="15.6">
      <c r="A916" s="68" t="s">
        <v>4</v>
      </c>
      <c r="B916" s="63">
        <f t="shared" ref="B916:L916" si="40">B915+B914</f>
        <v>86</v>
      </c>
      <c r="C916" s="63">
        <f t="shared" si="40"/>
        <v>121</v>
      </c>
      <c r="D916" s="63">
        <f t="shared" si="40"/>
        <v>139</v>
      </c>
      <c r="E916" s="63">
        <f t="shared" si="40"/>
        <v>157</v>
      </c>
      <c r="F916" s="63">
        <f t="shared" si="40"/>
        <v>149</v>
      </c>
      <c r="G916" s="63">
        <f t="shared" si="40"/>
        <v>151</v>
      </c>
      <c r="H916" s="63">
        <f t="shared" si="40"/>
        <v>141</v>
      </c>
      <c r="I916" s="63">
        <f t="shared" si="40"/>
        <v>130</v>
      </c>
      <c r="J916" s="63">
        <f t="shared" si="40"/>
        <v>142</v>
      </c>
      <c r="K916" s="63">
        <f t="shared" si="40"/>
        <v>168</v>
      </c>
      <c r="L916" s="63">
        <f t="shared" si="40"/>
        <v>161</v>
      </c>
      <c r="M916" s="63">
        <f t="shared" ref="M916:AC916" si="41">SUM(M914:M915)</f>
        <v>175</v>
      </c>
      <c r="N916" s="63">
        <f t="shared" si="41"/>
        <v>183</v>
      </c>
      <c r="O916" s="63">
        <f t="shared" si="41"/>
        <v>180</v>
      </c>
      <c r="P916" s="63">
        <f t="shared" si="41"/>
        <v>193</v>
      </c>
      <c r="Q916" s="63">
        <f t="shared" si="41"/>
        <v>199</v>
      </c>
      <c r="R916" s="63">
        <f t="shared" ref="R916:AB916" si="42">SUM(R914:R915)</f>
        <v>202</v>
      </c>
      <c r="S916" s="63">
        <f t="shared" si="42"/>
        <v>194</v>
      </c>
      <c r="T916" s="63">
        <f t="shared" si="42"/>
        <v>147</v>
      </c>
      <c r="U916" s="63">
        <f t="shared" si="42"/>
        <v>125</v>
      </c>
      <c r="V916" s="63">
        <f t="shared" si="42"/>
        <v>115</v>
      </c>
      <c r="W916" s="63">
        <f t="shared" si="42"/>
        <v>108</v>
      </c>
      <c r="X916" s="63">
        <f t="shared" si="42"/>
        <v>102</v>
      </c>
      <c r="Y916" s="63">
        <f t="shared" si="42"/>
        <v>113</v>
      </c>
      <c r="Z916" s="63">
        <f t="shared" si="42"/>
        <v>111</v>
      </c>
      <c r="AA916" s="63">
        <f t="shared" si="42"/>
        <v>98</v>
      </c>
      <c r="AB916" s="63">
        <f t="shared" si="42"/>
        <v>110</v>
      </c>
      <c r="AC916" s="63">
        <f t="shared" si="41"/>
        <v>95</v>
      </c>
    </row>
    <row r="917" spans="1:29" ht="15.6">
      <c r="A917" s="19"/>
      <c r="B917" s="20"/>
      <c r="C917" s="20"/>
      <c r="D917" s="20"/>
      <c r="E917" s="20"/>
      <c r="F917" s="14"/>
      <c r="G917" s="14"/>
      <c r="H917" s="14"/>
      <c r="I917" s="14"/>
      <c r="J917" s="14"/>
      <c r="K917" s="14"/>
      <c r="L917" s="14"/>
      <c r="M917" s="14"/>
      <c r="N917" s="14"/>
    </row>
    <row r="918" spans="1:29" ht="15.6">
      <c r="A918" s="19"/>
      <c r="B918" s="20"/>
      <c r="C918" s="20"/>
      <c r="D918" s="20"/>
      <c r="E918" s="20"/>
      <c r="F918" s="14"/>
      <c r="G918" s="14"/>
      <c r="H918" s="14"/>
      <c r="I918" s="14"/>
      <c r="J918" s="14"/>
      <c r="K918" s="14"/>
      <c r="L918" s="14"/>
      <c r="M918" s="14"/>
      <c r="N918" s="14"/>
    </row>
    <row r="919" spans="1:29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</row>
    <row r="920" spans="1:29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</row>
    <row r="921" spans="1:29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</row>
    <row r="922" spans="1:29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</row>
    <row r="923" spans="1:29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</row>
    <row r="924" spans="1:29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</row>
    <row r="925" spans="1:29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</row>
    <row r="926" spans="1:29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</row>
    <row r="927" spans="1:29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</row>
    <row r="928" spans="1:29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</row>
    <row r="929" spans="1:29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</row>
    <row r="930" spans="1:29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</row>
    <row r="931" spans="1:29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</row>
    <row r="932" spans="1:29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</row>
    <row r="933" spans="1:29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</row>
    <row r="934" spans="1:29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</row>
    <row r="935" spans="1:29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</row>
    <row r="936" spans="1:29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</row>
    <row r="937" spans="1:29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</row>
    <row r="938" spans="1:29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</row>
    <row r="939" spans="1:29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</row>
    <row r="940" spans="1:29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</row>
    <row r="941" spans="1:29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</row>
    <row r="942" spans="1:29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</row>
    <row r="943" spans="1:29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</row>
    <row r="944" spans="1:29" ht="17.399999999999999">
      <c r="A944" s="157" t="s">
        <v>139</v>
      </c>
      <c r="B944" s="169"/>
      <c r="C944" s="169"/>
      <c r="D944" s="169"/>
      <c r="E944" s="169"/>
      <c r="F944" s="169"/>
      <c r="G944" s="169"/>
      <c r="H944" s="169"/>
      <c r="I944" s="169"/>
      <c r="J944" s="169"/>
      <c r="K944" s="169"/>
      <c r="L944" s="169"/>
      <c r="M944" s="169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  <c r="AA944" s="158"/>
      <c r="AB944" s="158"/>
      <c r="AC944" s="158"/>
    </row>
    <row r="945" spans="1:29" ht="17.399999999999999">
      <c r="A945" s="22"/>
      <c r="B945" s="13"/>
      <c r="C945" s="13"/>
      <c r="D945" s="13"/>
      <c r="E945" s="13"/>
      <c r="F945" s="14"/>
      <c r="G945" s="14"/>
      <c r="H945" s="14"/>
      <c r="I945" s="14"/>
      <c r="J945" s="14"/>
      <c r="K945" s="14"/>
      <c r="L945" s="14"/>
      <c r="M945" s="14"/>
    </row>
    <row r="946" spans="1:29" ht="17.399999999999999">
      <c r="A946" s="157" t="s">
        <v>92</v>
      </c>
      <c r="B946" s="169"/>
      <c r="C946" s="169"/>
      <c r="D946" s="169"/>
      <c r="E946" s="169"/>
      <c r="F946" s="169"/>
      <c r="G946" s="169"/>
      <c r="H946" s="169"/>
      <c r="I946" s="169"/>
      <c r="J946" s="169"/>
      <c r="K946" s="169"/>
      <c r="L946" s="169"/>
      <c r="M946" s="169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  <c r="AA946" s="158"/>
      <c r="AB946" s="158"/>
      <c r="AC946" s="158"/>
    </row>
    <row r="947" spans="1:29" ht="17.399999999999999">
      <c r="A947" s="157" t="s">
        <v>93</v>
      </c>
      <c r="B947" s="169"/>
      <c r="C947" s="169"/>
      <c r="D947" s="169"/>
      <c r="E947" s="169"/>
      <c r="F947" s="169"/>
      <c r="G947" s="169"/>
      <c r="H947" s="169"/>
      <c r="I947" s="169"/>
      <c r="J947" s="169"/>
      <c r="K947" s="169"/>
      <c r="L947" s="169"/>
      <c r="M947" s="169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  <c r="AA947" s="158"/>
      <c r="AB947" s="158"/>
      <c r="AC947" s="158"/>
    </row>
    <row r="948" spans="1:29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29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29" ht="15.6">
      <c r="A950" s="15"/>
      <c r="B950" s="23">
        <v>1994</v>
      </c>
      <c r="C950" s="23">
        <v>1995</v>
      </c>
      <c r="D950" s="23">
        <v>1996</v>
      </c>
      <c r="E950" s="23">
        <v>1997</v>
      </c>
      <c r="F950" s="23">
        <v>1998</v>
      </c>
      <c r="G950" s="23">
        <v>1999</v>
      </c>
      <c r="H950" s="23">
        <v>2000</v>
      </c>
      <c r="I950" s="23">
        <v>2001</v>
      </c>
      <c r="J950" s="23">
        <v>2002</v>
      </c>
      <c r="K950" s="23">
        <v>2003</v>
      </c>
      <c r="L950" s="23">
        <v>2004</v>
      </c>
      <c r="M950" s="23">
        <v>2005</v>
      </c>
      <c r="N950" s="23">
        <v>2006</v>
      </c>
      <c r="O950" s="23">
        <v>2007</v>
      </c>
      <c r="P950" s="23">
        <v>2008</v>
      </c>
      <c r="Q950" s="23">
        <v>2009</v>
      </c>
      <c r="R950" s="23">
        <v>2010</v>
      </c>
      <c r="S950" s="23">
        <v>2011</v>
      </c>
      <c r="T950" s="23">
        <v>2012</v>
      </c>
      <c r="U950" s="23">
        <v>2013</v>
      </c>
      <c r="V950" s="23">
        <v>2014</v>
      </c>
      <c r="W950" s="23">
        <v>2015</v>
      </c>
      <c r="X950" s="23">
        <v>2016</v>
      </c>
      <c r="Y950" s="23">
        <v>2017</v>
      </c>
      <c r="Z950" s="23">
        <v>2018</v>
      </c>
      <c r="AA950" s="23">
        <v>2019</v>
      </c>
      <c r="AB950" s="23">
        <v>2020</v>
      </c>
      <c r="AC950" s="23">
        <v>2021</v>
      </c>
    </row>
    <row r="951" spans="1:29" ht="15.6">
      <c r="A951" s="17" t="s">
        <v>2</v>
      </c>
      <c r="B951" s="18">
        <v>0</v>
      </c>
      <c r="C951" s="18">
        <v>0</v>
      </c>
      <c r="D951" s="83"/>
      <c r="E951" s="83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18">
        <v>2</v>
      </c>
      <c r="W951" s="18">
        <v>25</v>
      </c>
      <c r="X951" s="18">
        <v>48</v>
      </c>
      <c r="Y951" s="18">
        <v>64</v>
      </c>
      <c r="Z951" s="18">
        <v>80</v>
      </c>
      <c r="AA951" s="18">
        <v>88</v>
      </c>
      <c r="AB951" s="18">
        <v>86</v>
      </c>
      <c r="AC951" s="18">
        <v>71</v>
      </c>
    </row>
    <row r="952" spans="1:29" ht="15.6">
      <c r="A952" s="25"/>
      <c r="B952" s="20"/>
      <c r="C952" s="20"/>
      <c r="D952" s="20"/>
      <c r="E952" s="20"/>
      <c r="F952" s="14"/>
      <c r="G952" s="14"/>
      <c r="H952" s="14"/>
      <c r="I952" s="14"/>
      <c r="J952" s="14"/>
      <c r="K952" s="14"/>
      <c r="L952" s="14"/>
      <c r="M952" s="14"/>
    </row>
    <row r="953" spans="1:29" ht="15.6">
      <c r="A953" s="25"/>
      <c r="B953" s="20"/>
      <c r="C953" s="20"/>
      <c r="D953" s="20"/>
      <c r="E953" s="20"/>
      <c r="F953" s="14"/>
      <c r="G953" s="14"/>
      <c r="H953" s="14"/>
      <c r="I953" s="14"/>
      <c r="J953" s="14"/>
      <c r="K953" s="14"/>
      <c r="L953" s="14"/>
      <c r="M953" s="14"/>
    </row>
    <row r="954" spans="1:29" ht="15.6">
      <c r="A954" s="25"/>
      <c r="B954" s="20"/>
      <c r="C954" s="20"/>
      <c r="D954" s="20"/>
      <c r="E954" s="20"/>
      <c r="F954" s="14"/>
      <c r="G954" s="14"/>
      <c r="H954" s="14"/>
      <c r="I954" s="14"/>
      <c r="J954" s="14"/>
      <c r="K954" s="14"/>
      <c r="L954" s="14"/>
      <c r="M954" s="14"/>
    </row>
    <row r="955" spans="1:29" ht="15.6">
      <c r="A955" s="25"/>
      <c r="B955" s="20"/>
      <c r="C955" s="20"/>
      <c r="D955" s="20"/>
      <c r="E955" s="20"/>
      <c r="F955" s="14"/>
      <c r="G955" s="14"/>
      <c r="H955" s="14"/>
      <c r="I955" s="14"/>
      <c r="J955" s="14"/>
      <c r="K955" s="14"/>
      <c r="L955" s="14"/>
      <c r="M955" s="14"/>
    </row>
    <row r="956" spans="1:29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29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29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29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29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4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4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4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4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4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4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4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4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4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4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4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4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4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4" s="49" customForma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14"/>
      <c r="M974" s="14"/>
      <c r="N974"/>
    </row>
    <row r="975" spans="1:14" s="49" customFormat="1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1"/>
      <c r="L975" s="21"/>
      <c r="M975" s="21"/>
      <c r="N975"/>
    </row>
    <row r="976" spans="1:14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</row>
    <row r="977" spans="1:29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</row>
    <row r="978" spans="1:29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</row>
    <row r="979" spans="1:29" ht="17.399999999999999">
      <c r="A979" s="157" t="s">
        <v>139</v>
      </c>
      <c r="B979" s="157"/>
      <c r="C979" s="157"/>
      <c r="D979" s="157"/>
      <c r="E979" s="157"/>
      <c r="F979" s="157"/>
      <c r="G979" s="157"/>
      <c r="H979" s="157"/>
      <c r="I979" s="157"/>
      <c r="J979" s="157"/>
      <c r="K979" s="157"/>
      <c r="L979" s="157"/>
      <c r="M979" s="157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  <c r="AA979" s="158"/>
      <c r="AB979" s="158"/>
      <c r="AC979" s="158"/>
    </row>
    <row r="980" spans="1:29" ht="17.399999999999999">
      <c r="A980" s="12"/>
      <c r="B980" s="13"/>
      <c r="C980" s="13"/>
      <c r="D980" s="13"/>
      <c r="E980" s="13"/>
      <c r="F980" s="14"/>
      <c r="G980" s="14"/>
      <c r="H980" s="14"/>
      <c r="I980" s="14"/>
      <c r="J980" s="14"/>
      <c r="K980" s="14"/>
      <c r="L980" s="14"/>
      <c r="M980" s="14"/>
      <c r="N980" s="14"/>
    </row>
    <row r="981" spans="1:29" ht="17.399999999999999">
      <c r="A981" s="157" t="s">
        <v>21</v>
      </c>
      <c r="B981" s="157"/>
      <c r="C981" s="157"/>
      <c r="D981" s="157"/>
      <c r="E981" s="157"/>
      <c r="F981" s="157"/>
      <c r="G981" s="157"/>
      <c r="H981" s="157"/>
      <c r="I981" s="157"/>
      <c r="J981" s="157"/>
      <c r="K981" s="157"/>
      <c r="L981" s="157"/>
      <c r="M981" s="157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  <c r="AA981" s="158"/>
      <c r="AB981" s="158"/>
      <c r="AC981" s="158"/>
    </row>
    <row r="982" spans="1:29" ht="17.399999999999999">
      <c r="A982" s="157" t="s">
        <v>79</v>
      </c>
      <c r="B982" s="157"/>
      <c r="C982" s="157"/>
      <c r="D982" s="157"/>
      <c r="E982" s="157"/>
      <c r="F982" s="157"/>
      <c r="G982" s="157"/>
      <c r="H982" s="157"/>
      <c r="I982" s="157"/>
      <c r="J982" s="157"/>
      <c r="K982" s="157"/>
      <c r="L982" s="157"/>
      <c r="M982" s="157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  <c r="AA982" s="158"/>
      <c r="AB982" s="158"/>
      <c r="AC982" s="158"/>
    </row>
    <row r="983" spans="1:29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</row>
    <row r="984" spans="1:29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</row>
    <row r="985" spans="1:29" ht="15.6">
      <c r="A985" s="15"/>
      <c r="B985" s="16">
        <v>1994</v>
      </c>
      <c r="C985" s="16">
        <v>1995</v>
      </c>
      <c r="D985" s="16">
        <v>1996</v>
      </c>
      <c r="E985" s="16">
        <v>1997</v>
      </c>
      <c r="F985" s="16">
        <v>1998</v>
      </c>
      <c r="G985" s="16">
        <v>1999</v>
      </c>
      <c r="H985" s="16">
        <v>2000</v>
      </c>
      <c r="I985" s="16">
        <v>2001</v>
      </c>
      <c r="J985" s="16">
        <v>2002</v>
      </c>
      <c r="K985" s="16">
        <v>2003</v>
      </c>
      <c r="L985" s="16">
        <v>2004</v>
      </c>
      <c r="M985" s="16">
        <v>2005</v>
      </c>
      <c r="N985" s="16">
        <v>2006</v>
      </c>
      <c r="O985" s="16">
        <v>2007</v>
      </c>
      <c r="P985" s="16">
        <v>2008</v>
      </c>
      <c r="Q985" s="16">
        <v>2009</v>
      </c>
      <c r="R985" s="16">
        <v>2010</v>
      </c>
      <c r="S985" s="16">
        <v>2011</v>
      </c>
      <c r="T985" s="16">
        <v>2012</v>
      </c>
      <c r="U985" s="16">
        <v>2013</v>
      </c>
      <c r="V985" s="16">
        <v>2014</v>
      </c>
      <c r="W985" s="16">
        <v>2015</v>
      </c>
      <c r="X985" s="16">
        <v>2016</v>
      </c>
      <c r="Y985" s="16">
        <v>2017</v>
      </c>
      <c r="Z985" s="16">
        <v>2018</v>
      </c>
      <c r="AA985" s="16">
        <v>2019</v>
      </c>
      <c r="AB985" s="23">
        <v>2020</v>
      </c>
      <c r="AC985" s="23">
        <v>2021</v>
      </c>
    </row>
    <row r="986" spans="1:29" ht="15.6">
      <c r="A986" s="17" t="s">
        <v>2</v>
      </c>
      <c r="B986" s="18">
        <v>22</v>
      </c>
      <c r="C986" s="18">
        <v>30</v>
      </c>
      <c r="D986" s="18">
        <v>19</v>
      </c>
      <c r="E986" s="18">
        <v>30</v>
      </c>
      <c r="F986" s="18">
        <v>33</v>
      </c>
      <c r="G986" s="18">
        <v>43</v>
      </c>
      <c r="H986" s="18">
        <v>87</v>
      </c>
      <c r="I986" s="18">
        <v>128</v>
      </c>
      <c r="J986" s="63">
        <v>186</v>
      </c>
      <c r="K986" s="63">
        <v>229</v>
      </c>
      <c r="L986" s="63">
        <v>234</v>
      </c>
      <c r="M986" s="63">
        <v>225</v>
      </c>
      <c r="N986" s="63">
        <v>221</v>
      </c>
      <c r="O986" s="63">
        <v>208</v>
      </c>
      <c r="P986" s="63">
        <v>182</v>
      </c>
      <c r="Q986" s="63">
        <v>194</v>
      </c>
      <c r="R986" s="63">
        <v>168</v>
      </c>
      <c r="S986" s="63">
        <v>140</v>
      </c>
      <c r="T986" s="63">
        <v>143</v>
      </c>
      <c r="U986" s="63">
        <v>113</v>
      </c>
      <c r="V986" s="63">
        <v>95</v>
      </c>
      <c r="W986" s="63">
        <v>72</v>
      </c>
      <c r="X986" s="63">
        <v>78</v>
      </c>
      <c r="Y986" s="63">
        <v>59</v>
      </c>
      <c r="Z986" s="63">
        <v>62</v>
      </c>
      <c r="AA986" s="63">
        <v>54</v>
      </c>
      <c r="AB986" s="63">
        <v>52</v>
      </c>
      <c r="AC986" s="63">
        <v>45</v>
      </c>
    </row>
    <row r="987" spans="1:29" ht="15.6">
      <c r="A987" s="17" t="s">
        <v>3</v>
      </c>
      <c r="B987" s="18">
        <v>67</v>
      </c>
      <c r="C987" s="18">
        <v>97</v>
      </c>
      <c r="D987" s="18">
        <v>77</v>
      </c>
      <c r="E987" s="18">
        <v>77</v>
      </c>
      <c r="F987" s="18">
        <v>80</v>
      </c>
      <c r="G987" s="18">
        <v>73</v>
      </c>
      <c r="H987" s="18">
        <v>66</v>
      </c>
      <c r="I987" s="18">
        <v>63</v>
      </c>
      <c r="J987" s="63">
        <v>64</v>
      </c>
      <c r="K987" s="63">
        <v>53</v>
      </c>
      <c r="L987" s="63">
        <v>46</v>
      </c>
      <c r="M987" s="63">
        <v>41</v>
      </c>
      <c r="N987" s="63">
        <v>36</v>
      </c>
      <c r="O987" s="63">
        <v>34</v>
      </c>
      <c r="P987" s="63">
        <v>29</v>
      </c>
      <c r="Q987" s="63">
        <v>34</v>
      </c>
      <c r="R987" s="63">
        <v>41</v>
      </c>
      <c r="S987" s="63">
        <v>50</v>
      </c>
      <c r="T987" s="63">
        <v>68</v>
      </c>
      <c r="U987" s="63">
        <v>60</v>
      </c>
      <c r="V987" s="63">
        <v>48</v>
      </c>
      <c r="W987" s="63">
        <v>37</v>
      </c>
      <c r="X987" s="63">
        <v>27</v>
      </c>
      <c r="Y987" s="63">
        <v>18</v>
      </c>
      <c r="Z987" s="63">
        <v>13</v>
      </c>
      <c r="AA987" s="63">
        <v>9</v>
      </c>
      <c r="AB987" s="63">
        <v>9</v>
      </c>
      <c r="AC987" s="63">
        <v>9</v>
      </c>
    </row>
    <row r="988" spans="1:29" ht="15.6">
      <c r="A988" s="68" t="s">
        <v>4</v>
      </c>
      <c r="B988" s="18">
        <f t="shared" ref="B988:L988" si="43">B987+B986</f>
        <v>89</v>
      </c>
      <c r="C988" s="18">
        <f t="shared" si="43"/>
        <v>127</v>
      </c>
      <c r="D988" s="18">
        <f t="shared" si="43"/>
        <v>96</v>
      </c>
      <c r="E988" s="18">
        <f t="shared" si="43"/>
        <v>107</v>
      </c>
      <c r="F988" s="18">
        <f t="shared" si="43"/>
        <v>113</v>
      </c>
      <c r="G988" s="18">
        <f t="shared" si="43"/>
        <v>116</v>
      </c>
      <c r="H988" s="18">
        <f t="shared" si="43"/>
        <v>153</v>
      </c>
      <c r="I988" s="18">
        <f t="shared" si="43"/>
        <v>191</v>
      </c>
      <c r="J988" s="63">
        <f t="shared" si="43"/>
        <v>250</v>
      </c>
      <c r="K988" s="63">
        <f t="shared" si="43"/>
        <v>282</v>
      </c>
      <c r="L988" s="63">
        <f t="shared" si="43"/>
        <v>280</v>
      </c>
      <c r="M988" s="63">
        <f t="shared" ref="M988:AC988" si="44">SUM(M986:M987)</f>
        <v>266</v>
      </c>
      <c r="N988" s="63">
        <f t="shared" si="44"/>
        <v>257</v>
      </c>
      <c r="O988" s="63">
        <f t="shared" si="44"/>
        <v>242</v>
      </c>
      <c r="P988" s="63">
        <f t="shared" si="44"/>
        <v>211</v>
      </c>
      <c r="Q988" s="63">
        <f t="shared" si="44"/>
        <v>228</v>
      </c>
      <c r="R988" s="63">
        <f t="shared" ref="R988:AB988" si="45">SUM(R986:R987)</f>
        <v>209</v>
      </c>
      <c r="S988" s="63">
        <f t="shared" si="45"/>
        <v>190</v>
      </c>
      <c r="T988" s="63">
        <f t="shared" si="45"/>
        <v>211</v>
      </c>
      <c r="U988" s="63">
        <f t="shared" si="45"/>
        <v>173</v>
      </c>
      <c r="V988" s="63">
        <f t="shared" si="45"/>
        <v>143</v>
      </c>
      <c r="W988" s="63">
        <f t="shared" si="45"/>
        <v>109</v>
      </c>
      <c r="X988" s="63">
        <f t="shared" si="45"/>
        <v>105</v>
      </c>
      <c r="Y988" s="63">
        <f t="shared" si="45"/>
        <v>77</v>
      </c>
      <c r="Z988" s="63">
        <f t="shared" si="45"/>
        <v>75</v>
      </c>
      <c r="AA988" s="63">
        <f t="shared" si="45"/>
        <v>63</v>
      </c>
      <c r="AB988" s="63">
        <f t="shared" si="45"/>
        <v>61</v>
      </c>
      <c r="AC988" s="63">
        <f t="shared" si="44"/>
        <v>54</v>
      </c>
    </row>
    <row r="989" spans="1:29" ht="15.6">
      <c r="A989" s="19"/>
      <c r="B989" s="20"/>
      <c r="C989" s="20"/>
      <c r="D989" s="20"/>
      <c r="E989" s="20"/>
      <c r="F989" s="14"/>
      <c r="G989" s="14"/>
      <c r="H989" s="14"/>
      <c r="I989" s="14"/>
      <c r="J989" s="14"/>
      <c r="K989" s="14"/>
      <c r="L989" s="14"/>
      <c r="M989" s="14"/>
      <c r="N989" s="14"/>
    </row>
    <row r="990" spans="1:29" ht="15.6">
      <c r="A990" s="19"/>
      <c r="B990" s="20"/>
      <c r="C990" s="20"/>
      <c r="D990" s="20"/>
      <c r="E990" s="20"/>
      <c r="F990" s="14"/>
      <c r="G990" s="14"/>
      <c r="H990" s="14"/>
      <c r="I990" s="14"/>
      <c r="J990" s="14"/>
      <c r="K990" s="14"/>
      <c r="L990" s="14"/>
      <c r="M990" s="14"/>
      <c r="N990" s="14"/>
    </row>
    <row r="991" spans="1:29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</row>
    <row r="992" spans="1:29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</row>
    <row r="993" spans="1:14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</row>
    <row r="994" spans="1:14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</row>
    <row r="995" spans="1:14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</row>
    <row r="996" spans="1:14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</row>
    <row r="997" spans="1:14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</row>
    <row r="998" spans="1:14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</row>
    <row r="999" spans="1:14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</row>
    <row r="1000" spans="1:14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</row>
    <row r="1001" spans="1:14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</row>
    <row r="1002" spans="1:14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</row>
    <row r="1003" spans="1:14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</row>
    <row r="1004" spans="1:14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</row>
    <row r="1005" spans="1:14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</row>
    <row r="1006" spans="1:14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</row>
    <row r="1007" spans="1:14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</row>
    <row r="1008" spans="1:14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</row>
    <row r="1009" spans="1:29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</row>
    <row r="1010" spans="1:29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</row>
    <row r="1011" spans="1:29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</row>
    <row r="1012" spans="1:29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</row>
    <row r="1013" spans="1:29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</row>
    <row r="1014" spans="1:29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</row>
    <row r="1015" spans="1:29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</row>
    <row r="1016" spans="1:29" ht="17.399999999999999">
      <c r="A1016" s="157" t="s">
        <v>139</v>
      </c>
      <c r="B1016" s="157"/>
      <c r="C1016" s="157"/>
      <c r="D1016" s="157"/>
      <c r="E1016" s="157"/>
      <c r="F1016" s="157"/>
      <c r="G1016" s="157"/>
      <c r="H1016" s="157"/>
      <c r="I1016" s="157"/>
      <c r="J1016" s="157"/>
      <c r="K1016" s="157"/>
      <c r="L1016" s="157"/>
      <c r="M1016" s="157"/>
      <c r="N1016" s="158"/>
      <c r="O1016" s="158"/>
      <c r="P1016" s="158"/>
      <c r="Q1016" s="158"/>
      <c r="R1016" s="158"/>
      <c r="S1016" s="158"/>
      <c r="T1016" s="158"/>
      <c r="U1016" s="158"/>
      <c r="V1016" s="158"/>
      <c r="W1016" s="158"/>
      <c r="X1016" s="158"/>
      <c r="Y1016" s="158"/>
      <c r="Z1016" s="158"/>
      <c r="AA1016" s="158"/>
      <c r="AB1016" s="158"/>
      <c r="AC1016" s="158"/>
    </row>
    <row r="1017" spans="1:29" ht="17.399999999999999">
      <c r="A1017" s="12"/>
      <c r="B1017" s="13"/>
      <c r="C1017" s="13"/>
      <c r="D1017" s="13"/>
      <c r="E1017" s="13"/>
      <c r="F1017" s="14"/>
      <c r="G1017" s="14"/>
      <c r="H1017" s="14"/>
      <c r="I1017" s="14"/>
      <c r="J1017" s="14"/>
      <c r="K1017" s="14"/>
      <c r="L1017" s="14"/>
      <c r="M1017" s="14"/>
      <c r="N1017" s="14"/>
    </row>
    <row r="1018" spans="1:29" ht="17.399999999999999">
      <c r="A1018" s="157" t="s">
        <v>21</v>
      </c>
      <c r="B1018" s="157"/>
      <c r="C1018" s="157"/>
      <c r="D1018" s="157"/>
      <c r="E1018" s="157"/>
      <c r="F1018" s="157"/>
      <c r="G1018" s="157"/>
      <c r="H1018" s="157"/>
      <c r="I1018" s="157"/>
      <c r="J1018" s="157"/>
      <c r="K1018" s="157"/>
      <c r="L1018" s="157"/>
      <c r="M1018" s="157"/>
      <c r="N1018" s="158"/>
      <c r="O1018" s="158"/>
      <c r="P1018" s="158"/>
      <c r="Q1018" s="158"/>
      <c r="R1018" s="158"/>
      <c r="S1018" s="158"/>
      <c r="T1018" s="158"/>
      <c r="U1018" s="158"/>
      <c r="V1018" s="158"/>
      <c r="W1018" s="158"/>
      <c r="X1018" s="158"/>
      <c r="Y1018" s="158"/>
      <c r="Z1018" s="158"/>
      <c r="AA1018" s="158"/>
      <c r="AB1018" s="158"/>
      <c r="AC1018" s="158"/>
    </row>
    <row r="1019" spans="1:29" ht="17.399999999999999">
      <c r="A1019" s="157" t="s">
        <v>24</v>
      </c>
      <c r="B1019" s="157"/>
      <c r="C1019" s="157"/>
      <c r="D1019" s="157"/>
      <c r="E1019" s="157"/>
      <c r="F1019" s="157"/>
      <c r="G1019" s="157"/>
      <c r="H1019" s="157"/>
      <c r="I1019" s="157"/>
      <c r="J1019" s="157"/>
      <c r="K1019" s="157"/>
      <c r="L1019" s="157"/>
      <c r="M1019" s="157"/>
      <c r="N1019" s="158"/>
      <c r="O1019" s="158"/>
      <c r="P1019" s="158"/>
      <c r="Q1019" s="158"/>
      <c r="R1019" s="158"/>
      <c r="S1019" s="158"/>
      <c r="T1019" s="158"/>
      <c r="U1019" s="158"/>
      <c r="V1019" s="158"/>
      <c r="W1019" s="158"/>
      <c r="X1019" s="158"/>
      <c r="Y1019" s="158"/>
      <c r="Z1019" s="158"/>
      <c r="AA1019" s="158"/>
      <c r="AB1019" s="158"/>
      <c r="AC1019" s="158"/>
    </row>
    <row r="1020" spans="1:29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</row>
    <row r="1021" spans="1:29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</row>
    <row r="1022" spans="1:29" ht="15.6">
      <c r="A1022" s="15"/>
      <c r="B1022" s="16">
        <v>1994</v>
      </c>
      <c r="C1022" s="16">
        <v>1995</v>
      </c>
      <c r="D1022" s="16">
        <v>1996</v>
      </c>
      <c r="E1022" s="16">
        <v>1997</v>
      </c>
      <c r="F1022" s="16">
        <v>1998</v>
      </c>
      <c r="G1022" s="16">
        <v>1999</v>
      </c>
      <c r="H1022" s="16">
        <v>2000</v>
      </c>
      <c r="I1022" s="16">
        <v>2001</v>
      </c>
      <c r="J1022" s="16">
        <v>2002</v>
      </c>
      <c r="K1022" s="16">
        <v>2003</v>
      </c>
      <c r="L1022" s="16">
        <v>2004</v>
      </c>
      <c r="M1022" s="16">
        <v>2005</v>
      </c>
      <c r="N1022" s="16">
        <v>2006</v>
      </c>
      <c r="O1022" s="16">
        <v>2007</v>
      </c>
      <c r="P1022" s="16">
        <v>2008</v>
      </c>
      <c r="Q1022" s="16">
        <v>2009</v>
      </c>
      <c r="R1022" s="16">
        <v>2010</v>
      </c>
      <c r="S1022" s="16">
        <v>2011</v>
      </c>
      <c r="T1022" s="16">
        <v>2012</v>
      </c>
      <c r="U1022" s="16">
        <v>2013</v>
      </c>
      <c r="V1022" s="16">
        <v>2014</v>
      </c>
      <c r="W1022" s="16">
        <v>2015</v>
      </c>
      <c r="X1022" s="16">
        <v>2016</v>
      </c>
      <c r="Y1022" s="16">
        <v>2017</v>
      </c>
      <c r="Z1022" s="16">
        <v>2018</v>
      </c>
      <c r="AA1022" s="16">
        <v>2019</v>
      </c>
      <c r="AB1022" s="23">
        <v>2020</v>
      </c>
      <c r="AC1022" s="23">
        <v>2021</v>
      </c>
    </row>
    <row r="1023" spans="1:29" ht="15.6">
      <c r="A1023" s="17" t="s">
        <v>2</v>
      </c>
      <c r="B1023" s="63">
        <v>18</v>
      </c>
      <c r="C1023" s="63">
        <v>18</v>
      </c>
      <c r="D1023" s="63">
        <v>17</v>
      </c>
      <c r="E1023" s="63">
        <v>19</v>
      </c>
      <c r="F1023" s="63">
        <v>22</v>
      </c>
      <c r="G1023" s="63">
        <v>22</v>
      </c>
      <c r="H1023" s="63">
        <v>15</v>
      </c>
      <c r="I1023" s="63">
        <v>13</v>
      </c>
      <c r="J1023" s="63">
        <v>21</v>
      </c>
      <c r="K1023" s="63">
        <v>31</v>
      </c>
      <c r="L1023" s="63">
        <v>37</v>
      </c>
      <c r="M1023" s="63">
        <v>68</v>
      </c>
      <c r="N1023" s="63">
        <v>104</v>
      </c>
      <c r="O1023" s="63">
        <v>112</v>
      </c>
      <c r="P1023" s="63">
        <v>129</v>
      </c>
      <c r="Q1023" s="63">
        <v>133</v>
      </c>
      <c r="R1023" s="63">
        <v>137</v>
      </c>
      <c r="S1023" s="63">
        <v>137</v>
      </c>
      <c r="T1023" s="63">
        <v>148</v>
      </c>
      <c r="U1023" s="63">
        <v>139</v>
      </c>
      <c r="V1023" s="63">
        <v>141</v>
      </c>
      <c r="W1023" s="63">
        <v>110</v>
      </c>
      <c r="X1023" s="63">
        <v>109</v>
      </c>
      <c r="Y1023" s="63">
        <v>91</v>
      </c>
      <c r="Z1023" s="63">
        <v>84</v>
      </c>
      <c r="AA1023" s="63">
        <v>69</v>
      </c>
      <c r="AB1023" s="63">
        <v>65</v>
      </c>
      <c r="AC1023" s="63">
        <v>55</v>
      </c>
    </row>
    <row r="1024" spans="1:29" ht="15.6">
      <c r="A1024" s="17" t="s">
        <v>3</v>
      </c>
      <c r="B1024" s="63">
        <v>80</v>
      </c>
      <c r="C1024" s="63">
        <v>93</v>
      </c>
      <c r="D1024" s="63">
        <v>96</v>
      </c>
      <c r="E1024" s="63">
        <v>93</v>
      </c>
      <c r="F1024" s="63">
        <v>2</v>
      </c>
      <c r="G1024" s="63">
        <v>1</v>
      </c>
      <c r="H1024" s="63">
        <v>1</v>
      </c>
      <c r="I1024" s="63">
        <v>0</v>
      </c>
      <c r="J1024" s="63">
        <v>0</v>
      </c>
      <c r="K1024" s="63">
        <v>0</v>
      </c>
      <c r="L1024" s="63">
        <v>0</v>
      </c>
      <c r="M1024" s="63">
        <v>0</v>
      </c>
      <c r="N1024" s="63">
        <v>0</v>
      </c>
      <c r="O1024" s="63">
        <v>0</v>
      </c>
      <c r="P1024" s="63">
        <v>0</v>
      </c>
      <c r="Q1024" s="63">
        <v>0</v>
      </c>
      <c r="R1024" s="63">
        <v>0</v>
      </c>
      <c r="S1024" s="63">
        <v>0</v>
      </c>
      <c r="T1024" s="63">
        <v>0</v>
      </c>
      <c r="U1024" s="63">
        <v>0</v>
      </c>
      <c r="V1024" s="63">
        <v>0</v>
      </c>
      <c r="W1024" s="63">
        <v>0</v>
      </c>
      <c r="X1024" s="63">
        <v>0</v>
      </c>
      <c r="Y1024" s="63">
        <v>0</v>
      </c>
      <c r="Z1024" s="63">
        <v>0</v>
      </c>
      <c r="AA1024" s="63">
        <v>0</v>
      </c>
      <c r="AB1024" s="63">
        <v>0</v>
      </c>
      <c r="AC1024" s="63">
        <v>0</v>
      </c>
    </row>
    <row r="1025" spans="1:29" ht="15.6">
      <c r="A1025" s="68" t="s">
        <v>4</v>
      </c>
      <c r="B1025" s="63">
        <f t="shared" ref="B1025:L1025" si="46">B1024+B1023</f>
        <v>98</v>
      </c>
      <c r="C1025" s="63">
        <f t="shared" si="46"/>
        <v>111</v>
      </c>
      <c r="D1025" s="63">
        <f t="shared" si="46"/>
        <v>113</v>
      </c>
      <c r="E1025" s="63">
        <f t="shared" si="46"/>
        <v>112</v>
      </c>
      <c r="F1025" s="63">
        <f t="shared" si="46"/>
        <v>24</v>
      </c>
      <c r="G1025" s="63">
        <f t="shared" si="46"/>
        <v>23</v>
      </c>
      <c r="H1025" s="63">
        <f t="shared" si="46"/>
        <v>16</v>
      </c>
      <c r="I1025" s="63">
        <f t="shared" si="46"/>
        <v>13</v>
      </c>
      <c r="J1025" s="63">
        <f t="shared" si="46"/>
        <v>21</v>
      </c>
      <c r="K1025" s="63">
        <f t="shared" si="46"/>
        <v>31</v>
      </c>
      <c r="L1025" s="63">
        <f t="shared" si="46"/>
        <v>37</v>
      </c>
      <c r="M1025" s="63">
        <f t="shared" ref="M1025:AC1025" si="47">SUM(M1023:M1024)</f>
        <v>68</v>
      </c>
      <c r="N1025" s="63">
        <f t="shared" si="47"/>
        <v>104</v>
      </c>
      <c r="O1025" s="63">
        <f t="shared" si="47"/>
        <v>112</v>
      </c>
      <c r="P1025" s="63">
        <f t="shared" si="47"/>
        <v>129</v>
      </c>
      <c r="Q1025" s="63">
        <f t="shared" si="47"/>
        <v>133</v>
      </c>
      <c r="R1025" s="63">
        <f t="shared" ref="R1025:AB1025" si="48">SUM(R1023:R1024)</f>
        <v>137</v>
      </c>
      <c r="S1025" s="63">
        <f t="shared" si="48"/>
        <v>137</v>
      </c>
      <c r="T1025" s="63">
        <f t="shared" si="48"/>
        <v>148</v>
      </c>
      <c r="U1025" s="63">
        <f t="shared" si="48"/>
        <v>139</v>
      </c>
      <c r="V1025" s="63">
        <f t="shared" si="48"/>
        <v>141</v>
      </c>
      <c r="W1025" s="63">
        <f t="shared" si="48"/>
        <v>110</v>
      </c>
      <c r="X1025" s="63">
        <f t="shared" si="48"/>
        <v>109</v>
      </c>
      <c r="Y1025" s="63">
        <f t="shared" si="48"/>
        <v>91</v>
      </c>
      <c r="Z1025" s="63">
        <f t="shared" si="48"/>
        <v>84</v>
      </c>
      <c r="AA1025" s="63">
        <f t="shared" si="48"/>
        <v>69</v>
      </c>
      <c r="AB1025" s="63">
        <f t="shared" si="48"/>
        <v>65</v>
      </c>
      <c r="AC1025" s="63">
        <f t="shared" si="47"/>
        <v>55</v>
      </c>
    </row>
    <row r="1026" spans="1:29" ht="15.6">
      <c r="A1026" s="19"/>
      <c r="B1026" s="20"/>
      <c r="C1026" s="20"/>
      <c r="D1026" s="20"/>
      <c r="E1026" s="20"/>
      <c r="F1026" s="14"/>
      <c r="G1026" s="14"/>
      <c r="H1026" s="14"/>
      <c r="I1026" s="14"/>
      <c r="J1026" s="14"/>
      <c r="K1026" s="14"/>
      <c r="L1026" s="14"/>
      <c r="M1026" s="14"/>
      <c r="N1026" s="14"/>
    </row>
    <row r="1027" spans="1:29" ht="15.6">
      <c r="A1027" s="19"/>
      <c r="B1027" s="20"/>
      <c r="C1027" s="20"/>
      <c r="D1027" s="20"/>
      <c r="E1027" s="20"/>
      <c r="F1027" s="14"/>
      <c r="G1027" s="14"/>
      <c r="H1027" s="14"/>
      <c r="I1027" s="14"/>
      <c r="J1027" s="14"/>
      <c r="K1027" s="14"/>
      <c r="L1027" s="14"/>
      <c r="M1027" s="14"/>
      <c r="N1027" s="14"/>
    </row>
    <row r="1028" spans="1:29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</row>
    <row r="1029" spans="1:29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</row>
    <row r="1030" spans="1:29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</row>
    <row r="1031" spans="1:29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</row>
    <row r="1032" spans="1:29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</row>
    <row r="1033" spans="1:29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</row>
    <row r="1034" spans="1:29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</row>
    <row r="1035" spans="1:29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</row>
    <row r="1036" spans="1:29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</row>
    <row r="1037" spans="1:29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</row>
    <row r="1038" spans="1:29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</row>
    <row r="1039" spans="1:29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</row>
    <row r="1040" spans="1:29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</row>
    <row r="1041" spans="1:29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</row>
    <row r="1042" spans="1:29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</row>
    <row r="1043" spans="1:29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</row>
    <row r="1044" spans="1:29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</row>
    <row r="1045" spans="1:29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</row>
    <row r="1046" spans="1:29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</row>
    <row r="1047" spans="1:29">
      <c r="A1047" s="168" t="s">
        <v>69</v>
      </c>
      <c r="B1047" s="168"/>
      <c r="C1047" s="168"/>
      <c r="D1047" s="168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21"/>
    </row>
    <row r="1048" spans="1:29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</row>
    <row r="1049" spans="1:29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</row>
    <row r="1050" spans="1:29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</row>
    <row r="1051" spans="1:29" ht="17.399999999999999">
      <c r="A1051" s="157" t="s">
        <v>139</v>
      </c>
      <c r="B1051" s="157"/>
      <c r="C1051" s="157"/>
      <c r="D1051" s="157"/>
      <c r="E1051" s="157"/>
      <c r="F1051" s="157"/>
      <c r="G1051" s="157"/>
      <c r="H1051" s="157"/>
      <c r="I1051" s="157"/>
      <c r="J1051" s="157"/>
      <c r="K1051" s="157"/>
      <c r="L1051" s="157"/>
      <c r="M1051" s="157"/>
      <c r="N1051" s="158"/>
      <c r="O1051" s="158"/>
      <c r="P1051" s="158"/>
      <c r="Q1051" s="158"/>
      <c r="R1051" s="158"/>
      <c r="S1051" s="158"/>
      <c r="T1051" s="158"/>
      <c r="U1051" s="158"/>
      <c r="V1051" s="158"/>
      <c r="W1051" s="158"/>
      <c r="X1051" s="158"/>
      <c r="Y1051" s="158"/>
      <c r="Z1051" s="158"/>
      <c r="AA1051" s="158"/>
      <c r="AB1051" s="158"/>
      <c r="AC1051" s="158"/>
    </row>
    <row r="1052" spans="1:29" ht="17.399999999999999">
      <c r="A1052" s="12"/>
      <c r="B1052" s="13"/>
      <c r="C1052" s="13"/>
      <c r="D1052" s="13"/>
      <c r="E1052" s="13"/>
      <c r="F1052" s="14"/>
      <c r="G1052" s="14"/>
      <c r="H1052" s="14"/>
      <c r="I1052" s="14"/>
      <c r="J1052" s="14"/>
      <c r="K1052" s="14"/>
      <c r="L1052" s="14"/>
      <c r="M1052" s="14"/>
      <c r="N1052" s="14"/>
    </row>
    <row r="1053" spans="1:29" ht="17.399999999999999">
      <c r="A1053" s="157" t="s">
        <v>19</v>
      </c>
      <c r="B1053" s="157"/>
      <c r="C1053" s="157"/>
      <c r="D1053" s="157"/>
      <c r="E1053" s="157"/>
      <c r="F1053" s="157"/>
      <c r="G1053" s="157"/>
      <c r="H1053" s="157"/>
      <c r="I1053" s="157"/>
      <c r="J1053" s="157"/>
      <c r="K1053" s="157"/>
      <c r="L1053" s="157"/>
      <c r="M1053" s="157"/>
      <c r="N1053" s="158"/>
      <c r="O1053" s="158"/>
      <c r="P1053" s="158"/>
      <c r="Q1053" s="158"/>
      <c r="R1053" s="158"/>
      <c r="S1053" s="158"/>
      <c r="T1053" s="158"/>
      <c r="U1053" s="158"/>
      <c r="V1053" s="158"/>
      <c r="W1053" s="158"/>
      <c r="X1053" s="158"/>
      <c r="Y1053" s="158"/>
      <c r="Z1053" s="158"/>
      <c r="AA1053" s="158"/>
      <c r="AB1053" s="158"/>
      <c r="AC1053" s="158"/>
    </row>
    <row r="1054" spans="1:29" ht="17.399999999999999">
      <c r="A1054" s="157" t="s">
        <v>25</v>
      </c>
      <c r="B1054" s="157"/>
      <c r="C1054" s="157"/>
      <c r="D1054" s="157"/>
      <c r="E1054" s="157"/>
      <c r="F1054" s="157"/>
      <c r="G1054" s="157"/>
      <c r="H1054" s="157"/>
      <c r="I1054" s="157"/>
      <c r="J1054" s="157"/>
      <c r="K1054" s="157"/>
      <c r="L1054" s="157"/>
      <c r="M1054" s="157"/>
      <c r="N1054" s="158"/>
      <c r="O1054" s="158"/>
      <c r="P1054" s="158"/>
      <c r="Q1054" s="158"/>
      <c r="R1054" s="158"/>
      <c r="S1054" s="158"/>
      <c r="T1054" s="158"/>
      <c r="U1054" s="158"/>
      <c r="V1054" s="158"/>
      <c r="W1054" s="158"/>
      <c r="X1054" s="158"/>
      <c r="Y1054" s="158"/>
      <c r="Z1054" s="158"/>
      <c r="AA1054" s="158"/>
      <c r="AB1054" s="158"/>
      <c r="AC1054" s="158"/>
    </row>
    <row r="1055" spans="1:29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</row>
    <row r="1056" spans="1:29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</row>
    <row r="1057" spans="1:29" ht="15.6">
      <c r="A1057" s="15"/>
      <c r="B1057" s="16">
        <v>1994</v>
      </c>
      <c r="C1057" s="16">
        <v>1995</v>
      </c>
      <c r="D1057" s="16">
        <v>1996</v>
      </c>
      <c r="E1057" s="16">
        <v>1997</v>
      </c>
      <c r="F1057" s="16">
        <v>1998</v>
      </c>
      <c r="G1057" s="16">
        <v>1999</v>
      </c>
      <c r="H1057" s="16">
        <v>2000</v>
      </c>
      <c r="I1057" s="16">
        <v>2001</v>
      </c>
      <c r="J1057" s="16">
        <v>2002</v>
      </c>
      <c r="K1057" s="16">
        <v>2003</v>
      </c>
      <c r="L1057" s="16">
        <v>2004</v>
      </c>
      <c r="M1057" s="16">
        <v>2005</v>
      </c>
      <c r="N1057" s="16">
        <v>2006</v>
      </c>
      <c r="O1057" s="16">
        <v>2007</v>
      </c>
      <c r="P1057" s="16">
        <v>2008</v>
      </c>
      <c r="Q1057" s="16">
        <v>2009</v>
      </c>
      <c r="R1057" s="16">
        <v>2010</v>
      </c>
      <c r="S1057" s="16">
        <v>2011</v>
      </c>
      <c r="T1057" s="16">
        <v>2012</v>
      </c>
      <c r="U1057" s="16">
        <v>2013</v>
      </c>
      <c r="V1057" s="16">
        <v>2014</v>
      </c>
      <c r="W1057" s="16">
        <v>2015</v>
      </c>
      <c r="X1057" s="16">
        <v>2016</v>
      </c>
      <c r="Y1057" s="16">
        <v>2017</v>
      </c>
      <c r="Z1057" s="16">
        <v>2018</v>
      </c>
      <c r="AA1057" s="16">
        <v>2019</v>
      </c>
      <c r="AB1057" s="23">
        <v>2020</v>
      </c>
      <c r="AC1057" s="23">
        <v>2021</v>
      </c>
    </row>
    <row r="1058" spans="1:29" ht="15.6">
      <c r="A1058" s="17" t="s">
        <v>2</v>
      </c>
      <c r="B1058" s="18">
        <v>207</v>
      </c>
      <c r="C1058" s="18">
        <v>222</v>
      </c>
      <c r="D1058" s="18">
        <v>239</v>
      </c>
      <c r="E1058" s="18">
        <v>249</v>
      </c>
      <c r="F1058" s="18">
        <v>243</v>
      </c>
      <c r="G1058" s="18">
        <v>229</v>
      </c>
      <c r="H1058" s="63">
        <v>237</v>
      </c>
      <c r="I1058" s="63">
        <v>260</v>
      </c>
      <c r="J1058" s="63">
        <v>270</v>
      </c>
      <c r="K1058" s="63">
        <v>246</v>
      </c>
      <c r="L1058" s="63">
        <v>245</v>
      </c>
      <c r="M1058" s="63">
        <v>264</v>
      </c>
      <c r="N1058" s="63">
        <v>253</v>
      </c>
      <c r="O1058" s="63">
        <v>230</v>
      </c>
      <c r="P1058" s="63">
        <v>243</v>
      </c>
      <c r="Q1058" s="63">
        <v>267</v>
      </c>
      <c r="R1058" s="63">
        <v>287</v>
      </c>
      <c r="S1058" s="63">
        <v>275</v>
      </c>
      <c r="T1058" s="63">
        <v>248</v>
      </c>
      <c r="U1058" s="63">
        <v>245</v>
      </c>
      <c r="V1058" s="63">
        <v>228</v>
      </c>
      <c r="W1058" s="63">
        <v>238</v>
      </c>
      <c r="X1058" s="63">
        <v>238</v>
      </c>
      <c r="Y1058" s="63">
        <v>202</v>
      </c>
      <c r="Z1058" s="63">
        <v>208</v>
      </c>
      <c r="AA1058" s="63">
        <v>216</v>
      </c>
      <c r="AB1058" s="63">
        <v>236</v>
      </c>
      <c r="AC1058" s="63">
        <v>236</v>
      </c>
    </row>
    <row r="1059" spans="1:29" ht="15.6">
      <c r="A1059" s="17" t="s">
        <v>3</v>
      </c>
      <c r="B1059" s="18">
        <v>51</v>
      </c>
      <c r="C1059" s="18">
        <v>49</v>
      </c>
      <c r="D1059" s="18">
        <v>41</v>
      </c>
      <c r="E1059" s="18">
        <v>21</v>
      </c>
      <c r="F1059" s="18">
        <v>20</v>
      </c>
      <c r="G1059" s="18">
        <v>1</v>
      </c>
      <c r="H1059" s="63">
        <v>0</v>
      </c>
      <c r="I1059" s="63">
        <v>0</v>
      </c>
      <c r="J1059" s="63">
        <v>0</v>
      </c>
      <c r="K1059" s="63">
        <v>0</v>
      </c>
      <c r="L1059" s="63">
        <v>0</v>
      </c>
      <c r="M1059" s="63">
        <v>0</v>
      </c>
      <c r="N1059" s="63">
        <v>0</v>
      </c>
      <c r="O1059" s="63">
        <v>0</v>
      </c>
      <c r="P1059" s="63">
        <v>0</v>
      </c>
      <c r="Q1059" s="63">
        <v>0</v>
      </c>
      <c r="R1059" s="63">
        <v>0</v>
      </c>
      <c r="S1059" s="63">
        <v>0</v>
      </c>
      <c r="T1059" s="63">
        <v>0</v>
      </c>
      <c r="U1059" s="63">
        <v>0</v>
      </c>
      <c r="V1059" s="63">
        <v>0</v>
      </c>
      <c r="W1059" s="63">
        <v>0</v>
      </c>
      <c r="X1059" s="63">
        <v>0</v>
      </c>
      <c r="Y1059" s="63">
        <v>0</v>
      </c>
      <c r="Z1059" s="63">
        <v>0</v>
      </c>
      <c r="AA1059" s="63">
        <v>0</v>
      </c>
      <c r="AB1059" s="63">
        <v>0</v>
      </c>
      <c r="AC1059" s="63">
        <v>0</v>
      </c>
    </row>
    <row r="1060" spans="1:29" ht="15.6">
      <c r="A1060" s="68" t="s">
        <v>4</v>
      </c>
      <c r="B1060" s="18">
        <f t="shared" ref="B1060:L1060" si="49">B1059+B1058</f>
        <v>258</v>
      </c>
      <c r="C1060" s="18">
        <f t="shared" si="49"/>
        <v>271</v>
      </c>
      <c r="D1060" s="18">
        <f t="shared" si="49"/>
        <v>280</v>
      </c>
      <c r="E1060" s="18">
        <f t="shared" si="49"/>
        <v>270</v>
      </c>
      <c r="F1060" s="18">
        <f t="shared" si="49"/>
        <v>263</v>
      </c>
      <c r="G1060" s="18">
        <f t="shared" si="49"/>
        <v>230</v>
      </c>
      <c r="H1060" s="63">
        <f t="shared" si="49"/>
        <v>237</v>
      </c>
      <c r="I1060" s="63">
        <f t="shared" si="49"/>
        <v>260</v>
      </c>
      <c r="J1060" s="63">
        <f t="shared" si="49"/>
        <v>270</v>
      </c>
      <c r="K1060" s="63">
        <f t="shared" si="49"/>
        <v>246</v>
      </c>
      <c r="L1060" s="63">
        <f t="shared" si="49"/>
        <v>245</v>
      </c>
      <c r="M1060" s="63">
        <f t="shared" ref="M1060:AC1060" si="50">SUM(M1058:M1059)</f>
        <v>264</v>
      </c>
      <c r="N1060" s="63">
        <f t="shared" si="50"/>
        <v>253</v>
      </c>
      <c r="O1060" s="63">
        <f t="shared" si="50"/>
        <v>230</v>
      </c>
      <c r="P1060" s="63">
        <f t="shared" si="50"/>
        <v>243</v>
      </c>
      <c r="Q1060" s="63">
        <f t="shared" si="50"/>
        <v>267</v>
      </c>
      <c r="R1060" s="63">
        <f t="shared" ref="R1060:AB1060" si="51">SUM(R1058:R1059)</f>
        <v>287</v>
      </c>
      <c r="S1060" s="63">
        <f t="shared" si="51"/>
        <v>275</v>
      </c>
      <c r="T1060" s="63">
        <f t="shared" si="51"/>
        <v>248</v>
      </c>
      <c r="U1060" s="63">
        <f t="shared" si="51"/>
        <v>245</v>
      </c>
      <c r="V1060" s="63">
        <f t="shared" si="51"/>
        <v>228</v>
      </c>
      <c r="W1060" s="63">
        <f t="shared" si="51"/>
        <v>238</v>
      </c>
      <c r="X1060" s="63">
        <f t="shared" si="51"/>
        <v>238</v>
      </c>
      <c r="Y1060" s="63">
        <f t="shared" si="51"/>
        <v>202</v>
      </c>
      <c r="Z1060" s="63">
        <f t="shared" si="51"/>
        <v>208</v>
      </c>
      <c r="AA1060" s="63">
        <f t="shared" si="51"/>
        <v>216</v>
      </c>
      <c r="AB1060" s="63">
        <f t="shared" si="51"/>
        <v>236</v>
      </c>
      <c r="AC1060" s="63">
        <f t="shared" si="50"/>
        <v>236</v>
      </c>
    </row>
    <row r="1061" spans="1:29" ht="15.6">
      <c r="A1061" s="19"/>
      <c r="B1061" s="20"/>
      <c r="C1061" s="20"/>
      <c r="D1061" s="20"/>
      <c r="E1061" s="20"/>
      <c r="F1061" s="14"/>
      <c r="G1061" s="14"/>
      <c r="H1061" s="14"/>
      <c r="I1061" s="14"/>
      <c r="J1061" s="14"/>
      <c r="K1061" s="14"/>
      <c r="L1061" s="14"/>
      <c r="M1061" s="14"/>
      <c r="N1061" s="14"/>
    </row>
    <row r="1062" spans="1:29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</row>
    <row r="1063" spans="1:29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</row>
    <row r="1064" spans="1:29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</row>
    <row r="1065" spans="1:29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</row>
    <row r="1066" spans="1:29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</row>
    <row r="1067" spans="1:29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</row>
    <row r="1068" spans="1:29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</row>
    <row r="1069" spans="1:29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</row>
    <row r="1070" spans="1:29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</row>
    <row r="1071" spans="1:29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</row>
    <row r="1072" spans="1:29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</row>
    <row r="1073" spans="1:29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</row>
    <row r="1074" spans="1:29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</row>
    <row r="1075" spans="1:29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</row>
    <row r="1076" spans="1:29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</row>
    <row r="1077" spans="1:29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</row>
    <row r="1078" spans="1:29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</row>
    <row r="1079" spans="1:29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</row>
    <row r="1080" spans="1:29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</row>
    <row r="1081" spans="1:29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</row>
    <row r="1082" spans="1:29">
      <c r="A1082" s="60" t="s">
        <v>63</v>
      </c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21"/>
      <c r="N1082" s="21"/>
    </row>
    <row r="1083" spans="1:29">
      <c r="A1083" s="71" t="s">
        <v>68</v>
      </c>
      <c r="B1083" s="71"/>
      <c r="C1083" s="71"/>
      <c r="D1083" s="71"/>
      <c r="E1083" s="71"/>
      <c r="F1083" s="21"/>
      <c r="G1083" s="21"/>
      <c r="H1083" s="21"/>
      <c r="I1083" s="21"/>
      <c r="J1083" s="21"/>
      <c r="K1083" s="21"/>
      <c r="L1083" s="21"/>
      <c r="M1083" s="21"/>
      <c r="N1083" s="21"/>
    </row>
    <row r="1084" spans="1:29">
      <c r="A1084" s="71"/>
      <c r="B1084" s="71"/>
      <c r="C1084" s="71"/>
      <c r="D1084" s="71"/>
      <c r="E1084" s="71"/>
      <c r="F1084" s="21"/>
      <c r="G1084" s="21"/>
      <c r="H1084" s="21"/>
      <c r="I1084" s="21"/>
      <c r="J1084" s="21"/>
      <c r="K1084" s="21"/>
      <c r="L1084" s="21"/>
      <c r="M1084" s="21"/>
      <c r="N1084" s="21"/>
    </row>
    <row r="1085" spans="1:29">
      <c r="A1085" s="71"/>
      <c r="B1085" s="71"/>
      <c r="C1085" s="71"/>
      <c r="D1085" s="71"/>
      <c r="E1085" s="71"/>
      <c r="F1085" s="21"/>
      <c r="G1085" s="21"/>
      <c r="H1085" s="21"/>
      <c r="I1085" s="21"/>
      <c r="J1085" s="21"/>
      <c r="K1085" s="21"/>
      <c r="L1085" s="21"/>
      <c r="M1085" s="21"/>
      <c r="N1085" s="21"/>
    </row>
    <row r="1086" spans="1:29">
      <c r="A1086" s="71"/>
      <c r="B1086" s="71"/>
      <c r="C1086" s="71"/>
      <c r="D1086" s="71"/>
      <c r="E1086" s="71"/>
      <c r="F1086" s="21"/>
      <c r="G1086" s="21"/>
      <c r="H1086" s="21"/>
      <c r="I1086" s="21"/>
      <c r="J1086" s="21"/>
      <c r="K1086" s="21"/>
      <c r="L1086" s="21"/>
      <c r="M1086" s="21"/>
      <c r="N1086" s="21"/>
    </row>
    <row r="1087" spans="1:29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</row>
    <row r="1088" spans="1:29" ht="17.399999999999999">
      <c r="A1088" s="157" t="s">
        <v>139</v>
      </c>
      <c r="B1088" s="157"/>
      <c r="C1088" s="157"/>
      <c r="D1088" s="157"/>
      <c r="E1088" s="157"/>
      <c r="F1088" s="157"/>
      <c r="G1088" s="157"/>
      <c r="H1088" s="157"/>
      <c r="I1088" s="157"/>
      <c r="J1088" s="157"/>
      <c r="K1088" s="157"/>
      <c r="L1088" s="157"/>
      <c r="M1088" s="157"/>
      <c r="N1088" s="158"/>
      <c r="O1088" s="158"/>
      <c r="P1088" s="158"/>
      <c r="Q1088" s="158"/>
      <c r="R1088" s="158"/>
      <c r="S1088" s="158"/>
      <c r="T1088" s="158"/>
      <c r="U1088" s="158"/>
      <c r="V1088" s="158"/>
      <c r="W1088" s="158"/>
      <c r="X1088" s="158"/>
      <c r="Y1088" s="158"/>
      <c r="Z1088" s="158"/>
      <c r="AA1088" s="158"/>
      <c r="AB1088" s="158"/>
      <c r="AC1088" s="158"/>
    </row>
    <row r="1089" spans="1:29" ht="17.399999999999999">
      <c r="A1089" s="12"/>
      <c r="B1089" s="13"/>
      <c r="C1089" s="13"/>
      <c r="D1089" s="13"/>
      <c r="E1089" s="13"/>
      <c r="F1089" s="14"/>
      <c r="G1089" s="14"/>
      <c r="H1089" s="14"/>
      <c r="I1089" s="14"/>
      <c r="J1089" s="14"/>
      <c r="K1089" s="14"/>
      <c r="L1089" s="14"/>
      <c r="M1089" s="14"/>
      <c r="N1089" s="14"/>
    </row>
    <row r="1090" spans="1:29" ht="17.399999999999999">
      <c r="A1090" s="157" t="s">
        <v>19</v>
      </c>
      <c r="B1090" s="157"/>
      <c r="C1090" s="157"/>
      <c r="D1090" s="157"/>
      <c r="E1090" s="157"/>
      <c r="F1090" s="157"/>
      <c r="G1090" s="157"/>
      <c r="H1090" s="157"/>
      <c r="I1090" s="157"/>
      <c r="J1090" s="157"/>
      <c r="K1090" s="157"/>
      <c r="L1090" s="157"/>
      <c r="M1090" s="157"/>
      <c r="N1090" s="158"/>
      <c r="O1090" s="158"/>
      <c r="P1090" s="158"/>
      <c r="Q1090" s="158"/>
      <c r="R1090" s="158"/>
      <c r="S1090" s="158"/>
      <c r="T1090" s="158"/>
      <c r="U1090" s="158"/>
      <c r="V1090" s="158"/>
      <c r="W1090" s="158"/>
      <c r="X1090" s="158"/>
      <c r="Y1090" s="158"/>
      <c r="Z1090" s="158"/>
      <c r="AA1090" s="158"/>
      <c r="AB1090" s="158"/>
      <c r="AC1090" s="158"/>
    </row>
    <row r="1091" spans="1:29" ht="17.399999999999999">
      <c r="A1091" s="157" t="s">
        <v>58</v>
      </c>
      <c r="B1091" s="157"/>
      <c r="C1091" s="157"/>
      <c r="D1091" s="157"/>
      <c r="E1091" s="157"/>
      <c r="F1091" s="157"/>
      <c r="G1091" s="157"/>
      <c r="H1091" s="157"/>
      <c r="I1091" s="157"/>
      <c r="J1091" s="157"/>
      <c r="K1091" s="157"/>
      <c r="L1091" s="157"/>
      <c r="M1091" s="157"/>
      <c r="N1091" s="158"/>
      <c r="O1091" s="158"/>
      <c r="P1091" s="158"/>
      <c r="Q1091" s="158"/>
      <c r="R1091" s="158"/>
      <c r="S1091" s="158"/>
      <c r="T1091" s="158"/>
      <c r="U1091" s="158"/>
      <c r="V1091" s="158"/>
      <c r="W1091" s="158"/>
      <c r="X1091" s="158"/>
      <c r="Y1091" s="158"/>
      <c r="Z1091" s="158"/>
      <c r="AA1091" s="158"/>
      <c r="AB1091" s="158"/>
      <c r="AC1091" s="158"/>
    </row>
    <row r="1092" spans="1:29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</row>
    <row r="1093" spans="1:29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</row>
    <row r="1094" spans="1:29" ht="15.6">
      <c r="A1094" s="15"/>
      <c r="B1094" s="16">
        <v>1994</v>
      </c>
      <c r="C1094" s="16">
        <v>1995</v>
      </c>
      <c r="D1094" s="16">
        <v>1996</v>
      </c>
      <c r="E1094" s="16">
        <v>1997</v>
      </c>
      <c r="F1094" s="16">
        <v>1998</v>
      </c>
      <c r="G1094" s="16">
        <v>1999</v>
      </c>
      <c r="H1094" s="16">
        <v>2000</v>
      </c>
      <c r="I1094" s="16">
        <v>2001</v>
      </c>
      <c r="J1094" s="16">
        <v>2002</v>
      </c>
      <c r="K1094" s="16">
        <v>2003</v>
      </c>
      <c r="L1094" s="16">
        <v>2004</v>
      </c>
      <c r="M1094" s="16">
        <v>2005</v>
      </c>
      <c r="N1094" s="16">
        <v>2006</v>
      </c>
      <c r="O1094" s="16">
        <v>2007</v>
      </c>
      <c r="P1094" s="16">
        <v>2008</v>
      </c>
      <c r="Q1094" s="16">
        <v>2009</v>
      </c>
      <c r="R1094" s="16">
        <v>2010</v>
      </c>
      <c r="S1094" s="16">
        <v>2011</v>
      </c>
      <c r="T1094" s="16">
        <v>2012</v>
      </c>
      <c r="U1094" s="16">
        <v>2013</v>
      </c>
      <c r="V1094" s="16">
        <v>2014</v>
      </c>
      <c r="W1094" s="16">
        <v>2015</v>
      </c>
      <c r="X1094" s="16">
        <v>2016</v>
      </c>
      <c r="Y1094" s="16">
        <v>2017</v>
      </c>
      <c r="Z1094" s="16">
        <v>2018</v>
      </c>
      <c r="AA1094" s="16">
        <v>2019</v>
      </c>
      <c r="AB1094" s="23">
        <v>2020</v>
      </c>
      <c r="AC1094" s="23">
        <v>2021</v>
      </c>
    </row>
    <row r="1095" spans="1:29" ht="15.6">
      <c r="A1095" s="17" t="s">
        <v>2</v>
      </c>
      <c r="B1095" s="55" t="s">
        <v>57</v>
      </c>
      <c r="C1095" s="55" t="s">
        <v>57</v>
      </c>
      <c r="D1095" s="84"/>
      <c r="E1095" s="84"/>
      <c r="F1095" s="84"/>
      <c r="G1095" s="84"/>
      <c r="H1095" s="84"/>
      <c r="I1095" s="84"/>
      <c r="J1095" s="84"/>
      <c r="K1095" s="84"/>
      <c r="L1095" s="18">
        <v>2</v>
      </c>
      <c r="M1095" s="18">
        <v>31</v>
      </c>
      <c r="N1095" s="18">
        <v>39</v>
      </c>
      <c r="O1095" s="18">
        <v>44</v>
      </c>
      <c r="P1095" s="18">
        <v>46</v>
      </c>
      <c r="Q1095" s="18">
        <v>41</v>
      </c>
      <c r="R1095" s="18">
        <v>31</v>
      </c>
      <c r="S1095" s="18">
        <v>28</v>
      </c>
      <c r="T1095" s="18">
        <v>28</v>
      </c>
      <c r="U1095" s="18">
        <v>25</v>
      </c>
      <c r="V1095" s="18">
        <v>26</v>
      </c>
      <c r="W1095" s="18">
        <v>25</v>
      </c>
      <c r="X1095" s="18">
        <v>20</v>
      </c>
      <c r="Y1095" s="18">
        <v>27</v>
      </c>
      <c r="Z1095" s="18">
        <v>22</v>
      </c>
      <c r="AA1095" s="18">
        <v>22</v>
      </c>
      <c r="AB1095" s="18">
        <v>20</v>
      </c>
      <c r="AC1095" s="18">
        <v>24</v>
      </c>
    </row>
    <row r="1096" spans="1:29" ht="15.6">
      <c r="A1096" s="19"/>
      <c r="B1096" s="20"/>
      <c r="C1096" s="20"/>
      <c r="D1096" s="20"/>
      <c r="E1096" s="20"/>
      <c r="F1096" s="14"/>
      <c r="G1096" s="14"/>
      <c r="H1096" s="14"/>
      <c r="I1096" s="14"/>
      <c r="J1096" s="14"/>
      <c r="K1096" s="14"/>
      <c r="L1096" s="14"/>
      <c r="M1096" s="14"/>
      <c r="N1096" s="14"/>
    </row>
    <row r="1097" spans="1:29" ht="15.6">
      <c r="A1097" s="19"/>
      <c r="B1097" s="20"/>
      <c r="C1097" s="20"/>
      <c r="D1097" s="20"/>
      <c r="E1097" s="20"/>
      <c r="F1097" s="14"/>
      <c r="G1097" s="14"/>
      <c r="H1097" s="14"/>
      <c r="I1097" s="14"/>
      <c r="J1097" s="14"/>
      <c r="K1097" s="14"/>
      <c r="L1097" s="14"/>
      <c r="M1097" s="14"/>
      <c r="N1097" s="14"/>
    </row>
    <row r="1098" spans="1:29" ht="15.6">
      <c r="A1098" s="19"/>
      <c r="B1098" s="20"/>
      <c r="C1098" s="20"/>
      <c r="D1098" s="20"/>
      <c r="E1098" s="20"/>
      <c r="F1098" s="14"/>
      <c r="G1098" s="14"/>
      <c r="H1098" s="14"/>
      <c r="I1098" s="14"/>
      <c r="J1098" s="14"/>
      <c r="K1098" s="14"/>
      <c r="L1098" s="14"/>
      <c r="M1098" s="14"/>
      <c r="N1098" s="14"/>
    </row>
    <row r="1099" spans="1:29" ht="15.6">
      <c r="A1099" s="19"/>
      <c r="B1099" s="20"/>
      <c r="C1099" s="20"/>
      <c r="D1099" s="20"/>
      <c r="E1099" s="20"/>
      <c r="F1099" s="14"/>
      <c r="G1099" s="14"/>
      <c r="H1099" s="14"/>
      <c r="I1099" s="14"/>
      <c r="J1099" s="14"/>
      <c r="K1099" s="14"/>
      <c r="L1099" s="14"/>
      <c r="M1099" s="14"/>
      <c r="N1099" s="14"/>
    </row>
    <row r="1100" spans="1:29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</row>
    <row r="1101" spans="1:29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</row>
    <row r="1102" spans="1:29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</row>
    <row r="1103" spans="1:29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</row>
    <row r="1104" spans="1:29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</row>
    <row r="1105" spans="1:29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</row>
    <row r="1106" spans="1:29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</row>
    <row r="1107" spans="1:29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</row>
    <row r="1108" spans="1:29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</row>
    <row r="1109" spans="1:29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</row>
    <row r="1110" spans="1:29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</row>
    <row r="1111" spans="1:29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</row>
    <row r="1112" spans="1:29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</row>
    <row r="1113" spans="1:29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</row>
    <row r="1114" spans="1:29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</row>
    <row r="1115" spans="1:29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</row>
    <row r="1116" spans="1:29" ht="17.399999999999999">
      <c r="A1116" s="157" t="s">
        <v>139</v>
      </c>
      <c r="B1116" s="157"/>
      <c r="C1116" s="157"/>
      <c r="D1116" s="157"/>
      <c r="E1116" s="157"/>
      <c r="F1116" s="157"/>
      <c r="G1116" s="157"/>
      <c r="H1116" s="157"/>
      <c r="I1116" s="157"/>
      <c r="J1116" s="157"/>
      <c r="K1116" s="157"/>
      <c r="L1116" s="157"/>
      <c r="M1116" s="157"/>
      <c r="N1116" s="158"/>
      <c r="O1116" s="158"/>
      <c r="P1116" s="158"/>
      <c r="Q1116" s="158"/>
      <c r="R1116" s="158"/>
      <c r="S1116" s="158"/>
      <c r="T1116" s="158"/>
      <c r="U1116" s="158"/>
      <c r="V1116" s="158"/>
      <c r="W1116" s="158"/>
      <c r="X1116" s="158"/>
      <c r="Y1116" s="158"/>
      <c r="Z1116" s="158"/>
      <c r="AA1116" s="158"/>
      <c r="AB1116" s="158"/>
      <c r="AC1116" s="158"/>
    </row>
    <row r="1117" spans="1:29" ht="17.399999999999999">
      <c r="A1117" s="103"/>
      <c r="B1117" s="103"/>
      <c r="C1117" s="103"/>
      <c r="D1117" s="103"/>
      <c r="E1117" s="103"/>
      <c r="F1117" s="103"/>
      <c r="G1117" s="103"/>
      <c r="H1117" s="103"/>
      <c r="I1117" s="103"/>
      <c r="J1117" s="103"/>
      <c r="K1117" s="103"/>
      <c r="L1117" s="103"/>
      <c r="M1117" s="103"/>
      <c r="N1117" s="104"/>
      <c r="O1117" s="104"/>
      <c r="P1117" s="104"/>
      <c r="Q1117" s="104"/>
      <c r="R1117" s="104"/>
      <c r="S1117" s="104"/>
      <c r="T1117" s="104"/>
      <c r="U1117" s="104"/>
      <c r="V1117" s="105"/>
      <c r="W1117" s="106"/>
      <c r="X1117" s="127"/>
      <c r="Y1117" s="129"/>
      <c r="Z1117" s="141"/>
      <c r="AA1117" s="148"/>
      <c r="AB1117" s="153"/>
      <c r="AC1117" s="104"/>
    </row>
    <row r="1118" spans="1:29" ht="17.399999999999999">
      <c r="A1118" s="157" t="s">
        <v>19</v>
      </c>
      <c r="B1118" s="157"/>
      <c r="C1118" s="157"/>
      <c r="D1118" s="157"/>
      <c r="E1118" s="157"/>
      <c r="F1118" s="157"/>
      <c r="G1118" s="157"/>
      <c r="H1118" s="157"/>
      <c r="I1118" s="157"/>
      <c r="J1118" s="157"/>
      <c r="K1118" s="157"/>
      <c r="L1118" s="157"/>
      <c r="M1118" s="157"/>
      <c r="N1118" s="158"/>
      <c r="O1118" s="158"/>
      <c r="P1118" s="158"/>
      <c r="Q1118" s="158"/>
      <c r="R1118" s="158"/>
      <c r="S1118" s="158"/>
      <c r="T1118" s="158"/>
      <c r="U1118" s="158"/>
      <c r="V1118" s="158"/>
      <c r="W1118" s="158"/>
      <c r="X1118" s="158"/>
      <c r="Y1118" s="158"/>
      <c r="Z1118" s="158"/>
      <c r="AA1118" s="158"/>
      <c r="AB1118" s="158"/>
      <c r="AC1118" s="158"/>
    </row>
    <row r="1119" spans="1:29" ht="17.399999999999999">
      <c r="A1119" s="157" t="s">
        <v>70</v>
      </c>
      <c r="B1119" s="157"/>
      <c r="C1119" s="157"/>
      <c r="D1119" s="157"/>
      <c r="E1119" s="157"/>
      <c r="F1119" s="157"/>
      <c r="G1119" s="157"/>
      <c r="H1119" s="157"/>
      <c r="I1119" s="157"/>
      <c r="J1119" s="157"/>
      <c r="K1119" s="157"/>
      <c r="L1119" s="157"/>
      <c r="M1119" s="157"/>
      <c r="N1119" s="158"/>
      <c r="O1119" s="158"/>
      <c r="P1119" s="158"/>
      <c r="Q1119" s="158"/>
      <c r="R1119" s="158"/>
      <c r="S1119" s="158"/>
      <c r="T1119" s="158"/>
      <c r="U1119" s="158"/>
      <c r="V1119" s="158"/>
      <c r="W1119" s="158"/>
      <c r="X1119" s="158"/>
      <c r="Y1119" s="158"/>
      <c r="Z1119" s="158"/>
      <c r="AA1119" s="158"/>
      <c r="AB1119" s="158"/>
      <c r="AC1119" s="158"/>
    </row>
    <row r="1120" spans="1:29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</row>
    <row r="1121" spans="1:29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</row>
    <row r="1122" spans="1:29" ht="15.6">
      <c r="A1122" s="15"/>
      <c r="B1122" s="16">
        <v>1994</v>
      </c>
      <c r="C1122" s="16">
        <v>1995</v>
      </c>
      <c r="D1122" s="16">
        <v>1996</v>
      </c>
      <c r="E1122" s="16">
        <v>1997</v>
      </c>
      <c r="F1122" s="16">
        <v>1998</v>
      </c>
      <c r="G1122" s="16">
        <v>1999</v>
      </c>
      <c r="H1122" s="16">
        <v>2000</v>
      </c>
      <c r="I1122" s="16">
        <v>2001</v>
      </c>
      <c r="J1122" s="16">
        <v>2002</v>
      </c>
      <c r="K1122" s="16">
        <v>2003</v>
      </c>
      <c r="L1122" s="16">
        <v>2004</v>
      </c>
      <c r="M1122" s="16">
        <v>2005</v>
      </c>
      <c r="N1122" s="16">
        <v>2006</v>
      </c>
      <c r="O1122" s="16">
        <v>2007</v>
      </c>
      <c r="P1122" s="16">
        <v>2008</v>
      </c>
      <c r="Q1122" s="16">
        <v>2009</v>
      </c>
      <c r="R1122" s="16">
        <v>2010</v>
      </c>
      <c r="S1122" s="16">
        <v>2011</v>
      </c>
      <c r="T1122" s="16">
        <v>2012</v>
      </c>
      <c r="U1122" s="16">
        <v>2013</v>
      </c>
      <c r="V1122" s="16">
        <v>2014</v>
      </c>
      <c r="W1122" s="16">
        <v>2015</v>
      </c>
      <c r="X1122" s="16">
        <v>2016</v>
      </c>
      <c r="Y1122" s="16">
        <v>2017</v>
      </c>
      <c r="Z1122" s="16">
        <v>2018</v>
      </c>
      <c r="AA1122" s="16">
        <v>2019</v>
      </c>
      <c r="AB1122" s="23">
        <v>2020</v>
      </c>
      <c r="AC1122" s="23">
        <v>2021</v>
      </c>
    </row>
    <row r="1123" spans="1:29" ht="15.6">
      <c r="A1123" s="17" t="s">
        <v>2</v>
      </c>
      <c r="B1123" s="55">
        <v>22</v>
      </c>
      <c r="C1123" s="55">
        <v>24</v>
      </c>
      <c r="D1123" s="55">
        <v>33</v>
      </c>
      <c r="E1123" s="55">
        <v>41</v>
      </c>
      <c r="F1123" s="55">
        <v>34</v>
      </c>
      <c r="G1123" s="55">
        <v>34</v>
      </c>
      <c r="H1123" s="55">
        <v>28</v>
      </c>
      <c r="I1123" s="55">
        <v>28</v>
      </c>
      <c r="J1123" s="55">
        <v>27</v>
      </c>
      <c r="K1123" s="55">
        <v>26</v>
      </c>
      <c r="L1123" s="18">
        <v>25</v>
      </c>
      <c r="M1123" s="18">
        <v>36</v>
      </c>
      <c r="N1123" s="18">
        <v>26</v>
      </c>
      <c r="O1123" s="18">
        <v>33</v>
      </c>
      <c r="P1123" s="18">
        <v>29</v>
      </c>
      <c r="Q1123" s="18">
        <v>37</v>
      </c>
      <c r="R1123" s="18">
        <v>40</v>
      </c>
      <c r="S1123" s="18">
        <v>37</v>
      </c>
      <c r="T1123" s="18">
        <v>36</v>
      </c>
      <c r="U1123" s="18">
        <v>37</v>
      </c>
      <c r="V1123" s="18">
        <v>43</v>
      </c>
      <c r="W1123" s="18">
        <v>49</v>
      </c>
      <c r="X1123" s="18">
        <v>34</v>
      </c>
      <c r="Y1123" s="18">
        <v>29</v>
      </c>
      <c r="Z1123" s="18">
        <v>15</v>
      </c>
      <c r="AA1123" s="18">
        <v>24</v>
      </c>
      <c r="AB1123" s="18">
        <v>21</v>
      </c>
      <c r="AC1123" s="18">
        <v>15</v>
      </c>
    </row>
    <row r="1124" spans="1:29" ht="15.6">
      <c r="A1124" s="19"/>
      <c r="B1124" s="20"/>
      <c r="C1124" s="20"/>
      <c r="D1124" s="20"/>
      <c r="E1124" s="20"/>
      <c r="F1124" s="14"/>
      <c r="G1124" s="14"/>
      <c r="H1124" s="14"/>
      <c r="I1124" s="14"/>
      <c r="J1124" s="14"/>
      <c r="K1124" s="14"/>
      <c r="L1124" s="14"/>
      <c r="M1124" s="14"/>
      <c r="N1124" s="14"/>
    </row>
    <row r="1125" spans="1:29" ht="15.6">
      <c r="A1125" s="19"/>
      <c r="B1125" s="20"/>
      <c r="C1125" s="20"/>
      <c r="D1125" s="20"/>
      <c r="E1125" s="20"/>
      <c r="F1125" s="14"/>
      <c r="G1125" s="14"/>
      <c r="H1125" s="14"/>
      <c r="I1125" s="14"/>
      <c r="J1125" s="14"/>
      <c r="K1125" s="14"/>
      <c r="L1125" s="14"/>
      <c r="M1125" s="14"/>
      <c r="N1125" s="14"/>
    </row>
    <row r="1126" spans="1:29" ht="15.6">
      <c r="A1126" s="19"/>
      <c r="B1126" s="20"/>
      <c r="C1126" s="20"/>
      <c r="D1126" s="20"/>
      <c r="E1126" s="20"/>
      <c r="F1126" s="14"/>
      <c r="G1126" s="14"/>
      <c r="H1126" s="14"/>
      <c r="I1126" s="14"/>
      <c r="J1126" s="14"/>
      <c r="K1126" s="14"/>
      <c r="L1126" s="14"/>
      <c r="M1126" s="14"/>
      <c r="N1126" s="14"/>
    </row>
    <row r="1127" spans="1:29" ht="15.6">
      <c r="A1127" s="19"/>
      <c r="B1127" s="20"/>
      <c r="C1127" s="20"/>
      <c r="D1127" s="20"/>
      <c r="E1127" s="20"/>
      <c r="F1127" s="14"/>
      <c r="G1127" s="14"/>
      <c r="H1127" s="14"/>
      <c r="I1127" s="14"/>
      <c r="J1127" s="14"/>
      <c r="K1127" s="14"/>
      <c r="L1127" s="14"/>
      <c r="M1127" s="14"/>
      <c r="N1127" s="14"/>
    </row>
    <row r="1128" spans="1:29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</row>
    <row r="1129" spans="1:29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</row>
    <row r="1130" spans="1:29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</row>
    <row r="1131" spans="1:29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</row>
    <row r="1132" spans="1:29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</row>
    <row r="1133" spans="1:29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</row>
    <row r="1134" spans="1:29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</row>
    <row r="1135" spans="1:29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</row>
    <row r="1136" spans="1:29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</row>
    <row r="1137" spans="1:29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</row>
    <row r="1138" spans="1:29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</row>
    <row r="1139" spans="1:29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</row>
    <row r="1140" spans="1:29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</row>
    <row r="1141" spans="1:29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</row>
    <row r="1142" spans="1:29">
      <c r="A1142" s="21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</row>
    <row r="1143" spans="1:29" hidden="1">
      <c r="A1143" s="21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</row>
    <row r="1144" spans="1:29">
      <c r="A1144" s="21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</row>
    <row r="1145" spans="1:29">
      <c r="A1145" s="21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</row>
    <row r="1146" spans="1:29">
      <c r="A1146" s="21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</row>
    <row r="1147" spans="1:29">
      <c r="A1147" s="21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</row>
    <row r="1148" spans="1:29" ht="17.399999999999999">
      <c r="A1148" s="157" t="s">
        <v>139</v>
      </c>
      <c r="B1148" s="157"/>
      <c r="C1148" s="157"/>
      <c r="D1148" s="157"/>
      <c r="E1148" s="157"/>
      <c r="F1148" s="157"/>
      <c r="G1148" s="157"/>
      <c r="H1148" s="157"/>
      <c r="I1148" s="157"/>
      <c r="J1148" s="157"/>
      <c r="K1148" s="157"/>
      <c r="L1148" s="157"/>
      <c r="M1148" s="157"/>
      <c r="N1148" s="158"/>
      <c r="O1148" s="158"/>
      <c r="P1148" s="158"/>
      <c r="Q1148" s="158"/>
      <c r="R1148" s="158"/>
      <c r="S1148" s="158"/>
      <c r="T1148" s="158"/>
      <c r="U1148" s="158"/>
      <c r="V1148" s="158"/>
      <c r="W1148" s="158"/>
      <c r="X1148" s="158"/>
      <c r="Y1148" s="158"/>
      <c r="Z1148" s="158"/>
      <c r="AA1148" s="158"/>
      <c r="AB1148" s="158"/>
      <c r="AC1148" s="158"/>
    </row>
    <row r="1149" spans="1:29" ht="17.399999999999999">
      <c r="A1149" s="12"/>
      <c r="B1149" s="13"/>
      <c r="C1149" s="13"/>
      <c r="D1149" s="13"/>
      <c r="E1149" s="13"/>
      <c r="F1149" s="14"/>
      <c r="G1149" s="14"/>
      <c r="H1149" s="14"/>
      <c r="I1149" s="14"/>
      <c r="J1149" s="14"/>
      <c r="K1149" s="14"/>
      <c r="L1149" s="14"/>
      <c r="M1149" s="14"/>
      <c r="N1149" s="14"/>
    </row>
    <row r="1150" spans="1:29" ht="17.399999999999999">
      <c r="A1150" s="157" t="s">
        <v>19</v>
      </c>
      <c r="B1150" s="157"/>
      <c r="C1150" s="157"/>
      <c r="D1150" s="157"/>
      <c r="E1150" s="157"/>
      <c r="F1150" s="157"/>
      <c r="G1150" s="157"/>
      <c r="H1150" s="157"/>
      <c r="I1150" s="157"/>
      <c r="J1150" s="157"/>
      <c r="K1150" s="157"/>
      <c r="L1150" s="157"/>
      <c r="M1150" s="157"/>
      <c r="N1150" s="158"/>
      <c r="O1150" s="158"/>
      <c r="P1150" s="158"/>
      <c r="Q1150" s="158"/>
      <c r="R1150" s="158"/>
      <c r="S1150" s="158"/>
      <c r="T1150" s="158"/>
      <c r="U1150" s="158"/>
      <c r="V1150" s="158"/>
      <c r="W1150" s="158"/>
      <c r="X1150" s="158"/>
      <c r="Y1150" s="158"/>
      <c r="Z1150" s="158"/>
      <c r="AA1150" s="158"/>
      <c r="AB1150" s="158"/>
      <c r="AC1150" s="158"/>
    </row>
    <row r="1151" spans="1:29" ht="17.399999999999999">
      <c r="A1151" s="157" t="s">
        <v>123</v>
      </c>
      <c r="B1151" s="157"/>
      <c r="C1151" s="157"/>
      <c r="D1151" s="157"/>
      <c r="E1151" s="157"/>
      <c r="F1151" s="157"/>
      <c r="G1151" s="157"/>
      <c r="H1151" s="157"/>
      <c r="I1151" s="157"/>
      <c r="J1151" s="157"/>
      <c r="K1151" s="157"/>
      <c r="L1151" s="157"/>
      <c r="M1151" s="157"/>
      <c r="N1151" s="158"/>
      <c r="O1151" s="158"/>
      <c r="P1151" s="158"/>
      <c r="Q1151" s="158"/>
      <c r="R1151" s="158"/>
      <c r="S1151" s="158"/>
      <c r="T1151" s="158"/>
      <c r="U1151" s="158"/>
      <c r="V1151" s="158"/>
      <c r="W1151" s="158"/>
      <c r="X1151" s="158"/>
      <c r="Y1151" s="158"/>
      <c r="Z1151" s="158"/>
      <c r="AA1151" s="158"/>
      <c r="AB1151" s="158"/>
      <c r="AC1151" s="158"/>
    </row>
    <row r="1152" spans="1:29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</row>
    <row r="1153" spans="1:29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</row>
    <row r="1154" spans="1:29" ht="15.6">
      <c r="A1154" s="15"/>
      <c r="B1154" s="16">
        <v>1994</v>
      </c>
      <c r="C1154" s="16">
        <v>1995</v>
      </c>
      <c r="D1154" s="16">
        <v>1996</v>
      </c>
      <c r="E1154" s="16">
        <v>1997</v>
      </c>
      <c r="F1154" s="16">
        <v>1998</v>
      </c>
      <c r="G1154" s="16">
        <v>1999</v>
      </c>
      <c r="H1154" s="16">
        <v>2000</v>
      </c>
      <c r="I1154" s="16">
        <v>2001</v>
      </c>
      <c r="J1154" s="16">
        <v>2002</v>
      </c>
      <c r="K1154" s="16">
        <v>2003</v>
      </c>
      <c r="L1154" s="16">
        <v>2004</v>
      </c>
      <c r="M1154" s="16">
        <v>2005</v>
      </c>
      <c r="N1154" s="16">
        <v>2006</v>
      </c>
      <c r="O1154" s="16">
        <v>2007</v>
      </c>
      <c r="P1154" s="16">
        <v>2008</v>
      </c>
      <c r="Q1154" s="16">
        <v>2009</v>
      </c>
      <c r="R1154" s="16">
        <v>2010</v>
      </c>
      <c r="S1154" s="16">
        <v>2011</v>
      </c>
      <c r="T1154" s="16">
        <v>2012</v>
      </c>
      <c r="U1154" s="16">
        <v>2013</v>
      </c>
      <c r="V1154" s="16">
        <v>2014</v>
      </c>
      <c r="W1154" s="16">
        <v>2015</v>
      </c>
      <c r="X1154" s="16">
        <v>2016</v>
      </c>
      <c r="Y1154" s="16">
        <v>2017</v>
      </c>
      <c r="Z1154" s="16">
        <v>2018</v>
      </c>
      <c r="AA1154" s="16">
        <v>2019</v>
      </c>
      <c r="AB1154" s="23">
        <v>2020</v>
      </c>
      <c r="AC1154" s="23">
        <v>2021</v>
      </c>
    </row>
    <row r="1155" spans="1:29" ht="15.6">
      <c r="A1155" s="17" t="s">
        <v>2</v>
      </c>
      <c r="B1155" s="55" t="s">
        <v>57</v>
      </c>
      <c r="C1155" s="55" t="s">
        <v>57</v>
      </c>
      <c r="D1155" s="84"/>
      <c r="E1155" s="84"/>
      <c r="F1155" s="84"/>
      <c r="G1155" s="84"/>
      <c r="H1155" s="84"/>
      <c r="I1155" s="84"/>
      <c r="J1155" s="84"/>
      <c r="K1155" s="84"/>
      <c r="L1155" s="84"/>
      <c r="M1155" s="84"/>
      <c r="N1155" s="84"/>
      <c r="O1155" s="84"/>
      <c r="P1155" s="84"/>
      <c r="Q1155" s="84"/>
      <c r="R1155" s="84"/>
      <c r="S1155" s="84"/>
      <c r="T1155" s="84"/>
      <c r="U1155" s="84"/>
      <c r="V1155" s="84"/>
      <c r="W1155" s="84"/>
      <c r="X1155" s="84"/>
      <c r="Y1155" s="18">
        <v>5</v>
      </c>
      <c r="Z1155" s="18">
        <v>5</v>
      </c>
      <c r="AA1155" s="18">
        <v>2</v>
      </c>
      <c r="AB1155" s="18">
        <v>3</v>
      </c>
      <c r="AC1155" s="18">
        <v>4</v>
      </c>
    </row>
    <row r="1156" spans="1:29" ht="15.6">
      <c r="A1156" s="19"/>
      <c r="B1156" s="20"/>
      <c r="C1156" s="20"/>
      <c r="D1156" s="20"/>
      <c r="E1156" s="20"/>
      <c r="F1156" s="14"/>
      <c r="G1156" s="14"/>
      <c r="H1156" s="14"/>
      <c r="I1156" s="14"/>
      <c r="J1156" s="14"/>
      <c r="K1156" s="14"/>
      <c r="L1156" s="14"/>
      <c r="M1156" s="14"/>
      <c r="N1156" s="14"/>
    </row>
    <row r="1157" spans="1:29" ht="15.6">
      <c r="A1157" s="19"/>
      <c r="B1157" s="20"/>
      <c r="C1157" s="20"/>
      <c r="D1157" s="20"/>
      <c r="E1157" s="20"/>
      <c r="F1157" s="14"/>
      <c r="G1157" s="14"/>
      <c r="H1157" s="14"/>
      <c r="I1157" s="14"/>
      <c r="J1157" s="14"/>
      <c r="K1157" s="14"/>
      <c r="L1157" s="14"/>
      <c r="M1157" s="14"/>
      <c r="N1157" s="14"/>
    </row>
    <row r="1158" spans="1:29" ht="15.6">
      <c r="A1158" s="19"/>
      <c r="B1158" s="20"/>
      <c r="C1158" s="20"/>
      <c r="D1158" s="20"/>
      <c r="E1158" s="20"/>
      <c r="F1158" s="14"/>
      <c r="G1158" s="14"/>
      <c r="H1158" s="14"/>
      <c r="I1158" s="14"/>
      <c r="J1158" s="14"/>
      <c r="K1158" s="14"/>
      <c r="L1158" s="14"/>
      <c r="M1158" s="14"/>
      <c r="N1158" s="14"/>
    </row>
    <row r="1159" spans="1:29" ht="15.6">
      <c r="A1159" s="19"/>
      <c r="B1159" s="20"/>
      <c r="C1159" s="20"/>
      <c r="D1159" s="20"/>
      <c r="E1159" s="20"/>
      <c r="F1159" s="14"/>
      <c r="G1159" s="14"/>
      <c r="H1159" s="14"/>
      <c r="I1159" s="14"/>
      <c r="J1159" s="14"/>
      <c r="K1159" s="14"/>
      <c r="L1159" s="14"/>
      <c r="M1159" s="14"/>
      <c r="N1159" s="14"/>
    </row>
    <row r="1160" spans="1:29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</row>
    <row r="1161" spans="1:29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</row>
    <row r="1162" spans="1:29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</row>
    <row r="1163" spans="1:29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</row>
    <row r="1164" spans="1:29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</row>
    <row r="1165" spans="1:29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</row>
    <row r="1166" spans="1:29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</row>
    <row r="1167" spans="1:29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</row>
    <row r="1168" spans="1:29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</row>
    <row r="1169" spans="1:29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</row>
    <row r="1170" spans="1:29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</row>
    <row r="1171" spans="1:29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</row>
    <row r="1172" spans="1:29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</row>
    <row r="1173" spans="1:29">
      <c r="A1173" s="21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</row>
    <row r="1174" spans="1:29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</row>
    <row r="1175" spans="1:29">
      <c r="A1175" s="21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</row>
    <row r="1176" spans="1:29">
      <c r="A1176" s="21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</row>
    <row r="1177" spans="1:29" ht="17.399999999999999">
      <c r="A1177" s="166" t="s">
        <v>19</v>
      </c>
      <c r="B1177" s="166"/>
      <c r="C1177" s="166"/>
      <c r="D1177" s="166"/>
      <c r="E1177" s="166"/>
      <c r="F1177" s="166"/>
      <c r="G1177" s="166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  <c r="U1177" s="166"/>
      <c r="V1177" s="166"/>
      <c r="W1177" s="166"/>
      <c r="X1177" s="166"/>
      <c r="Y1177" s="166"/>
      <c r="Z1177" s="166"/>
      <c r="AA1177" s="166"/>
      <c r="AB1177" s="166"/>
      <c r="AC1177" s="166"/>
    </row>
    <row r="1178" spans="1:29" ht="17.399999999999999">
      <c r="A1178" s="167" t="s">
        <v>142</v>
      </c>
      <c r="B1178" s="167"/>
      <c r="C1178" s="167"/>
      <c r="D1178" s="167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</row>
    <row r="1179" spans="1:29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</row>
    <row r="1180" spans="1:29" ht="15.6">
      <c r="A1180" s="34"/>
      <c r="E1180" s="14"/>
      <c r="F1180" s="14"/>
      <c r="G1180" s="14"/>
      <c r="N1180" s="139" t="s">
        <v>4</v>
      </c>
      <c r="Q1180" s="99" t="s">
        <v>7</v>
      </c>
    </row>
    <row r="1181" spans="1:29">
      <c r="A1181" s="34"/>
      <c r="G1181" s="14"/>
      <c r="H1181" s="14"/>
      <c r="K1181" s="14" t="s">
        <v>53</v>
      </c>
      <c r="L1181" s="34"/>
      <c r="N1181" s="34">
        <v>24</v>
      </c>
      <c r="O1181" s="14"/>
      <c r="Q1181" s="35">
        <f>N1181/N1200</f>
        <v>1.3729977116704805E-2</v>
      </c>
    </row>
    <row r="1182" spans="1:29">
      <c r="A1182" s="34"/>
      <c r="G1182" s="14"/>
      <c r="H1182" s="14"/>
      <c r="K1182" s="14" t="s">
        <v>135</v>
      </c>
      <c r="L1182" s="34"/>
      <c r="N1182" s="34">
        <v>2</v>
      </c>
      <c r="O1182" s="14"/>
      <c r="Q1182" s="35">
        <f>N1182/N1200</f>
        <v>1.1441647597254005E-3</v>
      </c>
    </row>
    <row r="1183" spans="1:29">
      <c r="A1183" s="34"/>
      <c r="G1183" s="14"/>
      <c r="H1183" s="14"/>
      <c r="K1183" s="14" t="s">
        <v>38</v>
      </c>
      <c r="L1183" s="34"/>
      <c r="N1183" s="34">
        <v>166</v>
      </c>
      <c r="O1183" s="14"/>
      <c r="Q1183" s="35">
        <f>N1183/N1200</f>
        <v>9.4965675057208238E-2</v>
      </c>
    </row>
    <row r="1184" spans="1:29">
      <c r="A1184" s="34"/>
      <c r="G1184" s="14"/>
      <c r="H1184" s="14"/>
      <c r="K1184" s="14" t="s">
        <v>39</v>
      </c>
      <c r="L1184" s="34"/>
      <c r="N1184" s="34">
        <v>26</v>
      </c>
      <c r="O1184" s="14"/>
      <c r="Q1184" s="35">
        <f>N1184/N1200</f>
        <v>1.4874141876430207E-2</v>
      </c>
    </row>
    <row r="1185" spans="1:17">
      <c r="A1185" s="34"/>
      <c r="G1185" s="14"/>
      <c r="H1185" s="14"/>
      <c r="K1185" s="14" t="s">
        <v>98</v>
      </c>
      <c r="L1185" s="34"/>
      <c r="N1185" s="34">
        <v>20</v>
      </c>
      <c r="O1185" s="14"/>
      <c r="Q1185" s="35">
        <f>N1185/N1200</f>
        <v>1.1441647597254004E-2</v>
      </c>
    </row>
    <row r="1186" spans="1:17">
      <c r="A1186" s="34"/>
      <c r="G1186" s="14"/>
      <c r="H1186" s="14"/>
      <c r="K1186" s="14" t="s">
        <v>116</v>
      </c>
      <c r="L1186" s="34"/>
      <c r="N1186" s="34">
        <v>20</v>
      </c>
      <c r="O1186" s="14"/>
      <c r="Q1186" s="35">
        <f>N1186/N1200</f>
        <v>1.1441647597254004E-2</v>
      </c>
    </row>
    <row r="1187" spans="1:17">
      <c r="A1187" s="34"/>
      <c r="G1187" s="14"/>
      <c r="H1187" s="14"/>
      <c r="K1187" s="14" t="s">
        <v>40</v>
      </c>
      <c r="L1187" s="34"/>
      <c r="N1187" s="34">
        <v>121</v>
      </c>
      <c r="O1187" s="14"/>
      <c r="Q1187" s="35">
        <f>N1187/N1200</f>
        <v>6.9221967963386727E-2</v>
      </c>
    </row>
    <row r="1188" spans="1:17">
      <c r="A1188" s="34"/>
      <c r="G1188" s="14"/>
      <c r="H1188" s="14"/>
      <c r="K1188" s="14" t="s">
        <v>54</v>
      </c>
      <c r="L1188" s="34"/>
      <c r="N1188" s="34">
        <v>615</v>
      </c>
      <c r="O1188" s="14"/>
      <c r="Q1188" s="35">
        <f>N1188/N1200</f>
        <v>0.35183066361556065</v>
      </c>
    </row>
    <row r="1189" spans="1:17">
      <c r="A1189" s="34"/>
      <c r="G1189" s="14"/>
      <c r="H1189" s="14"/>
      <c r="K1189" s="14" t="s">
        <v>99</v>
      </c>
      <c r="L1189" s="34"/>
      <c r="N1189" s="34">
        <v>56</v>
      </c>
      <c r="O1189" s="14"/>
      <c r="Q1189" s="35">
        <f>N1189/N1200</f>
        <v>3.2036613272311214E-2</v>
      </c>
    </row>
    <row r="1190" spans="1:17">
      <c r="A1190" s="34"/>
      <c r="G1190" s="14"/>
      <c r="H1190" s="14"/>
      <c r="K1190" s="14" t="s">
        <v>41</v>
      </c>
      <c r="L1190" s="34"/>
      <c r="N1190" s="34">
        <v>65</v>
      </c>
      <c r="O1190" s="14"/>
      <c r="Q1190" s="35">
        <f>N1190/N1200</f>
        <v>3.7185354691075513E-2</v>
      </c>
    </row>
    <row r="1191" spans="1:17">
      <c r="A1191" s="34"/>
      <c r="G1191" s="14"/>
      <c r="H1191" s="14"/>
      <c r="K1191" s="14" t="s">
        <v>100</v>
      </c>
      <c r="L1191" s="34"/>
      <c r="N1191" s="34">
        <v>79</v>
      </c>
      <c r="O1191" s="14"/>
      <c r="Q1191" s="35">
        <f>N1191/N1200</f>
        <v>4.5194508009153318E-2</v>
      </c>
    </row>
    <row r="1192" spans="1:17">
      <c r="A1192" s="34"/>
      <c r="G1192" s="14"/>
      <c r="H1192" s="14"/>
      <c r="K1192" s="14" t="s">
        <v>42</v>
      </c>
      <c r="L1192" s="34"/>
      <c r="N1192" s="34">
        <v>95</v>
      </c>
      <c r="O1192" s="14"/>
      <c r="Q1192" s="35">
        <f>N1192/N1200</f>
        <v>5.434782608695652E-2</v>
      </c>
    </row>
    <row r="1193" spans="1:17">
      <c r="A1193" s="34"/>
      <c r="G1193" s="14"/>
      <c r="H1193" s="14"/>
      <c r="K1193" s="14" t="s">
        <v>94</v>
      </c>
      <c r="L1193" s="34"/>
      <c r="N1193" s="34">
        <v>71</v>
      </c>
      <c r="O1193" s="14"/>
      <c r="Q1193" s="35">
        <f>N1193/N1200</f>
        <v>4.0617848970251717E-2</v>
      </c>
    </row>
    <row r="1194" spans="1:17">
      <c r="A1194" s="34"/>
      <c r="G1194" s="14"/>
      <c r="H1194" s="14"/>
      <c r="K1194" s="14" t="s">
        <v>61</v>
      </c>
      <c r="L1194" s="34"/>
      <c r="N1194" s="34">
        <v>54</v>
      </c>
      <c r="O1194" s="14"/>
      <c r="Q1194" s="35">
        <f>N1194/N1200</f>
        <v>3.0892448512585814E-2</v>
      </c>
    </row>
    <row r="1195" spans="1:17">
      <c r="A1195" s="34"/>
      <c r="G1195" s="14"/>
      <c r="H1195" s="14"/>
      <c r="K1195" s="14" t="s">
        <v>76</v>
      </c>
      <c r="L1195" s="34"/>
      <c r="N1195" s="34">
        <v>55</v>
      </c>
      <c r="O1195" s="14"/>
      <c r="Q1195" s="35">
        <f>N1195/N1200</f>
        <v>3.1464530892448515E-2</v>
      </c>
    </row>
    <row r="1196" spans="1:17">
      <c r="A1196" s="34"/>
      <c r="G1196" s="14"/>
      <c r="H1196" s="14"/>
      <c r="K1196" s="14" t="s">
        <v>59</v>
      </c>
      <c r="L1196" s="34"/>
      <c r="N1196" s="34">
        <v>24</v>
      </c>
      <c r="O1196" s="14"/>
      <c r="Q1196" s="35">
        <f>N1196/N1200</f>
        <v>1.3729977116704805E-2</v>
      </c>
    </row>
    <row r="1197" spans="1:17">
      <c r="A1197" s="34"/>
      <c r="G1197" s="14"/>
      <c r="H1197" s="14"/>
      <c r="K1197" s="14" t="s">
        <v>43</v>
      </c>
      <c r="L1197" s="34"/>
      <c r="N1197" s="34">
        <v>236</v>
      </c>
      <c r="O1197" s="14"/>
      <c r="Q1197" s="35">
        <f>N1197/N1200</f>
        <v>0.13501144164759726</v>
      </c>
    </row>
    <row r="1198" spans="1:17">
      <c r="A1198" s="34"/>
      <c r="G1198" s="14"/>
      <c r="H1198" s="14"/>
      <c r="K1198" s="14" t="s">
        <v>78</v>
      </c>
      <c r="L1198" s="34"/>
      <c r="N1198" s="34">
        <v>15</v>
      </c>
      <c r="O1198" s="14"/>
      <c r="Q1198" s="35">
        <f>N1198/N1200</f>
        <v>8.5812356979405036E-3</v>
      </c>
    </row>
    <row r="1199" spans="1:17" ht="15.6" thickBot="1">
      <c r="A1199" s="34"/>
      <c r="G1199" s="14"/>
      <c r="H1199" s="14"/>
      <c r="K1199" s="14" t="s">
        <v>124</v>
      </c>
      <c r="L1199" s="34"/>
      <c r="N1199" s="34">
        <v>4</v>
      </c>
      <c r="O1199" s="14"/>
      <c r="Q1199" s="35">
        <f>N1199/N1200</f>
        <v>2.2883295194508009E-3</v>
      </c>
    </row>
    <row r="1200" spans="1:17">
      <c r="A1200" s="34"/>
      <c r="F1200" s="14"/>
      <c r="G1200" s="14"/>
      <c r="H1200" s="14"/>
      <c r="L1200" s="34"/>
      <c r="N1200" s="88">
        <f>SUM(N1181:N1199)</f>
        <v>1748</v>
      </c>
      <c r="O1200" s="14"/>
      <c r="Q1200" s="44">
        <v>1</v>
      </c>
    </row>
    <row r="1201" spans="1:29">
      <c r="A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</row>
    <row r="1202" spans="1:29">
      <c r="A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</row>
    <row r="1203" spans="1:29">
      <c r="A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</row>
    <row r="1204" spans="1:29">
      <c r="A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</row>
    <row r="1205" spans="1:29">
      <c r="A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</row>
    <row r="1206" spans="1:29">
      <c r="A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</row>
    <row r="1207" spans="1:29">
      <c r="A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</row>
    <row r="1208" spans="1:29">
      <c r="A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</row>
    <row r="1209" spans="1:29">
      <c r="A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</row>
    <row r="1210" spans="1:29" ht="12" customHeight="1">
      <c r="A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</row>
    <row r="1211" spans="1:29" ht="11.25" customHeight="1">
      <c r="A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21"/>
      <c r="O1211" s="21"/>
    </row>
    <row r="1212" spans="1:29" s="49" customFormat="1" ht="17.399999999999999">
      <c r="A1212" s="161" t="s">
        <v>140</v>
      </c>
      <c r="B1212" s="161"/>
      <c r="C1212" s="161"/>
      <c r="D1212" s="161"/>
      <c r="E1212" s="161"/>
      <c r="F1212" s="161"/>
      <c r="G1212" s="161"/>
      <c r="H1212" s="161"/>
      <c r="I1212" s="161"/>
      <c r="J1212" s="161"/>
      <c r="K1212" s="161"/>
      <c r="L1212" s="161"/>
      <c r="M1212" s="161"/>
      <c r="N1212" s="158"/>
      <c r="O1212" s="158"/>
      <c r="P1212" s="158"/>
      <c r="Q1212" s="158"/>
      <c r="R1212" s="158"/>
      <c r="S1212" s="158"/>
      <c r="T1212" s="158"/>
      <c r="U1212" s="158"/>
      <c r="V1212" s="158"/>
      <c r="W1212" s="158"/>
      <c r="X1212" s="158"/>
      <c r="Y1212" s="158"/>
      <c r="Z1212" s="158"/>
      <c r="AA1212" s="158"/>
      <c r="AB1212" s="158"/>
      <c r="AC1212" s="158"/>
    </row>
    <row r="1213" spans="1:29" ht="17.399999999999999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</row>
    <row r="1214" spans="1:29" ht="17.399999999999999">
      <c r="A1214" s="161" t="s">
        <v>120</v>
      </c>
      <c r="B1214" s="161"/>
      <c r="C1214" s="161"/>
      <c r="D1214" s="161"/>
      <c r="E1214" s="161"/>
      <c r="F1214" s="161"/>
      <c r="G1214" s="161"/>
      <c r="H1214" s="161"/>
      <c r="I1214" s="161"/>
      <c r="J1214" s="161"/>
      <c r="K1214" s="161"/>
      <c r="L1214" s="161"/>
      <c r="M1214" s="161"/>
      <c r="N1214" s="158"/>
      <c r="O1214" s="158"/>
      <c r="P1214" s="158"/>
      <c r="Q1214" s="158"/>
      <c r="R1214" s="158"/>
      <c r="S1214" s="158"/>
      <c r="T1214" s="158"/>
      <c r="U1214" s="158"/>
      <c r="V1214" s="158"/>
      <c r="W1214" s="158"/>
      <c r="X1214" s="158"/>
      <c r="Y1214" s="158"/>
      <c r="Z1214" s="158"/>
      <c r="AA1214" s="158"/>
      <c r="AB1214" s="158"/>
      <c r="AC1214" s="158"/>
    </row>
    <row r="1215" spans="1:29" ht="17.399999999999999">
      <c r="A1215" s="161" t="s">
        <v>21</v>
      </c>
      <c r="B1215" s="161"/>
      <c r="C1215" s="161"/>
      <c r="D1215" s="161"/>
      <c r="E1215" s="161"/>
      <c r="F1215" s="161"/>
      <c r="G1215" s="161"/>
      <c r="H1215" s="161"/>
      <c r="I1215" s="161"/>
      <c r="J1215" s="161"/>
      <c r="K1215" s="161"/>
      <c r="L1215" s="161"/>
      <c r="M1215" s="161"/>
      <c r="N1215" s="158"/>
      <c r="O1215" s="158"/>
      <c r="P1215" s="158"/>
      <c r="Q1215" s="158"/>
      <c r="R1215" s="158"/>
      <c r="S1215" s="158"/>
      <c r="T1215" s="158"/>
      <c r="U1215" s="158"/>
      <c r="V1215" s="158"/>
      <c r="W1215" s="158"/>
      <c r="X1215" s="158"/>
      <c r="Y1215" s="158"/>
      <c r="Z1215" s="158"/>
      <c r="AA1215" s="158"/>
      <c r="AB1215" s="158"/>
      <c r="AC1215" s="158"/>
    </row>
    <row r="1216" spans="1:29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</row>
    <row r="1217" spans="1:29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</row>
    <row r="1218" spans="1:29" ht="15.6">
      <c r="A1218" s="37"/>
      <c r="B1218" s="56">
        <v>1994</v>
      </c>
      <c r="C1218" s="56">
        <v>1995</v>
      </c>
      <c r="D1218" s="56">
        <v>1996</v>
      </c>
      <c r="E1218" s="56">
        <v>1997</v>
      </c>
      <c r="F1218" s="56">
        <v>1998</v>
      </c>
      <c r="G1218" s="56">
        <v>1999</v>
      </c>
      <c r="H1218" s="56">
        <v>2000</v>
      </c>
      <c r="I1218" s="56">
        <v>2001</v>
      </c>
      <c r="J1218" s="56">
        <v>2002</v>
      </c>
      <c r="K1218" s="56">
        <v>2003</v>
      </c>
      <c r="L1218" s="56">
        <v>2004</v>
      </c>
      <c r="M1218" s="56">
        <v>2005</v>
      </c>
      <c r="N1218" s="56">
        <v>2006</v>
      </c>
      <c r="O1218" s="56">
        <v>2007</v>
      </c>
      <c r="P1218" s="56">
        <v>2008</v>
      </c>
      <c r="Q1218" s="56">
        <v>2009</v>
      </c>
      <c r="R1218" s="56">
        <v>2010</v>
      </c>
      <c r="S1218" s="56">
        <v>2011</v>
      </c>
      <c r="T1218" s="56">
        <v>2012</v>
      </c>
      <c r="U1218" s="56">
        <v>2013</v>
      </c>
      <c r="V1218" s="56">
        <v>2014</v>
      </c>
      <c r="W1218" s="56">
        <v>2015</v>
      </c>
      <c r="X1218" s="56">
        <v>2016</v>
      </c>
      <c r="Y1218" s="132">
        <v>2017</v>
      </c>
      <c r="Z1218" s="132">
        <v>2018</v>
      </c>
      <c r="AA1218" s="132">
        <v>2019</v>
      </c>
      <c r="AB1218" s="132">
        <v>2020</v>
      </c>
      <c r="AC1218" s="132">
        <v>2021</v>
      </c>
    </row>
    <row r="1219" spans="1:29" ht="15.6">
      <c r="A1219" s="38" t="s">
        <v>2</v>
      </c>
      <c r="B1219" s="57">
        <f>35+70+12+111+70+81+61+22+18</f>
        <v>480</v>
      </c>
      <c r="C1219" s="57">
        <f>26+78+18+95+73+90+68+30+18</f>
        <v>496</v>
      </c>
      <c r="D1219" s="57">
        <v>525</v>
      </c>
      <c r="E1219" s="100">
        <v>873</v>
      </c>
      <c r="F1219" s="100">
        <v>895</v>
      </c>
      <c r="G1219" s="100">
        <v>932</v>
      </c>
      <c r="H1219" s="100">
        <v>951</v>
      </c>
      <c r="I1219" s="100">
        <v>1012</v>
      </c>
      <c r="J1219" s="100">
        <v>1135</v>
      </c>
      <c r="K1219" s="100">
        <v>1225</v>
      </c>
      <c r="L1219" s="100">
        <f>134+28+34+137+166+117+98+234+37+2+245+25+32</f>
        <v>1289</v>
      </c>
      <c r="M1219" s="100">
        <v>1432</v>
      </c>
      <c r="N1219" s="100">
        <v>1473</v>
      </c>
      <c r="O1219" s="100">
        <v>1487</v>
      </c>
      <c r="P1219" s="100">
        <v>1527</v>
      </c>
      <c r="Q1219" s="100">
        <v>1608</v>
      </c>
      <c r="R1219" s="100">
        <v>1736</v>
      </c>
      <c r="S1219" s="100">
        <v>1711</v>
      </c>
      <c r="T1219" s="100">
        <v>1701</v>
      </c>
      <c r="U1219" s="100">
        <v>1691</v>
      </c>
      <c r="V1219" s="100">
        <v>1698</v>
      </c>
      <c r="W1219" s="100">
        <v>1567</v>
      </c>
      <c r="X1219" s="100">
        <v>1593</v>
      </c>
      <c r="Y1219" s="133">
        <v>1578</v>
      </c>
      <c r="Z1219" s="133">
        <v>1511</v>
      </c>
      <c r="AA1219" s="133">
        <v>1533</v>
      </c>
      <c r="AB1219" s="133">
        <v>1525</v>
      </c>
      <c r="AC1219" s="133">
        <v>1383</v>
      </c>
    </row>
    <row r="1220" spans="1:29" ht="15.6">
      <c r="A1220" s="38" t="s">
        <v>3</v>
      </c>
      <c r="B1220" s="57">
        <f>34+78+44+25+67+80+18</f>
        <v>346</v>
      </c>
      <c r="C1220" s="57">
        <f>34+119+46+53+97+93+17</f>
        <v>459</v>
      </c>
      <c r="D1220" s="57">
        <v>450</v>
      </c>
      <c r="E1220" s="100">
        <v>480</v>
      </c>
      <c r="F1220" s="100">
        <v>464</v>
      </c>
      <c r="G1220" s="100">
        <v>414</v>
      </c>
      <c r="H1220" s="100">
        <v>396</v>
      </c>
      <c r="I1220" s="100">
        <v>397</v>
      </c>
      <c r="J1220" s="100">
        <v>412</v>
      </c>
      <c r="K1220" s="100">
        <v>424</v>
      </c>
      <c r="L1220" s="100">
        <f>13+58+179+42+63+46</f>
        <v>401</v>
      </c>
      <c r="M1220" s="100">
        <v>423</v>
      </c>
      <c r="N1220" s="100">
        <v>474</v>
      </c>
      <c r="O1220" s="100">
        <v>482</v>
      </c>
      <c r="P1220" s="100">
        <v>346</v>
      </c>
      <c r="Q1220" s="100">
        <v>356</v>
      </c>
      <c r="R1220" s="100">
        <v>386</v>
      </c>
      <c r="S1220" s="100">
        <v>459</v>
      </c>
      <c r="T1220" s="100">
        <v>457</v>
      </c>
      <c r="U1220" s="100">
        <v>550</v>
      </c>
      <c r="V1220" s="100">
        <v>823</v>
      </c>
      <c r="W1220" s="100">
        <v>840</v>
      </c>
      <c r="X1220" s="100">
        <v>917</v>
      </c>
      <c r="Y1220" s="133">
        <v>626</v>
      </c>
      <c r="Z1220" s="133">
        <v>520</v>
      </c>
      <c r="AA1220" s="133">
        <v>434</v>
      </c>
      <c r="AB1220" s="133">
        <v>373</v>
      </c>
      <c r="AC1220" s="133">
        <v>365</v>
      </c>
    </row>
    <row r="1221" spans="1:29" ht="15.6">
      <c r="A1221" s="69" t="s">
        <v>4</v>
      </c>
      <c r="B1221" s="57">
        <f t="shared" ref="B1221:L1221" si="52">B1220+B1219</f>
        <v>826</v>
      </c>
      <c r="C1221" s="57">
        <f t="shared" si="52"/>
        <v>955</v>
      </c>
      <c r="D1221" s="57">
        <f t="shared" si="52"/>
        <v>975</v>
      </c>
      <c r="E1221" s="100">
        <f t="shared" si="52"/>
        <v>1353</v>
      </c>
      <c r="F1221" s="100">
        <f t="shared" si="52"/>
        <v>1359</v>
      </c>
      <c r="G1221" s="100">
        <f t="shared" si="52"/>
        <v>1346</v>
      </c>
      <c r="H1221" s="100">
        <f t="shared" si="52"/>
        <v>1347</v>
      </c>
      <c r="I1221" s="100">
        <f t="shared" si="52"/>
        <v>1409</v>
      </c>
      <c r="J1221" s="100">
        <f t="shared" si="52"/>
        <v>1547</v>
      </c>
      <c r="K1221" s="100">
        <f t="shared" si="52"/>
        <v>1649</v>
      </c>
      <c r="L1221" s="100">
        <f t="shared" si="52"/>
        <v>1690</v>
      </c>
      <c r="M1221" s="100">
        <f t="shared" ref="M1221:AC1221" si="53">SUM(M1219:M1220)</f>
        <v>1855</v>
      </c>
      <c r="N1221" s="100">
        <f t="shared" si="53"/>
        <v>1947</v>
      </c>
      <c r="O1221" s="100">
        <f t="shared" si="53"/>
        <v>1969</v>
      </c>
      <c r="P1221" s="100">
        <f t="shared" si="53"/>
        <v>1873</v>
      </c>
      <c r="Q1221" s="100">
        <f t="shared" si="53"/>
        <v>1964</v>
      </c>
      <c r="R1221" s="100">
        <f t="shared" ref="R1221" si="54">SUM(R1219:R1220)</f>
        <v>2122</v>
      </c>
      <c r="S1221" s="100">
        <f t="shared" ref="S1221" si="55">SUM(S1219:S1220)</f>
        <v>2170</v>
      </c>
      <c r="T1221" s="100">
        <f t="shared" ref="T1221" si="56">SUM(T1219:T1220)</f>
        <v>2158</v>
      </c>
      <c r="U1221" s="100">
        <f t="shared" ref="U1221" si="57">SUM(U1219:U1220)</f>
        <v>2241</v>
      </c>
      <c r="V1221" s="100">
        <f t="shared" ref="V1221" si="58">SUM(V1219:V1220)</f>
        <v>2521</v>
      </c>
      <c r="W1221" s="100">
        <f t="shared" ref="W1221" si="59">SUM(W1219:W1220)</f>
        <v>2407</v>
      </c>
      <c r="X1221" s="100">
        <f t="shared" ref="X1221" si="60">SUM(X1219:X1220)</f>
        <v>2510</v>
      </c>
      <c r="Y1221" s="133">
        <f t="shared" ref="Y1221" si="61">SUM(Y1219:Y1220)</f>
        <v>2204</v>
      </c>
      <c r="Z1221" s="133">
        <f t="shared" ref="Z1221" si="62">SUM(Z1219:Z1220)</f>
        <v>2031</v>
      </c>
      <c r="AA1221" s="133">
        <f t="shared" ref="AA1221" si="63">SUM(AA1219:AA1220)</f>
        <v>1967</v>
      </c>
      <c r="AB1221" s="133">
        <f t="shared" ref="AB1221" si="64">SUM(AB1219:AB1220)</f>
        <v>1898</v>
      </c>
      <c r="AC1221" s="133">
        <f t="shared" si="53"/>
        <v>1748</v>
      </c>
    </row>
    <row r="1222" spans="1:29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</row>
    <row r="1223" spans="1:29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</row>
    <row r="1224" spans="1:29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</row>
    <row r="1225" spans="1:29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</row>
    <row r="1226" spans="1:29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</row>
    <row r="1227" spans="1:29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</row>
    <row r="1228" spans="1:29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</row>
    <row r="1229" spans="1:29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</row>
    <row r="1230" spans="1:29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</row>
    <row r="1231" spans="1:29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</row>
    <row r="1232" spans="1:29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</row>
    <row r="1233" spans="1:30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</row>
    <row r="1234" spans="1:30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</row>
    <row r="1235" spans="1:30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</row>
    <row r="1236" spans="1:30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</row>
    <row r="1237" spans="1:30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</row>
    <row r="1238" spans="1:30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</row>
    <row r="1239" spans="1:30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</row>
    <row r="1240" spans="1:30">
      <c r="A1240" s="113" t="s">
        <v>73</v>
      </c>
      <c r="B1240" s="112"/>
      <c r="C1240" s="112"/>
      <c r="D1240" s="112"/>
      <c r="E1240" s="112"/>
      <c r="F1240" s="112"/>
      <c r="G1240" s="112"/>
      <c r="H1240" s="112"/>
      <c r="I1240" s="112"/>
      <c r="J1240" s="112"/>
      <c r="K1240" s="112"/>
      <c r="L1240" s="112"/>
      <c r="M1240" s="112"/>
    </row>
    <row r="1241" spans="1:30">
      <c r="A1241" s="122" t="s">
        <v>68</v>
      </c>
      <c r="B1241" s="72"/>
      <c r="C1241" s="72"/>
      <c r="D1241" s="72"/>
      <c r="E1241" s="72"/>
      <c r="F1241" s="72"/>
      <c r="G1241" s="72"/>
      <c r="H1241" s="72"/>
      <c r="I1241" s="72"/>
      <c r="J1241" s="72"/>
      <c r="K1241" s="72"/>
      <c r="L1241" s="72"/>
      <c r="M1241" s="72"/>
      <c r="N1241" s="14"/>
    </row>
    <row r="1242" spans="1:30">
      <c r="A1242" s="116" t="s">
        <v>69</v>
      </c>
      <c r="B1242" s="110"/>
      <c r="C1242" s="110"/>
      <c r="D1242" s="110"/>
      <c r="E1242" s="110"/>
      <c r="F1242" s="110"/>
      <c r="G1242" s="110"/>
      <c r="H1242" s="110"/>
      <c r="I1242" s="110"/>
      <c r="J1242" s="110"/>
      <c r="K1242" s="110"/>
      <c r="L1242" s="110"/>
      <c r="M1242" s="110"/>
      <c r="N1242" s="14"/>
    </row>
    <row r="1243" spans="1:30">
      <c r="A1243" s="154"/>
      <c r="B1243" s="110"/>
      <c r="C1243" s="110"/>
      <c r="D1243" s="110"/>
      <c r="E1243" s="110"/>
      <c r="F1243" s="110"/>
      <c r="G1243" s="110"/>
      <c r="H1243" s="110"/>
      <c r="I1243" s="110"/>
      <c r="J1243" s="110"/>
      <c r="K1243" s="110"/>
      <c r="L1243" s="110"/>
      <c r="M1243" s="110"/>
      <c r="N1243" s="14"/>
    </row>
    <row r="1244" spans="1:30">
      <c r="A1244" s="154"/>
      <c r="B1244" s="110"/>
      <c r="C1244" s="110"/>
      <c r="D1244" s="110"/>
      <c r="E1244" s="110"/>
      <c r="F1244" s="110"/>
      <c r="G1244" s="110"/>
      <c r="H1244" s="110"/>
      <c r="I1244" s="110"/>
      <c r="J1244" s="110"/>
      <c r="K1244" s="110"/>
      <c r="L1244" s="110"/>
      <c r="M1244" s="110"/>
      <c r="N1244" s="14"/>
    </row>
    <row r="1245" spans="1:30">
      <c r="A1245" s="122" t="s">
        <v>67</v>
      </c>
      <c r="B1245" s="72"/>
      <c r="C1245" s="72"/>
      <c r="D1245" s="72"/>
      <c r="E1245" s="72"/>
      <c r="F1245" s="72"/>
      <c r="G1245" s="72"/>
      <c r="H1245" s="72"/>
      <c r="I1245" s="72"/>
      <c r="J1245" s="72"/>
      <c r="K1245" s="72"/>
      <c r="L1245" s="72"/>
      <c r="M1245" s="72"/>
      <c r="N1245" s="50"/>
    </row>
    <row r="1246" spans="1:30">
      <c r="A1246" s="122" t="s">
        <v>64</v>
      </c>
      <c r="B1246" s="72"/>
      <c r="C1246" s="72"/>
      <c r="D1246" s="72"/>
      <c r="E1246" s="72"/>
      <c r="F1246" s="72"/>
      <c r="G1246" s="72"/>
      <c r="H1246" s="72"/>
      <c r="I1246" s="72"/>
      <c r="J1246" s="72"/>
      <c r="K1246" s="72"/>
      <c r="L1246" s="72"/>
      <c r="M1246" s="72"/>
      <c r="N1246" s="51"/>
    </row>
    <row r="1247" spans="1:30">
      <c r="A1247" s="122" t="s">
        <v>71</v>
      </c>
      <c r="B1247" s="72"/>
      <c r="C1247" s="72"/>
      <c r="D1247" s="72"/>
      <c r="E1247" s="72"/>
      <c r="F1247" s="72"/>
      <c r="G1247" s="72"/>
      <c r="H1247" s="72"/>
      <c r="I1247" s="72"/>
      <c r="J1247" s="72"/>
      <c r="K1247" s="72"/>
      <c r="L1247" s="72"/>
      <c r="M1247" s="72"/>
      <c r="N1247" s="51"/>
    </row>
    <row r="1248" spans="1:30" ht="17.399999999999999">
      <c r="A1248" s="157" t="s">
        <v>139</v>
      </c>
      <c r="B1248" s="157"/>
      <c r="C1248" s="157"/>
      <c r="D1248" s="157"/>
      <c r="E1248" s="157"/>
      <c r="F1248" s="157"/>
      <c r="G1248" s="157"/>
      <c r="H1248" s="157"/>
      <c r="I1248" s="157"/>
      <c r="J1248" s="157"/>
      <c r="K1248" s="157"/>
      <c r="L1248" s="157"/>
      <c r="M1248" s="157"/>
      <c r="N1248" s="157"/>
      <c r="O1248" s="157"/>
      <c r="P1248" s="157"/>
      <c r="Q1248" s="157"/>
      <c r="R1248" s="157"/>
      <c r="S1248" s="157"/>
      <c r="T1248" s="157"/>
      <c r="U1248" s="157"/>
      <c r="V1248" s="157"/>
      <c r="W1248" s="157"/>
      <c r="X1248" s="157"/>
      <c r="Y1248" s="157"/>
      <c r="Z1248" s="157"/>
      <c r="AA1248" s="157"/>
      <c r="AB1248" s="157"/>
      <c r="AC1248" s="157"/>
      <c r="AD1248" s="157"/>
    </row>
    <row r="1249" spans="1:30" ht="17.399999999999999">
      <c r="A1249" s="12"/>
      <c r="B1249" s="13"/>
      <c r="C1249" s="13"/>
      <c r="D1249" s="13"/>
      <c r="E1249" s="13"/>
      <c r="F1249" s="14"/>
      <c r="G1249" s="14"/>
      <c r="H1249" s="14"/>
      <c r="I1249" s="14"/>
      <c r="J1249" s="14"/>
      <c r="K1249" s="14"/>
      <c r="L1249" s="14"/>
      <c r="M1249" s="14"/>
    </row>
    <row r="1250" spans="1:30" ht="17.399999999999999">
      <c r="A1250" s="157" t="s">
        <v>27</v>
      </c>
      <c r="B1250" s="157"/>
      <c r="C1250" s="157"/>
      <c r="D1250" s="157"/>
      <c r="E1250" s="157"/>
      <c r="F1250" s="157"/>
      <c r="G1250" s="157"/>
      <c r="H1250" s="157"/>
      <c r="I1250" s="157"/>
      <c r="J1250" s="157"/>
      <c r="K1250" s="157"/>
      <c r="L1250" s="157"/>
      <c r="M1250" s="157"/>
      <c r="N1250" s="157"/>
      <c r="O1250" s="157"/>
      <c r="P1250" s="157"/>
      <c r="Q1250" s="157"/>
      <c r="R1250" s="157"/>
      <c r="S1250" s="157"/>
      <c r="T1250" s="157"/>
      <c r="U1250" s="157"/>
      <c r="V1250" s="157"/>
      <c r="W1250" s="157"/>
      <c r="X1250" s="157"/>
      <c r="Y1250" s="157"/>
      <c r="Z1250" s="157"/>
      <c r="AA1250" s="157"/>
      <c r="AB1250" s="157"/>
      <c r="AC1250" s="157"/>
      <c r="AD1250" s="157"/>
    </row>
    <row r="1251" spans="1:30" ht="17.399999999999999">
      <c r="A1251" s="165" t="s">
        <v>118</v>
      </c>
      <c r="B1251" s="165"/>
      <c r="C1251" s="165"/>
      <c r="D1251" s="165"/>
      <c r="E1251" s="165"/>
      <c r="F1251" s="165"/>
      <c r="G1251" s="165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  <c r="U1251" s="165"/>
      <c r="V1251" s="165"/>
      <c r="W1251" s="165"/>
      <c r="X1251" s="165"/>
      <c r="Y1251" s="165"/>
      <c r="Z1251" s="165"/>
      <c r="AA1251" s="165"/>
      <c r="AB1251" s="165"/>
      <c r="AC1251" s="165"/>
      <c r="AD1251" s="165"/>
    </row>
    <row r="1252" spans="1:30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30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30" ht="15.6">
      <c r="A1254" s="15"/>
      <c r="B1254" s="16">
        <v>1994</v>
      </c>
      <c r="C1254" s="16">
        <v>1995</v>
      </c>
      <c r="D1254" s="16">
        <v>1996</v>
      </c>
      <c r="E1254" s="16">
        <v>1997</v>
      </c>
      <c r="F1254" s="16">
        <v>1998</v>
      </c>
      <c r="G1254" s="16">
        <v>1999</v>
      </c>
      <c r="H1254" s="16">
        <v>2000</v>
      </c>
      <c r="I1254" s="16">
        <v>2001</v>
      </c>
      <c r="J1254" s="16">
        <v>2002</v>
      </c>
      <c r="K1254" s="16">
        <v>2003</v>
      </c>
      <c r="L1254" s="16">
        <v>2004</v>
      </c>
      <c r="M1254" s="16">
        <v>2005</v>
      </c>
      <c r="N1254" s="16">
        <v>2006</v>
      </c>
      <c r="O1254" s="16">
        <v>2007</v>
      </c>
      <c r="P1254" s="16">
        <v>2008</v>
      </c>
      <c r="Q1254" s="16">
        <v>2009</v>
      </c>
      <c r="R1254" s="16">
        <v>2010</v>
      </c>
      <c r="S1254" s="16">
        <v>2011</v>
      </c>
      <c r="T1254" s="16">
        <v>2012</v>
      </c>
      <c r="U1254" s="16">
        <v>2013</v>
      </c>
      <c r="V1254" s="16">
        <v>2014</v>
      </c>
      <c r="W1254" s="16">
        <v>2015</v>
      </c>
      <c r="X1254" s="16">
        <v>2016</v>
      </c>
      <c r="Y1254" s="16">
        <v>2017</v>
      </c>
      <c r="Z1254" s="16">
        <v>2018</v>
      </c>
      <c r="AA1254" s="16">
        <v>2019</v>
      </c>
      <c r="AB1254" s="16">
        <v>2020</v>
      </c>
      <c r="AC1254" s="16">
        <v>2021</v>
      </c>
    </row>
    <row r="1255" spans="1:30" ht="15.6">
      <c r="A1255" s="17" t="s">
        <v>2</v>
      </c>
      <c r="B1255" s="18">
        <v>167</v>
      </c>
      <c r="C1255" s="18">
        <v>159</v>
      </c>
      <c r="D1255" s="18">
        <v>132</v>
      </c>
      <c r="E1255" s="18">
        <v>118</v>
      </c>
      <c r="F1255" s="18">
        <v>105</v>
      </c>
      <c r="G1255" s="18">
        <v>102</v>
      </c>
      <c r="H1255" s="18">
        <v>119</v>
      </c>
      <c r="I1255" s="18">
        <v>142</v>
      </c>
      <c r="J1255" s="18">
        <v>156</v>
      </c>
      <c r="K1255" s="18">
        <v>170</v>
      </c>
      <c r="L1255" s="18">
        <v>169</v>
      </c>
      <c r="M1255" s="18">
        <v>174</v>
      </c>
      <c r="N1255" s="18">
        <v>173</v>
      </c>
      <c r="O1255" s="18">
        <v>166</v>
      </c>
      <c r="P1255" s="18">
        <v>187</v>
      </c>
      <c r="Q1255" s="18">
        <v>213</v>
      </c>
      <c r="R1255" s="18">
        <v>225</v>
      </c>
      <c r="S1255" s="18">
        <v>195</v>
      </c>
      <c r="T1255" s="18">
        <v>191</v>
      </c>
      <c r="U1255" s="18">
        <v>178</v>
      </c>
      <c r="V1255" s="18">
        <v>163</v>
      </c>
      <c r="W1255" s="18">
        <v>145</v>
      </c>
      <c r="X1255" s="18">
        <v>139</v>
      </c>
      <c r="Y1255" s="18">
        <v>116</v>
      </c>
      <c r="Z1255" s="18">
        <v>110</v>
      </c>
      <c r="AA1255" s="18">
        <v>96</v>
      </c>
      <c r="AB1255" s="18">
        <v>102</v>
      </c>
      <c r="AC1255" s="18">
        <v>91</v>
      </c>
    </row>
    <row r="1256" spans="1:30" ht="15.6">
      <c r="A1256" s="19"/>
      <c r="B1256" s="20"/>
      <c r="C1256" s="20"/>
      <c r="D1256" s="20"/>
      <c r="E1256" s="20"/>
      <c r="F1256" s="14"/>
      <c r="G1256" s="14"/>
      <c r="H1256" s="14"/>
      <c r="I1256" s="14"/>
      <c r="J1256" s="14"/>
      <c r="K1256" s="14"/>
      <c r="L1256" s="14"/>
      <c r="M1256" s="14"/>
    </row>
    <row r="1257" spans="1:30" ht="15.6">
      <c r="A1257" s="19"/>
      <c r="B1257" s="20"/>
      <c r="C1257" s="20"/>
      <c r="D1257" s="20"/>
      <c r="E1257" s="20"/>
      <c r="F1257" s="14"/>
      <c r="G1257" s="14"/>
      <c r="H1257" s="14"/>
      <c r="I1257" s="14"/>
      <c r="J1257" s="14"/>
      <c r="K1257" s="14"/>
      <c r="L1257" s="14"/>
      <c r="M1257" s="14"/>
    </row>
    <row r="1258" spans="1:30" ht="15.6">
      <c r="A1258" s="19"/>
      <c r="B1258" s="20"/>
      <c r="C1258" s="20"/>
      <c r="D1258" s="20"/>
      <c r="E1258" s="20"/>
      <c r="F1258" s="14"/>
      <c r="G1258" s="14"/>
      <c r="H1258" s="14"/>
      <c r="I1258" s="14"/>
      <c r="J1258" s="14"/>
      <c r="K1258" s="14"/>
      <c r="L1258" s="14"/>
      <c r="M1258" s="14"/>
    </row>
    <row r="1259" spans="1:30" ht="15.6">
      <c r="A1259" s="19"/>
      <c r="B1259" s="20"/>
      <c r="C1259" s="20"/>
      <c r="D1259" s="20"/>
      <c r="E1259" s="20"/>
      <c r="F1259" s="14"/>
      <c r="G1259" s="14"/>
      <c r="H1259" s="14"/>
      <c r="I1259" s="14"/>
      <c r="J1259" s="14"/>
      <c r="K1259" s="14"/>
      <c r="L1259" s="14"/>
      <c r="M1259" s="14"/>
    </row>
    <row r="1260" spans="1:30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30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30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30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30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5" ht="21" customHeight="1">
      <c r="A1278" s="51" t="s">
        <v>117</v>
      </c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5"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49"/>
      <c r="O1279" s="49"/>
    </row>
    <row r="1280" spans="1:15"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49"/>
      <c r="O1280" s="49"/>
    </row>
    <row r="1281" spans="1:29">
      <c r="A1281" s="124" t="s">
        <v>65</v>
      </c>
      <c r="B1281" s="59"/>
      <c r="C1281" s="59"/>
      <c r="D1281" s="59"/>
      <c r="E1281" s="59"/>
      <c r="F1281" s="59"/>
      <c r="G1281" s="59"/>
      <c r="H1281" s="59"/>
      <c r="I1281" s="59"/>
      <c r="J1281" s="59"/>
      <c r="K1281" s="59"/>
      <c r="L1281" s="59"/>
      <c r="M1281" s="59"/>
    </row>
    <row r="1282" spans="1:29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29" ht="17.399999999999999">
      <c r="A1283" s="157" t="s">
        <v>139</v>
      </c>
      <c r="B1283" s="157"/>
      <c r="C1283" s="157"/>
      <c r="D1283" s="157"/>
      <c r="E1283" s="157"/>
      <c r="F1283" s="157"/>
      <c r="G1283" s="157"/>
      <c r="H1283" s="157"/>
      <c r="I1283" s="157"/>
      <c r="J1283" s="157"/>
      <c r="K1283" s="157"/>
      <c r="L1283" s="157"/>
      <c r="M1283" s="157"/>
      <c r="N1283" s="158"/>
      <c r="O1283" s="158"/>
      <c r="P1283" s="158"/>
      <c r="Q1283" s="158"/>
      <c r="R1283" s="158"/>
      <c r="S1283" s="158"/>
      <c r="T1283" s="158"/>
      <c r="U1283" s="158"/>
      <c r="V1283" s="158"/>
      <c r="W1283" s="158"/>
      <c r="X1283" s="158"/>
      <c r="Y1283" s="158"/>
      <c r="Z1283" s="158"/>
      <c r="AA1283" s="158"/>
      <c r="AB1283" s="158"/>
      <c r="AC1283" s="158"/>
    </row>
    <row r="1284" spans="1:29" ht="17.399999999999999">
      <c r="A1284" s="12"/>
      <c r="B1284" s="13"/>
      <c r="C1284" s="13"/>
      <c r="D1284" s="13"/>
      <c r="E1284" s="13"/>
      <c r="F1284" s="14"/>
      <c r="G1284" s="14"/>
      <c r="H1284" s="14"/>
      <c r="I1284" s="14"/>
      <c r="J1284" s="14"/>
      <c r="K1284" s="14"/>
      <c r="L1284" s="14"/>
      <c r="M1284" s="14"/>
    </row>
    <row r="1285" spans="1:29" ht="17.399999999999999">
      <c r="A1285" s="157" t="s">
        <v>26</v>
      </c>
      <c r="B1285" s="157"/>
      <c r="C1285" s="157"/>
      <c r="D1285" s="157"/>
      <c r="E1285" s="157"/>
      <c r="F1285" s="157"/>
      <c r="G1285" s="157"/>
      <c r="H1285" s="157"/>
      <c r="I1285" s="157"/>
      <c r="J1285" s="157"/>
      <c r="K1285" s="157"/>
      <c r="L1285" s="157"/>
      <c r="M1285" s="157"/>
      <c r="N1285" s="158"/>
      <c r="O1285" s="158"/>
      <c r="P1285" s="158"/>
      <c r="Q1285" s="158"/>
      <c r="R1285" s="158"/>
      <c r="S1285" s="158"/>
      <c r="T1285" s="158"/>
      <c r="U1285" s="158"/>
      <c r="V1285" s="158"/>
      <c r="W1285" s="158"/>
      <c r="X1285" s="158"/>
      <c r="Y1285" s="158"/>
      <c r="Z1285" s="158"/>
      <c r="AA1285" s="158"/>
      <c r="AB1285" s="158"/>
      <c r="AC1285" s="158"/>
    </row>
    <row r="1286" spans="1:29" ht="17.399999999999999">
      <c r="A1286" s="157" t="s">
        <v>60</v>
      </c>
      <c r="B1286" s="157"/>
      <c r="C1286" s="157"/>
      <c r="D1286" s="157"/>
      <c r="E1286" s="157"/>
      <c r="F1286" s="157"/>
      <c r="G1286" s="157"/>
      <c r="H1286" s="157"/>
      <c r="I1286" s="157"/>
      <c r="J1286" s="157"/>
      <c r="K1286" s="157"/>
      <c r="L1286" s="157"/>
      <c r="M1286" s="157"/>
      <c r="N1286" s="158"/>
      <c r="O1286" s="158"/>
      <c r="P1286" s="158"/>
      <c r="Q1286" s="158"/>
      <c r="R1286" s="158"/>
      <c r="S1286" s="158"/>
      <c r="T1286" s="158"/>
      <c r="U1286" s="158"/>
      <c r="V1286" s="158"/>
      <c r="W1286" s="158"/>
      <c r="X1286" s="158"/>
      <c r="Y1286" s="158"/>
      <c r="Z1286" s="158"/>
      <c r="AA1286" s="158"/>
      <c r="AB1286" s="158"/>
      <c r="AC1286" s="158"/>
    </row>
    <row r="1287" spans="1:29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29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29" ht="15.6">
      <c r="A1289" s="15"/>
      <c r="B1289" s="16">
        <v>1994</v>
      </c>
      <c r="C1289" s="16">
        <v>1995</v>
      </c>
      <c r="D1289" s="16">
        <v>1996</v>
      </c>
      <c r="E1289" s="16">
        <v>1997</v>
      </c>
      <c r="F1289" s="16">
        <v>1998</v>
      </c>
      <c r="G1289" s="16">
        <v>1999</v>
      </c>
      <c r="H1289" s="16">
        <v>2000</v>
      </c>
      <c r="I1289" s="16">
        <v>2001</v>
      </c>
      <c r="J1289" s="16">
        <v>2002</v>
      </c>
      <c r="K1289" s="16">
        <v>2003</v>
      </c>
      <c r="L1289" s="16">
        <v>2004</v>
      </c>
      <c r="M1289" s="16">
        <v>2005</v>
      </c>
      <c r="N1289" s="16">
        <v>2006</v>
      </c>
      <c r="O1289" s="16">
        <v>2007</v>
      </c>
      <c r="P1289" s="16">
        <v>2008</v>
      </c>
      <c r="Q1289" s="16">
        <v>2009</v>
      </c>
      <c r="R1289" s="16">
        <v>2010</v>
      </c>
      <c r="S1289" s="16">
        <v>2011</v>
      </c>
      <c r="T1289" s="16">
        <v>2012</v>
      </c>
      <c r="U1289" s="16">
        <v>2013</v>
      </c>
      <c r="V1289" s="16">
        <v>2014</v>
      </c>
      <c r="W1289" s="16">
        <v>2015</v>
      </c>
      <c r="X1289" s="16">
        <v>2016</v>
      </c>
      <c r="Y1289" s="16">
        <v>2017</v>
      </c>
      <c r="Z1289" s="16">
        <v>2018</v>
      </c>
      <c r="AA1289" s="16">
        <v>2019</v>
      </c>
      <c r="AB1289" s="16">
        <v>2020</v>
      </c>
      <c r="AC1289" s="16">
        <v>2021</v>
      </c>
    </row>
    <row r="1290" spans="1:29" ht="15.6">
      <c r="A1290" s="24" t="s">
        <v>2</v>
      </c>
      <c r="B1290" s="16"/>
      <c r="C1290" s="16"/>
      <c r="D1290" s="16"/>
      <c r="E1290" s="16"/>
      <c r="F1290" s="82" t="s">
        <v>33</v>
      </c>
      <c r="G1290" s="82" t="s">
        <v>33</v>
      </c>
      <c r="H1290" s="82" t="s">
        <v>33</v>
      </c>
      <c r="I1290" s="83"/>
      <c r="J1290" s="83"/>
      <c r="K1290" s="83"/>
      <c r="L1290" s="83"/>
      <c r="M1290" s="83"/>
      <c r="N1290" s="83"/>
      <c r="O1290" s="83"/>
      <c r="P1290" s="82" t="s">
        <v>33</v>
      </c>
      <c r="Q1290" s="83"/>
      <c r="R1290" s="83"/>
      <c r="S1290" s="83"/>
      <c r="T1290" s="83"/>
      <c r="U1290" s="81">
        <v>16</v>
      </c>
      <c r="V1290" s="81">
        <v>26</v>
      </c>
      <c r="W1290" s="81">
        <v>31</v>
      </c>
      <c r="X1290" s="81">
        <v>28</v>
      </c>
      <c r="Y1290" s="81">
        <v>32</v>
      </c>
      <c r="Z1290" s="81">
        <v>38</v>
      </c>
      <c r="AA1290" s="81">
        <v>22</v>
      </c>
      <c r="AB1290" s="81">
        <v>37</v>
      </c>
      <c r="AC1290" s="81">
        <v>35</v>
      </c>
    </row>
    <row r="1291" spans="1:29" ht="15.6">
      <c r="A1291" s="17" t="s">
        <v>3</v>
      </c>
      <c r="B1291" s="18">
        <v>119</v>
      </c>
      <c r="C1291" s="18">
        <v>124</v>
      </c>
      <c r="D1291" s="18">
        <v>98</v>
      </c>
      <c r="E1291" s="18">
        <v>79</v>
      </c>
      <c r="F1291" s="18">
        <v>74</v>
      </c>
      <c r="G1291" s="18">
        <v>61</v>
      </c>
      <c r="H1291" s="18">
        <v>56</v>
      </c>
      <c r="I1291" s="18">
        <v>46</v>
      </c>
      <c r="J1291" s="18">
        <v>46</v>
      </c>
      <c r="K1291" s="18">
        <v>44</v>
      </c>
      <c r="L1291" s="18">
        <v>53</v>
      </c>
      <c r="M1291" s="18">
        <v>44</v>
      </c>
      <c r="N1291" s="18">
        <f>22+46</f>
        <v>68</v>
      </c>
      <c r="O1291" s="18">
        <v>81</v>
      </c>
      <c r="P1291" s="18">
        <v>89</v>
      </c>
      <c r="Q1291" s="18">
        <v>90</v>
      </c>
      <c r="R1291" s="18">
        <f>17+93</f>
        <v>110</v>
      </c>
      <c r="S1291" s="18">
        <v>89</v>
      </c>
      <c r="T1291" s="18">
        <v>94</v>
      </c>
      <c r="U1291" s="18">
        <v>83</v>
      </c>
      <c r="V1291" s="18">
        <v>65</v>
      </c>
      <c r="W1291" s="18">
        <v>62</v>
      </c>
      <c r="X1291" s="18">
        <v>67</v>
      </c>
      <c r="Y1291" s="18">
        <v>56</v>
      </c>
      <c r="Z1291" s="18">
        <v>55</v>
      </c>
      <c r="AA1291" s="18">
        <v>53</v>
      </c>
      <c r="AB1291" s="18">
        <v>63</v>
      </c>
      <c r="AC1291" s="18">
        <v>64</v>
      </c>
    </row>
    <row r="1292" spans="1:29" ht="15.6">
      <c r="A1292" s="68" t="s">
        <v>4</v>
      </c>
      <c r="B1292" s="18"/>
      <c r="C1292" s="18"/>
      <c r="D1292" s="18"/>
      <c r="E1292" s="18"/>
      <c r="F1292" s="18">
        <f>SUM(F1290:F1291)</f>
        <v>74</v>
      </c>
      <c r="G1292" s="18">
        <f t="shared" ref="G1292:AC1292" si="65">SUM(G1290:G1291)</f>
        <v>61</v>
      </c>
      <c r="H1292" s="18">
        <f t="shared" si="65"/>
        <v>56</v>
      </c>
      <c r="I1292" s="18">
        <f t="shared" si="65"/>
        <v>46</v>
      </c>
      <c r="J1292" s="18">
        <f t="shared" si="65"/>
        <v>46</v>
      </c>
      <c r="K1292" s="18">
        <f t="shared" si="65"/>
        <v>44</v>
      </c>
      <c r="L1292" s="18">
        <f t="shared" si="65"/>
        <v>53</v>
      </c>
      <c r="M1292" s="18">
        <f t="shared" si="65"/>
        <v>44</v>
      </c>
      <c r="N1292" s="18">
        <f t="shared" si="65"/>
        <v>68</v>
      </c>
      <c r="O1292" s="18">
        <f t="shared" si="65"/>
        <v>81</v>
      </c>
      <c r="P1292" s="18">
        <f t="shared" si="65"/>
        <v>89</v>
      </c>
      <c r="Q1292" s="18">
        <f t="shared" si="65"/>
        <v>90</v>
      </c>
      <c r="R1292" s="18">
        <f t="shared" si="65"/>
        <v>110</v>
      </c>
      <c r="S1292" s="18">
        <f t="shared" si="65"/>
        <v>89</v>
      </c>
      <c r="T1292" s="18">
        <f t="shared" si="65"/>
        <v>94</v>
      </c>
      <c r="U1292" s="18">
        <f t="shared" ref="U1292:AB1292" si="66">SUM(U1290:U1291)</f>
        <v>99</v>
      </c>
      <c r="V1292" s="18">
        <f t="shared" si="66"/>
        <v>91</v>
      </c>
      <c r="W1292" s="18">
        <f t="shared" si="66"/>
        <v>93</v>
      </c>
      <c r="X1292" s="18">
        <f t="shared" si="66"/>
        <v>95</v>
      </c>
      <c r="Y1292" s="18">
        <f t="shared" si="66"/>
        <v>88</v>
      </c>
      <c r="Z1292" s="18">
        <f t="shared" si="66"/>
        <v>93</v>
      </c>
      <c r="AA1292" s="18">
        <f t="shared" si="66"/>
        <v>75</v>
      </c>
      <c r="AB1292" s="18">
        <f t="shared" si="66"/>
        <v>100</v>
      </c>
      <c r="AC1292" s="18">
        <f t="shared" si="65"/>
        <v>99</v>
      </c>
    </row>
    <row r="1293" spans="1:29" ht="15.6">
      <c r="A1293" s="19"/>
      <c r="B1293" s="20"/>
      <c r="C1293" s="20"/>
      <c r="D1293" s="20"/>
      <c r="E1293" s="20"/>
      <c r="F1293" s="14"/>
      <c r="G1293" s="14"/>
      <c r="H1293" s="14"/>
      <c r="I1293" s="14"/>
      <c r="J1293" s="14"/>
      <c r="K1293" s="14"/>
      <c r="L1293" s="14"/>
      <c r="M1293" s="14"/>
    </row>
    <row r="1294" spans="1:29" ht="15.6">
      <c r="A1294" s="19"/>
      <c r="B1294" s="20"/>
      <c r="C1294" s="20"/>
      <c r="D1294" s="20"/>
      <c r="E1294" s="20"/>
      <c r="F1294" s="14"/>
      <c r="G1294" s="14"/>
      <c r="H1294" s="14"/>
      <c r="I1294" s="14"/>
      <c r="J1294" s="14"/>
      <c r="K1294" s="14"/>
      <c r="L1294" s="14"/>
      <c r="M1294" s="14"/>
    </row>
    <row r="1295" spans="1:29" ht="15.6">
      <c r="A1295" s="19"/>
      <c r="B1295" s="20"/>
      <c r="C1295" s="20"/>
      <c r="D1295" s="20"/>
      <c r="E1295" s="20"/>
      <c r="F1295" s="14"/>
      <c r="G1295" s="14"/>
      <c r="H1295" s="14"/>
      <c r="I1295" s="14"/>
      <c r="J1295" s="14"/>
      <c r="K1295" s="14"/>
      <c r="L1295" s="14"/>
      <c r="M1295" s="14"/>
    </row>
    <row r="1296" spans="1:29" ht="15.6">
      <c r="A1296" s="19"/>
      <c r="B1296" s="20"/>
      <c r="C1296" s="20"/>
      <c r="D1296" s="20"/>
      <c r="E1296" s="20"/>
      <c r="F1296" s="14"/>
      <c r="G1296" s="14"/>
      <c r="H1296" s="14"/>
      <c r="I1296" s="14"/>
      <c r="J1296" s="14"/>
      <c r="K1296" s="14"/>
      <c r="L1296" s="14"/>
      <c r="M1296" s="14"/>
    </row>
    <row r="1297" spans="1:13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29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29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29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29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29" ht="17.399999999999999">
      <c r="A1317" s="157" t="s">
        <v>139</v>
      </c>
      <c r="B1317" s="157"/>
      <c r="C1317" s="157"/>
      <c r="D1317" s="157"/>
      <c r="E1317" s="157"/>
      <c r="F1317" s="157"/>
      <c r="G1317" s="157"/>
      <c r="H1317" s="157"/>
      <c r="I1317" s="157"/>
      <c r="J1317" s="157"/>
      <c r="K1317" s="157"/>
      <c r="L1317" s="157"/>
      <c r="M1317" s="157"/>
      <c r="N1317" s="158"/>
      <c r="O1317" s="158"/>
      <c r="P1317" s="158"/>
      <c r="Q1317" s="158"/>
      <c r="R1317" s="158"/>
      <c r="S1317" s="158"/>
      <c r="T1317" s="158"/>
      <c r="U1317" s="158"/>
      <c r="V1317" s="158"/>
      <c r="W1317" s="158"/>
      <c r="X1317" s="158"/>
      <c r="Y1317" s="158"/>
      <c r="Z1317" s="158"/>
      <c r="AA1317" s="158"/>
      <c r="AB1317" s="158"/>
      <c r="AC1317" s="158"/>
    </row>
    <row r="1318" spans="1:29" ht="17.399999999999999">
      <c r="A1318" s="12"/>
      <c r="B1318" s="13"/>
      <c r="C1318" s="13"/>
      <c r="D1318" s="13"/>
      <c r="E1318" s="13"/>
      <c r="F1318" s="14"/>
      <c r="G1318" s="14"/>
      <c r="H1318" s="14"/>
      <c r="I1318" s="14"/>
      <c r="J1318" s="14"/>
      <c r="K1318" s="14"/>
      <c r="L1318" s="14"/>
      <c r="M1318" s="14"/>
    </row>
    <row r="1319" spans="1:29" ht="17.399999999999999">
      <c r="A1319" s="157" t="s">
        <v>26</v>
      </c>
      <c r="B1319" s="157"/>
      <c r="C1319" s="157"/>
      <c r="D1319" s="157"/>
      <c r="E1319" s="157"/>
      <c r="F1319" s="157"/>
      <c r="G1319" s="157"/>
      <c r="H1319" s="157"/>
      <c r="I1319" s="157"/>
      <c r="J1319" s="157"/>
      <c r="K1319" s="157"/>
      <c r="L1319" s="157"/>
      <c r="M1319" s="157"/>
      <c r="N1319" s="158"/>
      <c r="O1319" s="158"/>
      <c r="P1319" s="158"/>
      <c r="Q1319" s="158"/>
      <c r="R1319" s="158"/>
      <c r="S1319" s="158"/>
      <c r="T1319" s="158"/>
      <c r="U1319" s="158"/>
      <c r="V1319" s="158"/>
      <c r="W1319" s="158"/>
      <c r="X1319" s="158"/>
      <c r="Y1319" s="158"/>
      <c r="Z1319" s="158"/>
      <c r="AA1319" s="158"/>
      <c r="AB1319" s="158"/>
      <c r="AC1319" s="158"/>
    </row>
    <row r="1320" spans="1:29" ht="17.399999999999999">
      <c r="A1320" s="157" t="s">
        <v>81</v>
      </c>
      <c r="B1320" s="157"/>
      <c r="C1320" s="157"/>
      <c r="D1320" s="157"/>
      <c r="E1320" s="157"/>
      <c r="F1320" s="157"/>
      <c r="G1320" s="157"/>
      <c r="H1320" s="157"/>
      <c r="I1320" s="157"/>
      <c r="J1320" s="157"/>
      <c r="K1320" s="157"/>
      <c r="L1320" s="157"/>
      <c r="M1320" s="157"/>
      <c r="N1320" s="158"/>
      <c r="O1320" s="158"/>
      <c r="P1320" s="158"/>
      <c r="Q1320" s="158"/>
      <c r="R1320" s="158"/>
      <c r="S1320" s="158"/>
      <c r="T1320" s="158"/>
      <c r="U1320" s="158"/>
      <c r="V1320" s="158"/>
      <c r="W1320" s="158"/>
      <c r="X1320" s="158"/>
      <c r="Y1320" s="158"/>
      <c r="Z1320" s="158"/>
      <c r="AA1320" s="158"/>
      <c r="AB1320" s="158"/>
      <c r="AC1320" s="158"/>
    </row>
    <row r="1321" spans="1:29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29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29" ht="15.6">
      <c r="A1323" s="15"/>
      <c r="B1323" s="16">
        <v>1994</v>
      </c>
      <c r="C1323" s="16">
        <v>1995</v>
      </c>
      <c r="D1323" s="16">
        <v>1996</v>
      </c>
      <c r="E1323" s="16">
        <v>1997</v>
      </c>
      <c r="F1323" s="16">
        <v>1998</v>
      </c>
      <c r="G1323" s="16">
        <v>1999</v>
      </c>
      <c r="H1323" s="16">
        <v>2000</v>
      </c>
      <c r="I1323" s="16">
        <v>2001</v>
      </c>
      <c r="J1323" s="16">
        <v>2002</v>
      </c>
      <c r="K1323" s="16">
        <v>2003</v>
      </c>
      <c r="L1323" s="16">
        <v>2004</v>
      </c>
      <c r="M1323" s="16">
        <v>2005</v>
      </c>
      <c r="N1323" s="16">
        <v>2006</v>
      </c>
      <c r="O1323" s="16">
        <v>2007</v>
      </c>
      <c r="P1323" s="16">
        <v>2008</v>
      </c>
      <c r="Q1323" s="16">
        <v>2009</v>
      </c>
      <c r="R1323" s="16">
        <v>2010</v>
      </c>
      <c r="S1323" s="16">
        <v>2011</v>
      </c>
      <c r="T1323" s="16">
        <v>2012</v>
      </c>
      <c r="U1323" s="16">
        <v>2013</v>
      </c>
      <c r="V1323" s="16">
        <v>2014</v>
      </c>
      <c r="W1323" s="16">
        <v>2015</v>
      </c>
      <c r="X1323" s="16">
        <v>2016</v>
      </c>
      <c r="Y1323" s="16">
        <v>2017</v>
      </c>
      <c r="Z1323" s="16">
        <v>2018</v>
      </c>
      <c r="AA1323" s="16">
        <v>2019</v>
      </c>
      <c r="AB1323" s="16">
        <v>2020</v>
      </c>
      <c r="AC1323" s="16">
        <v>2021</v>
      </c>
    </row>
    <row r="1324" spans="1:29" ht="15.6">
      <c r="A1324" s="17" t="s">
        <v>2</v>
      </c>
      <c r="B1324" s="18"/>
      <c r="C1324" s="18"/>
      <c r="D1324" s="83"/>
      <c r="E1324" s="83"/>
      <c r="F1324" s="83"/>
      <c r="G1324" s="83"/>
      <c r="H1324" s="83"/>
      <c r="I1324" s="83"/>
      <c r="J1324" s="83"/>
      <c r="K1324" s="83"/>
      <c r="L1324" s="83"/>
      <c r="M1324" s="83"/>
      <c r="N1324" s="83"/>
      <c r="O1324" s="83"/>
      <c r="P1324" s="83"/>
      <c r="Q1324" s="18">
        <v>8</v>
      </c>
      <c r="R1324" s="18">
        <v>4</v>
      </c>
      <c r="S1324" s="18">
        <v>10</v>
      </c>
      <c r="T1324" s="18">
        <v>18</v>
      </c>
      <c r="U1324" s="18">
        <v>16</v>
      </c>
      <c r="V1324" s="18">
        <v>19</v>
      </c>
      <c r="W1324" s="18">
        <v>19</v>
      </c>
      <c r="X1324" s="18">
        <v>20</v>
      </c>
      <c r="Y1324" s="18">
        <v>17</v>
      </c>
      <c r="Z1324" s="18">
        <v>15</v>
      </c>
      <c r="AA1324" s="18">
        <v>15</v>
      </c>
      <c r="AB1324" s="18">
        <v>12</v>
      </c>
      <c r="AC1324" s="18">
        <v>12</v>
      </c>
    </row>
    <row r="1325" spans="1:29" ht="15.6">
      <c r="A1325" s="19"/>
      <c r="B1325" s="20"/>
      <c r="C1325" s="20"/>
      <c r="D1325" s="20"/>
      <c r="E1325" s="20"/>
      <c r="F1325" s="14"/>
      <c r="G1325" s="14"/>
      <c r="H1325" s="14"/>
      <c r="I1325" s="14"/>
      <c r="J1325" s="14"/>
      <c r="K1325" s="14"/>
      <c r="L1325" s="14"/>
      <c r="M1325" s="14"/>
    </row>
    <row r="1326" spans="1:29" ht="15.6">
      <c r="A1326" s="19"/>
      <c r="B1326" s="20"/>
      <c r="C1326" s="20"/>
      <c r="D1326" s="20"/>
      <c r="E1326" s="20"/>
      <c r="F1326" s="14"/>
      <c r="G1326" s="14"/>
      <c r="H1326" s="14"/>
      <c r="I1326" s="14"/>
      <c r="J1326" s="14"/>
      <c r="K1326" s="14"/>
      <c r="L1326" s="14"/>
      <c r="M1326" s="14"/>
    </row>
    <row r="1327" spans="1:29" ht="15.6">
      <c r="A1327" s="19"/>
      <c r="B1327" s="20"/>
      <c r="C1327" s="20"/>
      <c r="D1327" s="20"/>
      <c r="E1327" s="20"/>
      <c r="F1327" s="14"/>
      <c r="G1327" s="14"/>
      <c r="H1327" s="14"/>
      <c r="I1327" s="14"/>
      <c r="J1327" s="14"/>
      <c r="K1327" s="14"/>
      <c r="L1327" s="14"/>
      <c r="M1327" s="14"/>
    </row>
    <row r="1328" spans="1:29" ht="15.6">
      <c r="A1328" s="19"/>
      <c r="B1328" s="20"/>
      <c r="C1328" s="20"/>
      <c r="D1328" s="20"/>
      <c r="E1328" s="20"/>
      <c r="F1328" s="14"/>
      <c r="G1328" s="14"/>
      <c r="H1328" s="14"/>
      <c r="I1328" s="14"/>
      <c r="J1328" s="14"/>
      <c r="K1328" s="14"/>
      <c r="L1328" s="14"/>
      <c r="M1328" s="14"/>
    </row>
    <row r="1329" spans="1:13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29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29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29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29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29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29" s="49" customFormat="1">
      <c r="A1350" s="50"/>
      <c r="B1350" s="50"/>
      <c r="C1350" s="50"/>
      <c r="D1350" s="50"/>
      <c r="E1350" s="50"/>
      <c r="F1350" s="50"/>
      <c r="G1350" s="50"/>
      <c r="H1350" s="50"/>
      <c r="I1350" s="50"/>
      <c r="J1350" s="50"/>
      <c r="K1350" s="51"/>
      <c r="L1350" s="21"/>
      <c r="M1350" s="21"/>
      <c r="N1350"/>
    </row>
    <row r="1351" spans="1:29" s="49" customFormat="1" ht="17.399999999999999">
      <c r="A1351" s="157" t="s">
        <v>139</v>
      </c>
      <c r="B1351" s="157"/>
      <c r="C1351" s="157"/>
      <c r="D1351" s="157"/>
      <c r="E1351" s="157"/>
      <c r="F1351" s="157"/>
      <c r="G1351" s="157"/>
      <c r="H1351" s="157"/>
      <c r="I1351" s="157"/>
      <c r="J1351" s="157"/>
      <c r="K1351" s="157"/>
      <c r="L1351" s="157"/>
      <c r="M1351" s="158"/>
      <c r="N1351" s="158"/>
      <c r="O1351" s="158"/>
      <c r="P1351" s="158"/>
      <c r="Q1351" s="158"/>
      <c r="R1351" s="158"/>
      <c r="S1351" s="158"/>
      <c r="T1351" s="158"/>
      <c r="U1351" s="158"/>
      <c r="V1351" s="158"/>
      <c r="W1351" s="158"/>
      <c r="X1351" s="158"/>
      <c r="Y1351" s="158"/>
      <c r="Z1351" s="158"/>
      <c r="AA1351" s="158"/>
      <c r="AB1351" s="158"/>
      <c r="AC1351" s="158"/>
    </row>
    <row r="1352" spans="1:29" ht="17.399999999999999">
      <c r="A1352" s="12"/>
      <c r="B1352" s="13"/>
      <c r="C1352" s="13"/>
      <c r="D1352" s="13"/>
      <c r="E1352" s="13"/>
      <c r="F1352" s="14"/>
      <c r="G1352" s="14"/>
      <c r="H1352" s="14"/>
      <c r="I1352" s="14"/>
      <c r="J1352" s="14"/>
      <c r="K1352" s="14"/>
      <c r="L1352" s="14"/>
      <c r="M1352" s="14"/>
    </row>
    <row r="1353" spans="1:29" ht="17.399999999999999">
      <c r="A1353" s="157" t="s">
        <v>13</v>
      </c>
      <c r="B1353" s="157"/>
      <c r="C1353" s="157"/>
      <c r="D1353" s="157"/>
      <c r="E1353" s="157"/>
      <c r="F1353" s="157"/>
      <c r="G1353" s="157"/>
      <c r="H1353" s="157"/>
      <c r="I1353" s="157"/>
      <c r="J1353" s="157"/>
      <c r="K1353" s="157"/>
      <c r="L1353" s="157"/>
      <c r="M1353" s="158"/>
      <c r="N1353" s="158"/>
      <c r="O1353" s="158"/>
      <c r="P1353" s="158"/>
      <c r="Q1353" s="158"/>
      <c r="R1353" s="158"/>
      <c r="S1353" s="158"/>
      <c r="T1353" s="158"/>
      <c r="U1353" s="158"/>
      <c r="V1353" s="158"/>
      <c r="W1353" s="158"/>
      <c r="X1353" s="158"/>
      <c r="Y1353" s="158"/>
      <c r="Z1353" s="158"/>
      <c r="AA1353" s="158"/>
      <c r="AB1353" s="158"/>
      <c r="AC1353" s="158"/>
    </row>
    <row r="1354" spans="1:29" ht="17.399999999999999">
      <c r="A1354" s="157" t="s">
        <v>72</v>
      </c>
      <c r="B1354" s="157"/>
      <c r="C1354" s="157"/>
      <c r="D1354" s="157"/>
      <c r="E1354" s="157"/>
      <c r="F1354" s="157"/>
      <c r="G1354" s="157"/>
      <c r="H1354" s="157"/>
      <c r="I1354" s="157"/>
      <c r="J1354" s="157"/>
      <c r="K1354" s="157"/>
      <c r="L1354" s="157"/>
      <c r="M1354" s="158"/>
      <c r="N1354" s="158"/>
      <c r="O1354" s="158"/>
      <c r="P1354" s="158"/>
      <c r="Q1354" s="158"/>
      <c r="R1354" s="158"/>
      <c r="S1354" s="158"/>
      <c r="T1354" s="158"/>
      <c r="U1354" s="158"/>
      <c r="V1354" s="158"/>
      <c r="W1354" s="158"/>
      <c r="X1354" s="158"/>
      <c r="Y1354" s="158"/>
      <c r="Z1354" s="158"/>
      <c r="AA1354" s="158"/>
      <c r="AB1354" s="158"/>
      <c r="AC1354" s="158"/>
    </row>
    <row r="1355" spans="1:29">
      <c r="A1355" s="174"/>
      <c r="B1355" s="174"/>
      <c r="C1355" s="174"/>
      <c r="D1355" s="174"/>
      <c r="E1355" s="174"/>
      <c r="F1355" s="174"/>
      <c r="G1355" s="174"/>
      <c r="H1355" s="174"/>
      <c r="I1355" s="174"/>
      <c r="J1355" s="174"/>
      <c r="K1355" s="174"/>
      <c r="L1355" s="174"/>
      <c r="M1355" s="174"/>
      <c r="N1355" s="170"/>
      <c r="O1355" s="170"/>
      <c r="P1355" s="170"/>
      <c r="Q1355" s="170"/>
      <c r="R1355" s="170"/>
      <c r="S1355" s="170"/>
      <c r="T1355" s="170"/>
      <c r="U1355" s="170"/>
      <c r="V1355" s="170"/>
      <c r="W1355" s="170"/>
      <c r="X1355" s="170"/>
      <c r="Y1355" s="170"/>
      <c r="Z1355" s="170"/>
      <c r="AA1355" s="170"/>
      <c r="AB1355" s="170"/>
      <c r="AC1355" s="170"/>
    </row>
    <row r="1356" spans="1:29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29" ht="15.6">
      <c r="A1357" s="15"/>
      <c r="B1357" s="16">
        <v>1994</v>
      </c>
      <c r="C1357" s="16">
        <v>1995</v>
      </c>
      <c r="D1357" s="16">
        <v>1996</v>
      </c>
      <c r="E1357" s="16">
        <v>1997</v>
      </c>
      <c r="F1357" s="16">
        <v>1998</v>
      </c>
      <c r="G1357" s="16">
        <v>1999</v>
      </c>
      <c r="H1357" s="16">
        <v>2000</v>
      </c>
      <c r="I1357" s="16">
        <v>2001</v>
      </c>
      <c r="J1357" s="16">
        <v>2002</v>
      </c>
      <c r="K1357" s="16">
        <v>2003</v>
      </c>
      <c r="L1357" s="16">
        <v>2004</v>
      </c>
      <c r="M1357" s="16">
        <v>2005</v>
      </c>
      <c r="N1357" s="16">
        <v>2006</v>
      </c>
      <c r="O1357" s="16">
        <v>2007</v>
      </c>
      <c r="P1357" s="16">
        <v>2008</v>
      </c>
      <c r="Q1357" s="16">
        <v>2009</v>
      </c>
      <c r="R1357" s="16">
        <v>2010</v>
      </c>
      <c r="S1357" s="16">
        <v>2011</v>
      </c>
      <c r="T1357" s="16">
        <v>2012</v>
      </c>
      <c r="U1357" s="16">
        <v>2013</v>
      </c>
      <c r="V1357" s="16">
        <v>2014</v>
      </c>
      <c r="W1357" s="16">
        <v>2015</v>
      </c>
      <c r="X1357" s="16">
        <v>2016</v>
      </c>
      <c r="Y1357" s="16">
        <v>2017</v>
      </c>
      <c r="Z1357" s="16">
        <v>2018</v>
      </c>
      <c r="AA1357" s="16">
        <v>2019</v>
      </c>
      <c r="AB1357" s="16">
        <v>2020</v>
      </c>
      <c r="AC1357" s="16">
        <v>2021</v>
      </c>
    </row>
    <row r="1358" spans="1:29" ht="15.6">
      <c r="A1358" s="17" t="s">
        <v>3</v>
      </c>
      <c r="B1358" s="18">
        <v>95</v>
      </c>
      <c r="C1358" s="18">
        <v>165</v>
      </c>
      <c r="D1358" s="18">
        <v>175</v>
      </c>
      <c r="E1358" s="18">
        <v>166</v>
      </c>
      <c r="F1358" s="18">
        <v>130</v>
      </c>
      <c r="G1358" s="18">
        <v>148</v>
      </c>
      <c r="H1358" s="18">
        <v>136</v>
      </c>
      <c r="I1358" s="18">
        <v>153</v>
      </c>
      <c r="J1358" s="18">
        <v>133</v>
      </c>
      <c r="K1358" s="18">
        <v>138</v>
      </c>
      <c r="L1358" s="18">
        <v>100</v>
      </c>
      <c r="M1358" s="18">
        <v>97</v>
      </c>
      <c r="N1358" s="18">
        <v>95</v>
      </c>
      <c r="O1358" s="18">
        <v>100</v>
      </c>
      <c r="P1358" s="18">
        <v>97</v>
      </c>
      <c r="Q1358" s="18">
        <v>124</v>
      </c>
      <c r="R1358" s="18">
        <v>125</v>
      </c>
      <c r="S1358" s="18">
        <v>106</v>
      </c>
      <c r="T1358" s="18">
        <v>87</v>
      </c>
      <c r="U1358" s="18">
        <v>85</v>
      </c>
      <c r="V1358" s="18">
        <v>79</v>
      </c>
      <c r="W1358" s="18">
        <v>81</v>
      </c>
      <c r="X1358" s="18">
        <v>69</v>
      </c>
      <c r="Y1358" s="18">
        <v>79</v>
      </c>
      <c r="Z1358" s="18">
        <v>72</v>
      </c>
      <c r="AA1358" s="18">
        <v>60</v>
      </c>
      <c r="AB1358" s="18">
        <v>48</v>
      </c>
      <c r="AC1358" s="18">
        <v>38</v>
      </c>
    </row>
    <row r="1359" spans="1:29" ht="15.6">
      <c r="A1359" s="19"/>
      <c r="B1359" s="20"/>
      <c r="C1359" s="20"/>
      <c r="D1359" s="20"/>
      <c r="E1359" s="20"/>
      <c r="F1359" s="14"/>
      <c r="G1359" s="14"/>
      <c r="H1359" s="14"/>
      <c r="I1359" s="14"/>
      <c r="J1359" s="14"/>
      <c r="K1359" s="14"/>
      <c r="L1359" s="14"/>
      <c r="M1359" s="14"/>
    </row>
    <row r="1360" spans="1:29" ht="15.6">
      <c r="A1360" s="19"/>
      <c r="B1360" s="20"/>
      <c r="C1360" s="20"/>
      <c r="D1360" s="20"/>
      <c r="E1360" s="20"/>
      <c r="F1360" s="14"/>
      <c r="G1360" s="14"/>
      <c r="H1360" s="14"/>
      <c r="I1360" s="14"/>
      <c r="J1360" s="14"/>
      <c r="K1360" s="14"/>
      <c r="L1360" s="14"/>
      <c r="M1360" s="14"/>
    </row>
    <row r="1361" spans="1:13" ht="15.6">
      <c r="A1361" s="19"/>
      <c r="B1361" s="20"/>
      <c r="C1361" s="20"/>
      <c r="D1361" s="20"/>
      <c r="E1361" s="20"/>
      <c r="F1361" s="14"/>
      <c r="G1361" s="14"/>
      <c r="H1361" s="14"/>
      <c r="I1361" s="14"/>
      <c r="J1361" s="14"/>
      <c r="K1361" s="14"/>
      <c r="L1361" s="14"/>
      <c r="M1361" s="14"/>
    </row>
    <row r="1362" spans="1:13" ht="15.6">
      <c r="A1362" s="19"/>
      <c r="B1362" s="20"/>
      <c r="C1362" s="20"/>
      <c r="D1362" s="20"/>
      <c r="E1362" s="20"/>
      <c r="F1362" s="14"/>
      <c r="G1362" s="14"/>
      <c r="H1362" s="14"/>
      <c r="I1362" s="14"/>
      <c r="J1362" s="14"/>
      <c r="K1362" s="14"/>
      <c r="L1362" s="14"/>
      <c r="M1362" s="14"/>
    </row>
    <row r="1363" spans="1:13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29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29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29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29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29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29" ht="17.399999999999999">
      <c r="A1382" s="157" t="s">
        <v>139</v>
      </c>
      <c r="B1382" s="157"/>
      <c r="C1382" s="157"/>
      <c r="D1382" s="157"/>
      <c r="E1382" s="157"/>
      <c r="F1382" s="157"/>
      <c r="G1382" s="157"/>
      <c r="H1382" s="157"/>
      <c r="I1382" s="157"/>
      <c r="J1382" s="157"/>
      <c r="K1382" s="157"/>
      <c r="L1382" s="157"/>
      <c r="M1382" s="157"/>
      <c r="N1382" s="158"/>
      <c r="O1382" s="158"/>
      <c r="P1382" s="158"/>
      <c r="Q1382" s="158"/>
      <c r="R1382" s="158"/>
      <c r="S1382" s="158"/>
      <c r="T1382" s="158"/>
      <c r="U1382" s="158"/>
      <c r="V1382" s="158"/>
      <c r="W1382" s="158"/>
      <c r="X1382" s="158"/>
      <c r="Y1382" s="158"/>
      <c r="Z1382" s="158"/>
      <c r="AA1382" s="158"/>
      <c r="AB1382" s="158"/>
      <c r="AC1382" s="158"/>
    </row>
    <row r="1383" spans="1:29" ht="17.399999999999999">
      <c r="A1383" s="12"/>
      <c r="B1383" s="13"/>
      <c r="C1383" s="13"/>
      <c r="D1383" s="13"/>
      <c r="E1383" s="13"/>
      <c r="F1383" s="14"/>
      <c r="G1383" s="14"/>
      <c r="H1383" s="14"/>
      <c r="I1383" s="14"/>
      <c r="J1383" s="14"/>
      <c r="K1383" s="14"/>
      <c r="L1383" s="14"/>
      <c r="M1383" s="14"/>
    </row>
    <row r="1384" spans="1:29" ht="17.399999999999999">
      <c r="A1384" s="157" t="s">
        <v>26</v>
      </c>
      <c r="B1384" s="157"/>
      <c r="C1384" s="157"/>
      <c r="D1384" s="157"/>
      <c r="E1384" s="157"/>
      <c r="F1384" s="157"/>
      <c r="G1384" s="157"/>
      <c r="H1384" s="157"/>
      <c r="I1384" s="157"/>
      <c r="J1384" s="157"/>
      <c r="K1384" s="157"/>
      <c r="L1384" s="157"/>
      <c r="M1384" s="157"/>
      <c r="N1384" s="158"/>
      <c r="O1384" s="158"/>
      <c r="P1384" s="158"/>
      <c r="Q1384" s="158"/>
      <c r="R1384" s="158"/>
      <c r="S1384" s="158"/>
      <c r="T1384" s="158"/>
      <c r="U1384" s="158"/>
      <c r="V1384" s="158"/>
      <c r="W1384" s="158"/>
      <c r="X1384" s="158"/>
      <c r="Y1384" s="158"/>
      <c r="Z1384" s="158"/>
      <c r="AA1384" s="158"/>
      <c r="AB1384" s="158"/>
      <c r="AC1384" s="158"/>
    </row>
    <row r="1385" spans="1:29" ht="17.399999999999999">
      <c r="A1385" s="157" t="s">
        <v>28</v>
      </c>
      <c r="B1385" s="157"/>
      <c r="C1385" s="157"/>
      <c r="D1385" s="157"/>
      <c r="E1385" s="157"/>
      <c r="F1385" s="157"/>
      <c r="G1385" s="157"/>
      <c r="H1385" s="157"/>
      <c r="I1385" s="157"/>
      <c r="J1385" s="157"/>
      <c r="K1385" s="157"/>
      <c r="L1385" s="157"/>
      <c r="M1385" s="157"/>
      <c r="N1385" s="158"/>
      <c r="O1385" s="158"/>
      <c r="P1385" s="158"/>
      <c r="Q1385" s="158"/>
      <c r="R1385" s="158"/>
      <c r="S1385" s="158"/>
      <c r="T1385" s="158"/>
      <c r="U1385" s="158"/>
      <c r="V1385" s="158"/>
      <c r="W1385" s="158"/>
      <c r="X1385" s="158"/>
      <c r="Y1385" s="158"/>
      <c r="Z1385" s="158"/>
      <c r="AA1385" s="158"/>
      <c r="AB1385" s="158"/>
      <c r="AC1385" s="158"/>
    </row>
    <row r="1386" spans="1:29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29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29" ht="15.6">
      <c r="A1388" s="15"/>
      <c r="B1388" s="16">
        <v>1994</v>
      </c>
      <c r="C1388" s="16">
        <v>1995</v>
      </c>
      <c r="D1388" s="16">
        <v>1996</v>
      </c>
      <c r="E1388" s="16">
        <v>1997</v>
      </c>
      <c r="F1388" s="16">
        <v>1998</v>
      </c>
      <c r="G1388" s="16">
        <v>1999</v>
      </c>
      <c r="H1388" s="16">
        <v>2000</v>
      </c>
      <c r="I1388" s="16">
        <v>2001</v>
      </c>
      <c r="J1388" s="16">
        <v>2002</v>
      </c>
      <c r="K1388" s="16">
        <v>2003</v>
      </c>
      <c r="L1388" s="16">
        <v>2004</v>
      </c>
      <c r="M1388" s="16">
        <v>2005</v>
      </c>
      <c r="N1388" s="16">
        <v>2006</v>
      </c>
      <c r="O1388" s="16">
        <v>2007</v>
      </c>
      <c r="P1388" s="16">
        <v>2008</v>
      </c>
      <c r="Q1388" s="16">
        <v>2009</v>
      </c>
      <c r="R1388" s="16">
        <v>2010</v>
      </c>
      <c r="S1388" s="16">
        <v>2011</v>
      </c>
      <c r="T1388" s="16">
        <v>2012</v>
      </c>
      <c r="U1388" s="16">
        <v>2013</v>
      </c>
      <c r="V1388" s="16">
        <v>2014</v>
      </c>
      <c r="W1388" s="16">
        <v>2015</v>
      </c>
      <c r="X1388" s="16">
        <v>2016</v>
      </c>
      <c r="Y1388" s="16">
        <v>2017</v>
      </c>
      <c r="Z1388" s="16">
        <v>2018</v>
      </c>
      <c r="AA1388" s="16">
        <v>2019</v>
      </c>
      <c r="AB1388" s="16">
        <v>2020</v>
      </c>
      <c r="AC1388" s="16">
        <v>2021</v>
      </c>
    </row>
    <row r="1389" spans="1:29" ht="15.6">
      <c r="A1389" s="17" t="s">
        <v>2</v>
      </c>
      <c r="B1389" s="18">
        <v>89</v>
      </c>
      <c r="C1389" s="18">
        <v>92</v>
      </c>
      <c r="D1389" s="18">
        <v>71</v>
      </c>
      <c r="E1389" s="18">
        <v>71</v>
      </c>
      <c r="F1389" s="18">
        <v>66</v>
      </c>
      <c r="G1389" s="18">
        <v>49</v>
      </c>
      <c r="H1389" s="63">
        <v>57</v>
      </c>
      <c r="I1389" s="63">
        <v>60</v>
      </c>
      <c r="J1389" s="63">
        <v>69</v>
      </c>
      <c r="K1389" s="63">
        <v>76</v>
      </c>
      <c r="L1389" s="63">
        <v>68</v>
      </c>
      <c r="M1389" s="63">
        <v>61</v>
      </c>
      <c r="N1389" s="63">
        <v>59</v>
      </c>
      <c r="O1389" s="63">
        <v>62</v>
      </c>
      <c r="P1389" s="63">
        <v>69</v>
      </c>
      <c r="Q1389" s="63">
        <v>82</v>
      </c>
      <c r="R1389" s="63">
        <v>77</v>
      </c>
      <c r="S1389" s="63">
        <v>71</v>
      </c>
      <c r="T1389" s="63">
        <v>67</v>
      </c>
      <c r="U1389" s="63">
        <v>69</v>
      </c>
      <c r="V1389" s="63">
        <v>62</v>
      </c>
      <c r="W1389" s="63">
        <v>53</v>
      </c>
      <c r="X1389" s="63">
        <v>45</v>
      </c>
      <c r="Y1389" s="63">
        <v>33</v>
      </c>
      <c r="Z1389" s="63">
        <v>41</v>
      </c>
      <c r="AA1389" s="63">
        <v>37</v>
      </c>
      <c r="AB1389" s="63">
        <v>33</v>
      </c>
      <c r="AC1389" s="63">
        <v>36</v>
      </c>
    </row>
    <row r="1390" spans="1:29" ht="15.6">
      <c r="A1390" s="17" t="s">
        <v>3</v>
      </c>
      <c r="B1390" s="18">
        <v>43</v>
      </c>
      <c r="C1390" s="18">
        <v>41</v>
      </c>
      <c r="D1390" s="18">
        <v>36</v>
      </c>
      <c r="E1390" s="18">
        <v>33</v>
      </c>
      <c r="F1390" s="18">
        <v>32</v>
      </c>
      <c r="G1390" s="18">
        <v>26</v>
      </c>
      <c r="H1390" s="63">
        <v>20</v>
      </c>
      <c r="I1390" s="63">
        <v>20</v>
      </c>
      <c r="J1390" s="63">
        <v>14</v>
      </c>
      <c r="K1390" s="63">
        <v>27</v>
      </c>
      <c r="L1390" s="63">
        <v>16</v>
      </c>
      <c r="M1390" s="63">
        <v>22</v>
      </c>
      <c r="N1390" s="63">
        <v>27</v>
      </c>
      <c r="O1390" s="63">
        <v>35</v>
      </c>
      <c r="P1390" s="63">
        <v>35</v>
      </c>
      <c r="Q1390" s="63">
        <v>39</v>
      </c>
      <c r="R1390" s="63">
        <v>42</v>
      </c>
      <c r="S1390" s="63">
        <v>45</v>
      </c>
      <c r="T1390" s="63">
        <v>40</v>
      </c>
      <c r="U1390" s="63">
        <v>52</v>
      </c>
      <c r="V1390" s="63">
        <v>49</v>
      </c>
      <c r="W1390" s="63">
        <v>51</v>
      </c>
      <c r="X1390" s="63">
        <v>44</v>
      </c>
      <c r="Y1390" s="63">
        <v>54</v>
      </c>
      <c r="Z1390" s="63">
        <v>43</v>
      </c>
      <c r="AA1390" s="63">
        <v>42</v>
      </c>
      <c r="AB1390" s="63">
        <v>52</v>
      </c>
      <c r="AC1390" s="63">
        <v>71</v>
      </c>
    </row>
    <row r="1391" spans="1:29" ht="15.6">
      <c r="A1391" s="68" t="s">
        <v>4</v>
      </c>
      <c r="B1391" s="18">
        <f t="shared" ref="B1391:L1391" si="67">B1390+B1389</f>
        <v>132</v>
      </c>
      <c r="C1391" s="18">
        <f t="shared" si="67"/>
        <v>133</v>
      </c>
      <c r="D1391" s="18">
        <f t="shared" si="67"/>
        <v>107</v>
      </c>
      <c r="E1391" s="18">
        <f t="shared" si="67"/>
        <v>104</v>
      </c>
      <c r="F1391" s="18">
        <f t="shared" si="67"/>
        <v>98</v>
      </c>
      <c r="G1391" s="18">
        <f t="shared" si="67"/>
        <v>75</v>
      </c>
      <c r="H1391" s="63">
        <f t="shared" si="67"/>
        <v>77</v>
      </c>
      <c r="I1391" s="63">
        <f t="shared" si="67"/>
        <v>80</v>
      </c>
      <c r="J1391" s="63">
        <f t="shared" si="67"/>
        <v>83</v>
      </c>
      <c r="K1391" s="63">
        <f t="shared" si="67"/>
        <v>103</v>
      </c>
      <c r="L1391" s="63">
        <f t="shared" si="67"/>
        <v>84</v>
      </c>
      <c r="M1391" s="63">
        <f t="shared" ref="M1391:AC1391" si="68">SUM(M1389:M1390)</f>
        <v>83</v>
      </c>
      <c r="N1391" s="63">
        <f t="shared" si="68"/>
        <v>86</v>
      </c>
      <c r="O1391" s="63">
        <f t="shared" si="68"/>
        <v>97</v>
      </c>
      <c r="P1391" s="63">
        <f t="shared" si="68"/>
        <v>104</v>
      </c>
      <c r="Q1391" s="63">
        <f t="shared" si="68"/>
        <v>121</v>
      </c>
      <c r="R1391" s="63">
        <f t="shared" ref="R1391:AB1391" si="69">SUM(R1389:R1390)</f>
        <v>119</v>
      </c>
      <c r="S1391" s="63">
        <f t="shared" si="69"/>
        <v>116</v>
      </c>
      <c r="T1391" s="63">
        <f t="shared" si="69"/>
        <v>107</v>
      </c>
      <c r="U1391" s="63">
        <f t="shared" si="69"/>
        <v>121</v>
      </c>
      <c r="V1391" s="63">
        <f t="shared" si="69"/>
        <v>111</v>
      </c>
      <c r="W1391" s="63">
        <f t="shared" si="69"/>
        <v>104</v>
      </c>
      <c r="X1391" s="63">
        <f t="shared" si="69"/>
        <v>89</v>
      </c>
      <c r="Y1391" s="63">
        <f t="shared" si="69"/>
        <v>87</v>
      </c>
      <c r="Z1391" s="63">
        <f t="shared" si="69"/>
        <v>84</v>
      </c>
      <c r="AA1391" s="63">
        <f t="shared" si="69"/>
        <v>79</v>
      </c>
      <c r="AB1391" s="63">
        <f t="shared" si="69"/>
        <v>85</v>
      </c>
      <c r="AC1391" s="63">
        <f t="shared" si="68"/>
        <v>107</v>
      </c>
    </row>
    <row r="1392" spans="1:29" ht="15.6">
      <c r="A1392" s="19"/>
      <c r="B1392" s="20"/>
      <c r="C1392" s="20"/>
      <c r="D1392" s="20"/>
      <c r="E1392" s="20"/>
      <c r="F1392" s="14"/>
      <c r="G1392" s="14"/>
      <c r="H1392" s="14"/>
      <c r="I1392" s="14"/>
      <c r="J1392" s="14"/>
      <c r="K1392" s="14"/>
      <c r="L1392" s="14"/>
      <c r="M1392" s="14"/>
    </row>
    <row r="1393" spans="1:13" ht="15.6">
      <c r="A1393" s="19"/>
      <c r="B1393" s="20"/>
      <c r="C1393" s="20"/>
      <c r="D1393" s="20"/>
      <c r="E1393" s="20"/>
      <c r="F1393" s="14"/>
      <c r="G1393" s="14"/>
      <c r="H1393" s="14"/>
      <c r="I1393" s="14"/>
      <c r="J1393" s="14"/>
      <c r="K1393" s="14"/>
      <c r="L1393" s="14"/>
      <c r="M1393" s="14"/>
    </row>
    <row r="1394" spans="1:13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29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29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29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29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29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29" ht="18.75" customHeight="1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29" ht="18.75" customHeight="1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29" ht="18.75" customHeight="1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29" ht="17.399999999999999">
      <c r="A1417" s="157" t="s">
        <v>139</v>
      </c>
      <c r="B1417" s="157"/>
      <c r="C1417" s="157"/>
      <c r="D1417" s="157"/>
      <c r="E1417" s="157"/>
      <c r="F1417" s="157"/>
      <c r="G1417" s="157"/>
      <c r="H1417" s="157"/>
      <c r="I1417" s="157"/>
      <c r="J1417" s="157"/>
      <c r="K1417" s="157"/>
      <c r="L1417" s="157"/>
      <c r="M1417" s="157"/>
      <c r="N1417" s="158"/>
      <c r="O1417" s="158"/>
      <c r="P1417" s="158"/>
      <c r="Q1417" s="158"/>
      <c r="R1417" s="158"/>
      <c r="S1417" s="158"/>
      <c r="T1417" s="158"/>
      <c r="U1417" s="158"/>
      <c r="V1417" s="158"/>
      <c r="W1417" s="158"/>
      <c r="X1417" s="158"/>
      <c r="Y1417" s="158"/>
      <c r="Z1417" s="158"/>
      <c r="AA1417" s="158"/>
      <c r="AB1417" s="158"/>
      <c r="AC1417" s="158"/>
    </row>
    <row r="1418" spans="1:29" ht="17.399999999999999">
      <c r="A1418" s="12"/>
      <c r="B1418" s="13"/>
      <c r="C1418" s="13"/>
      <c r="D1418" s="13"/>
      <c r="E1418" s="13"/>
      <c r="F1418" s="14"/>
      <c r="G1418" s="14"/>
      <c r="H1418" s="14"/>
      <c r="I1418" s="14"/>
      <c r="J1418" s="14"/>
      <c r="K1418" s="14"/>
      <c r="L1418" s="14"/>
      <c r="M1418" s="14"/>
    </row>
    <row r="1419" spans="1:29" ht="17.399999999999999">
      <c r="A1419" s="157" t="s">
        <v>26</v>
      </c>
      <c r="B1419" s="157"/>
      <c r="C1419" s="157"/>
      <c r="D1419" s="157"/>
      <c r="E1419" s="157"/>
      <c r="F1419" s="157"/>
      <c r="G1419" s="157"/>
      <c r="H1419" s="157"/>
      <c r="I1419" s="157"/>
      <c r="J1419" s="157"/>
      <c r="K1419" s="157"/>
      <c r="L1419" s="157"/>
      <c r="M1419" s="157"/>
      <c r="N1419" s="158"/>
      <c r="O1419" s="158"/>
      <c r="P1419" s="158"/>
      <c r="Q1419" s="158"/>
      <c r="R1419" s="158"/>
      <c r="S1419" s="158"/>
      <c r="T1419" s="158"/>
      <c r="U1419" s="158"/>
      <c r="V1419" s="158"/>
      <c r="W1419" s="158"/>
      <c r="X1419" s="158"/>
      <c r="Y1419" s="158"/>
      <c r="Z1419" s="158"/>
      <c r="AA1419" s="158"/>
      <c r="AB1419" s="158"/>
      <c r="AC1419" s="158"/>
    </row>
    <row r="1420" spans="1:29" ht="17.399999999999999">
      <c r="A1420" s="157" t="s">
        <v>80</v>
      </c>
      <c r="B1420" s="157"/>
      <c r="C1420" s="157"/>
      <c r="D1420" s="157"/>
      <c r="E1420" s="157"/>
      <c r="F1420" s="157"/>
      <c r="G1420" s="157"/>
      <c r="H1420" s="157"/>
      <c r="I1420" s="157"/>
      <c r="J1420" s="157"/>
      <c r="K1420" s="157"/>
      <c r="L1420" s="157"/>
      <c r="M1420" s="157"/>
      <c r="N1420" s="158"/>
      <c r="O1420" s="158"/>
      <c r="P1420" s="158"/>
      <c r="Q1420" s="158"/>
      <c r="R1420" s="158"/>
      <c r="S1420" s="158"/>
      <c r="T1420" s="158"/>
      <c r="U1420" s="158"/>
      <c r="V1420" s="158"/>
      <c r="W1420" s="158"/>
      <c r="X1420" s="158"/>
      <c r="Y1420" s="158"/>
      <c r="Z1420" s="158"/>
      <c r="AA1420" s="158"/>
      <c r="AB1420" s="158"/>
      <c r="AC1420" s="158"/>
    </row>
    <row r="1421" spans="1:29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29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29" ht="15.6">
      <c r="A1423" s="15"/>
      <c r="B1423" s="16">
        <v>1994</v>
      </c>
      <c r="C1423" s="16">
        <v>1995</v>
      </c>
      <c r="D1423" s="16">
        <v>1996</v>
      </c>
      <c r="E1423" s="16">
        <v>1997</v>
      </c>
      <c r="F1423" s="16">
        <v>1998</v>
      </c>
      <c r="G1423" s="16">
        <v>1999</v>
      </c>
      <c r="H1423" s="16">
        <v>2000</v>
      </c>
      <c r="I1423" s="16">
        <v>2001</v>
      </c>
      <c r="J1423" s="16">
        <v>2002</v>
      </c>
      <c r="K1423" s="16">
        <v>2003</v>
      </c>
      <c r="L1423" s="16">
        <v>2004</v>
      </c>
      <c r="M1423" s="16">
        <v>2005</v>
      </c>
      <c r="N1423" s="16">
        <v>2006</v>
      </c>
      <c r="O1423" s="16">
        <v>2007</v>
      </c>
      <c r="P1423" s="16">
        <v>2008</v>
      </c>
      <c r="Q1423" s="16">
        <v>2009</v>
      </c>
      <c r="R1423" s="16">
        <v>2010</v>
      </c>
      <c r="S1423" s="16">
        <v>2011</v>
      </c>
      <c r="T1423" s="16">
        <v>2012</v>
      </c>
      <c r="U1423" s="16">
        <v>2013</v>
      </c>
      <c r="V1423" s="16">
        <v>2014</v>
      </c>
      <c r="W1423" s="16">
        <v>2015</v>
      </c>
      <c r="X1423" s="16">
        <v>2016</v>
      </c>
      <c r="Y1423" s="16">
        <v>2017</v>
      </c>
      <c r="Z1423" s="16">
        <v>2018</v>
      </c>
      <c r="AA1423" s="16">
        <v>2019</v>
      </c>
      <c r="AB1423" s="16">
        <v>2020</v>
      </c>
      <c r="AC1423" s="16">
        <v>2021</v>
      </c>
    </row>
    <row r="1424" spans="1:29" ht="15.6">
      <c r="A1424" s="17" t="s">
        <v>2</v>
      </c>
      <c r="B1424" s="63">
        <v>50</v>
      </c>
      <c r="C1424" s="63">
        <v>58</v>
      </c>
      <c r="D1424" s="63">
        <v>61</v>
      </c>
      <c r="E1424" s="63">
        <v>58</v>
      </c>
      <c r="F1424" s="63">
        <v>63</v>
      </c>
      <c r="G1424" s="63">
        <v>64</v>
      </c>
      <c r="H1424" s="63">
        <v>53</v>
      </c>
      <c r="I1424" s="63">
        <v>53</v>
      </c>
      <c r="J1424" s="63">
        <v>74</v>
      </c>
      <c r="K1424" s="63">
        <v>87</v>
      </c>
      <c r="L1424" s="63">
        <v>95</v>
      </c>
      <c r="M1424" s="63">
        <v>81</v>
      </c>
      <c r="N1424" s="63">
        <v>80</v>
      </c>
      <c r="O1424" s="63">
        <v>95</v>
      </c>
      <c r="P1424" s="63">
        <v>77</v>
      </c>
      <c r="Q1424" s="63">
        <v>78</v>
      </c>
      <c r="R1424" s="63">
        <v>96</v>
      </c>
      <c r="S1424" s="63">
        <v>91</v>
      </c>
      <c r="T1424" s="63">
        <v>83</v>
      </c>
      <c r="U1424" s="63">
        <v>76</v>
      </c>
      <c r="V1424" s="63">
        <v>62</v>
      </c>
      <c r="W1424" s="63">
        <v>70</v>
      </c>
      <c r="X1424" s="63">
        <v>83</v>
      </c>
      <c r="Y1424" s="63">
        <v>79</v>
      </c>
      <c r="Z1424" s="63">
        <v>83</v>
      </c>
      <c r="AA1424" s="63">
        <v>73</v>
      </c>
      <c r="AB1424" s="63">
        <v>80</v>
      </c>
      <c r="AC1424" s="63">
        <v>81</v>
      </c>
    </row>
    <row r="1425" spans="1:29" ht="15.6">
      <c r="A1425" s="17" t="s">
        <v>3</v>
      </c>
      <c r="B1425" s="63">
        <v>52</v>
      </c>
      <c r="C1425" s="63">
        <v>63</v>
      </c>
      <c r="D1425" s="63">
        <v>50</v>
      </c>
      <c r="E1425" s="63">
        <v>52</v>
      </c>
      <c r="F1425" s="63">
        <v>49</v>
      </c>
      <c r="G1425" s="63">
        <v>55</v>
      </c>
      <c r="H1425" s="63">
        <v>51</v>
      </c>
      <c r="I1425" s="63">
        <v>68</v>
      </c>
      <c r="J1425" s="63">
        <v>71</v>
      </c>
      <c r="K1425" s="63">
        <v>68</v>
      </c>
      <c r="L1425" s="63">
        <v>53</v>
      </c>
      <c r="M1425" s="63">
        <v>75</v>
      </c>
      <c r="N1425" s="63">
        <v>90</v>
      </c>
      <c r="O1425" s="63">
        <v>74</v>
      </c>
      <c r="P1425" s="63">
        <v>59</v>
      </c>
      <c r="Q1425" s="63">
        <v>49</v>
      </c>
      <c r="R1425" s="63">
        <v>46</v>
      </c>
      <c r="S1425" s="63">
        <v>54</v>
      </c>
      <c r="T1425" s="63">
        <v>46</v>
      </c>
      <c r="U1425" s="63">
        <v>40</v>
      </c>
      <c r="V1425" s="63">
        <v>46</v>
      </c>
      <c r="W1425" s="63">
        <v>54</v>
      </c>
      <c r="X1425" s="63">
        <v>62</v>
      </c>
      <c r="Y1425" s="63">
        <v>81</v>
      </c>
      <c r="Z1425" s="63">
        <v>80</v>
      </c>
      <c r="AA1425" s="63">
        <v>79</v>
      </c>
      <c r="AB1425" s="63">
        <v>120</v>
      </c>
      <c r="AC1425" s="63">
        <v>97</v>
      </c>
    </row>
    <row r="1426" spans="1:29" ht="15.6">
      <c r="A1426" s="68" t="s">
        <v>4</v>
      </c>
      <c r="B1426" s="63">
        <f t="shared" ref="B1426:L1426" si="70">B1425+B1424</f>
        <v>102</v>
      </c>
      <c r="C1426" s="63">
        <f t="shared" si="70"/>
        <v>121</v>
      </c>
      <c r="D1426" s="63">
        <f t="shared" si="70"/>
        <v>111</v>
      </c>
      <c r="E1426" s="63">
        <f t="shared" si="70"/>
        <v>110</v>
      </c>
      <c r="F1426" s="63">
        <f t="shared" si="70"/>
        <v>112</v>
      </c>
      <c r="G1426" s="63">
        <f t="shared" si="70"/>
        <v>119</v>
      </c>
      <c r="H1426" s="63">
        <f t="shared" si="70"/>
        <v>104</v>
      </c>
      <c r="I1426" s="63">
        <f t="shared" si="70"/>
        <v>121</v>
      </c>
      <c r="J1426" s="63">
        <f t="shared" si="70"/>
        <v>145</v>
      </c>
      <c r="K1426" s="63">
        <f t="shared" si="70"/>
        <v>155</v>
      </c>
      <c r="L1426" s="63">
        <f t="shared" si="70"/>
        <v>148</v>
      </c>
      <c r="M1426" s="63">
        <f t="shared" ref="M1426:AC1426" si="71">SUM(M1424:M1425)</f>
        <v>156</v>
      </c>
      <c r="N1426" s="63">
        <f t="shared" si="71"/>
        <v>170</v>
      </c>
      <c r="O1426" s="63">
        <f t="shared" si="71"/>
        <v>169</v>
      </c>
      <c r="P1426" s="63">
        <f t="shared" si="71"/>
        <v>136</v>
      </c>
      <c r="Q1426" s="63">
        <f t="shared" si="71"/>
        <v>127</v>
      </c>
      <c r="R1426" s="63">
        <f t="shared" ref="R1426:AB1426" si="72">SUM(R1424:R1425)</f>
        <v>142</v>
      </c>
      <c r="S1426" s="63">
        <f t="shared" si="72"/>
        <v>145</v>
      </c>
      <c r="T1426" s="63">
        <f t="shared" si="72"/>
        <v>129</v>
      </c>
      <c r="U1426" s="63">
        <f t="shared" si="72"/>
        <v>116</v>
      </c>
      <c r="V1426" s="63">
        <f t="shared" si="72"/>
        <v>108</v>
      </c>
      <c r="W1426" s="63">
        <f t="shared" si="72"/>
        <v>124</v>
      </c>
      <c r="X1426" s="63">
        <f t="shared" si="72"/>
        <v>145</v>
      </c>
      <c r="Y1426" s="63">
        <f t="shared" si="72"/>
        <v>160</v>
      </c>
      <c r="Z1426" s="63">
        <f t="shared" si="72"/>
        <v>163</v>
      </c>
      <c r="AA1426" s="63">
        <f t="shared" si="72"/>
        <v>152</v>
      </c>
      <c r="AB1426" s="63">
        <f t="shared" si="72"/>
        <v>200</v>
      </c>
      <c r="AC1426" s="63">
        <f t="shared" si="71"/>
        <v>178</v>
      </c>
    </row>
    <row r="1427" spans="1:29" ht="15.6">
      <c r="A1427" s="19"/>
      <c r="B1427" s="20"/>
      <c r="C1427" s="20"/>
      <c r="D1427" s="20"/>
      <c r="E1427" s="20"/>
      <c r="F1427" s="14"/>
      <c r="G1427" s="14"/>
      <c r="H1427" s="14"/>
      <c r="I1427" s="14"/>
      <c r="J1427" s="14"/>
      <c r="K1427" s="14"/>
      <c r="L1427" s="14"/>
      <c r="M1427" s="14"/>
    </row>
    <row r="1428" spans="1:29" ht="15.6">
      <c r="A1428" s="19"/>
      <c r="B1428" s="20"/>
      <c r="C1428" s="20"/>
      <c r="D1428" s="20"/>
      <c r="E1428" s="20"/>
      <c r="F1428" s="14"/>
      <c r="G1428" s="14"/>
      <c r="H1428" s="14"/>
      <c r="I1428" s="14"/>
      <c r="J1428" s="14"/>
      <c r="K1428" s="14"/>
      <c r="L1428" s="14"/>
      <c r="M1428" s="14"/>
    </row>
    <row r="1429" spans="1:29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29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29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29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29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29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29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29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29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29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29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29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29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29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29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29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29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29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29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29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29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29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29" ht="17.399999999999999">
      <c r="A1451" s="157" t="s">
        <v>139</v>
      </c>
      <c r="B1451" s="157"/>
      <c r="C1451" s="157"/>
      <c r="D1451" s="157"/>
      <c r="E1451" s="157"/>
      <c r="F1451" s="157"/>
      <c r="G1451" s="157"/>
      <c r="H1451" s="157"/>
      <c r="I1451" s="157"/>
      <c r="J1451" s="157"/>
      <c r="K1451" s="157"/>
      <c r="L1451" s="157"/>
      <c r="M1451" s="157"/>
      <c r="N1451" s="158"/>
      <c r="O1451" s="158"/>
      <c r="P1451" s="158"/>
      <c r="Q1451" s="158"/>
      <c r="R1451" s="158"/>
      <c r="S1451" s="158"/>
      <c r="T1451" s="158"/>
      <c r="U1451" s="158"/>
      <c r="V1451" s="158"/>
      <c r="W1451" s="158"/>
      <c r="X1451" s="158"/>
      <c r="Y1451" s="158"/>
      <c r="Z1451" s="158"/>
      <c r="AA1451" s="158"/>
      <c r="AB1451" s="158"/>
      <c r="AC1451" s="158"/>
    </row>
    <row r="1452" spans="1:29" ht="17.399999999999999">
      <c r="A1452" s="12"/>
      <c r="B1452" s="13"/>
      <c r="C1452" s="13"/>
      <c r="D1452" s="13"/>
      <c r="E1452" s="13"/>
      <c r="F1452" s="14"/>
      <c r="G1452" s="14"/>
      <c r="H1452" s="14"/>
      <c r="I1452" s="14"/>
      <c r="J1452" s="14"/>
      <c r="K1452" s="14"/>
      <c r="L1452" s="14"/>
      <c r="M1452" s="14"/>
    </row>
    <row r="1453" spans="1:29" ht="17.399999999999999">
      <c r="A1453" s="157" t="s">
        <v>27</v>
      </c>
      <c r="B1453" s="157"/>
      <c r="C1453" s="157"/>
      <c r="D1453" s="157"/>
      <c r="E1453" s="157"/>
      <c r="F1453" s="157"/>
      <c r="G1453" s="157"/>
      <c r="H1453" s="157"/>
      <c r="I1453" s="157"/>
      <c r="J1453" s="157"/>
      <c r="K1453" s="157"/>
      <c r="L1453" s="157"/>
      <c r="M1453" s="157"/>
      <c r="N1453" s="158"/>
      <c r="O1453" s="158"/>
      <c r="P1453" s="158"/>
      <c r="Q1453" s="158"/>
      <c r="R1453" s="158"/>
      <c r="S1453" s="158"/>
      <c r="T1453" s="158"/>
      <c r="U1453" s="158"/>
      <c r="V1453" s="158"/>
      <c r="W1453" s="158"/>
      <c r="X1453" s="158"/>
      <c r="Y1453" s="158"/>
      <c r="Z1453" s="158"/>
      <c r="AA1453" s="158"/>
      <c r="AB1453" s="158"/>
      <c r="AC1453" s="158"/>
    </row>
    <row r="1454" spans="1:29" ht="17.399999999999999">
      <c r="A1454" s="157" t="s">
        <v>90</v>
      </c>
      <c r="B1454" s="157"/>
      <c r="C1454" s="157"/>
      <c r="D1454" s="157"/>
      <c r="E1454" s="157"/>
      <c r="F1454" s="157"/>
      <c r="G1454" s="157"/>
      <c r="H1454" s="157"/>
      <c r="I1454" s="157"/>
      <c r="J1454" s="157"/>
      <c r="K1454" s="157"/>
      <c r="L1454" s="157"/>
      <c r="M1454" s="157"/>
      <c r="N1454" s="158"/>
      <c r="O1454" s="158"/>
      <c r="P1454" s="158"/>
      <c r="Q1454" s="158"/>
      <c r="R1454" s="158"/>
      <c r="S1454" s="158"/>
      <c r="T1454" s="158"/>
      <c r="U1454" s="158"/>
      <c r="V1454" s="158"/>
      <c r="W1454" s="158"/>
      <c r="X1454" s="158"/>
      <c r="Y1454" s="158"/>
      <c r="Z1454" s="158"/>
      <c r="AA1454" s="158"/>
      <c r="AB1454" s="158"/>
      <c r="AC1454" s="158"/>
    </row>
    <row r="1455" spans="1:29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29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29" ht="15.6">
      <c r="A1457" s="15"/>
      <c r="B1457" s="16">
        <v>1994</v>
      </c>
      <c r="C1457" s="16">
        <v>1995</v>
      </c>
      <c r="D1457" s="16">
        <v>1996</v>
      </c>
      <c r="E1457" s="16">
        <v>1997</v>
      </c>
      <c r="F1457" s="16">
        <v>1998</v>
      </c>
      <c r="G1457" s="16">
        <v>1999</v>
      </c>
      <c r="H1457" s="16">
        <v>2000</v>
      </c>
      <c r="I1457" s="16">
        <v>2001</v>
      </c>
      <c r="J1457" s="16">
        <v>2002</v>
      </c>
      <c r="K1457" s="16">
        <v>2003</v>
      </c>
      <c r="L1457" s="16">
        <v>2004</v>
      </c>
      <c r="M1457" s="16">
        <v>2005</v>
      </c>
      <c r="N1457" s="16">
        <v>2006</v>
      </c>
      <c r="O1457" s="16">
        <v>2007</v>
      </c>
      <c r="P1457" s="16">
        <v>2008</v>
      </c>
      <c r="Q1457" s="16">
        <v>2009</v>
      </c>
      <c r="R1457" s="16">
        <v>2010</v>
      </c>
      <c r="S1457" s="16">
        <v>2011</v>
      </c>
      <c r="T1457" s="16">
        <v>2012</v>
      </c>
      <c r="U1457" s="16">
        <v>2013</v>
      </c>
      <c r="V1457" s="16">
        <v>2014</v>
      </c>
      <c r="W1457" s="16">
        <v>2015</v>
      </c>
      <c r="X1457" s="16">
        <v>2016</v>
      </c>
      <c r="Y1457" s="16">
        <v>2017</v>
      </c>
      <c r="Z1457" s="16">
        <v>2018</v>
      </c>
      <c r="AA1457" s="16">
        <v>2019</v>
      </c>
      <c r="AB1457" s="16">
        <v>2020</v>
      </c>
      <c r="AC1457" s="16">
        <v>2021</v>
      </c>
    </row>
    <row r="1458" spans="1:29" ht="15.6">
      <c r="A1458" s="17" t="s">
        <v>2</v>
      </c>
      <c r="B1458" s="128"/>
      <c r="C1458" s="128"/>
      <c r="D1458" s="128"/>
      <c r="E1458" s="128"/>
      <c r="F1458" s="128"/>
      <c r="G1458" s="128"/>
      <c r="H1458" s="128"/>
      <c r="I1458" s="128"/>
      <c r="J1458" s="128"/>
      <c r="K1458" s="128"/>
      <c r="L1458" s="128"/>
      <c r="M1458" s="128"/>
      <c r="N1458" s="128"/>
      <c r="O1458" s="128"/>
      <c r="P1458" s="128"/>
      <c r="Q1458" s="128"/>
      <c r="R1458" s="128"/>
      <c r="S1458" s="128"/>
      <c r="T1458" s="128"/>
      <c r="U1458" s="128"/>
      <c r="V1458" s="128"/>
      <c r="W1458" s="128"/>
      <c r="X1458" s="128"/>
      <c r="Y1458" s="63">
        <v>5</v>
      </c>
      <c r="Z1458" s="63">
        <v>8</v>
      </c>
      <c r="AA1458" s="63">
        <v>9</v>
      </c>
      <c r="AB1458" s="63">
        <v>9</v>
      </c>
      <c r="AC1458" s="63">
        <v>14</v>
      </c>
    </row>
    <row r="1459" spans="1:29" ht="15.6">
      <c r="A1459" s="17" t="s">
        <v>3</v>
      </c>
      <c r="B1459" s="63">
        <v>120</v>
      </c>
      <c r="C1459" s="63">
        <v>127</v>
      </c>
      <c r="D1459" s="63">
        <v>114</v>
      </c>
      <c r="E1459" s="63">
        <v>91</v>
      </c>
      <c r="F1459" s="63">
        <v>83</v>
      </c>
      <c r="G1459" s="63">
        <v>97</v>
      </c>
      <c r="H1459" s="63">
        <v>115</v>
      </c>
      <c r="I1459" s="63">
        <v>129</v>
      </c>
      <c r="J1459" s="63">
        <v>109</v>
      </c>
      <c r="K1459" s="63">
        <v>93</v>
      </c>
      <c r="L1459" s="63">
        <v>95</v>
      </c>
      <c r="M1459" s="63">
        <v>91</v>
      </c>
      <c r="N1459" s="63">
        <v>110</v>
      </c>
      <c r="O1459" s="63">
        <v>130</v>
      </c>
      <c r="P1459" s="63">
        <v>140</v>
      </c>
      <c r="Q1459" s="63">
        <v>152</v>
      </c>
      <c r="R1459" s="63">
        <f>208-R1460</f>
        <v>184</v>
      </c>
      <c r="S1459" s="63">
        <v>203</v>
      </c>
      <c r="T1459" s="63">
        <v>221</v>
      </c>
      <c r="U1459" s="63">
        <v>221</v>
      </c>
      <c r="V1459" s="63">
        <v>208</v>
      </c>
      <c r="W1459" s="63">
        <v>192</v>
      </c>
      <c r="X1459" s="63">
        <v>188</v>
      </c>
      <c r="Y1459" s="63">
        <v>191</v>
      </c>
      <c r="Z1459" s="63">
        <v>218</v>
      </c>
      <c r="AA1459" s="63">
        <v>181</v>
      </c>
      <c r="AB1459" s="63">
        <v>180</v>
      </c>
      <c r="AC1459" s="63">
        <v>162</v>
      </c>
    </row>
    <row r="1460" spans="1:29" ht="15.6">
      <c r="A1460" s="17" t="s">
        <v>29</v>
      </c>
      <c r="B1460" s="55" t="s">
        <v>57</v>
      </c>
      <c r="C1460" s="55" t="s">
        <v>57</v>
      </c>
      <c r="D1460" s="55" t="s">
        <v>57</v>
      </c>
      <c r="E1460" s="55" t="s">
        <v>57</v>
      </c>
      <c r="F1460" s="63">
        <v>23</v>
      </c>
      <c r="G1460" s="63">
        <v>20</v>
      </c>
      <c r="H1460" s="63">
        <v>21</v>
      </c>
      <c r="I1460" s="63">
        <v>22</v>
      </c>
      <c r="J1460" s="63">
        <v>23</v>
      </c>
      <c r="K1460" s="63">
        <v>18</v>
      </c>
      <c r="L1460" s="63">
        <v>15</v>
      </c>
      <c r="M1460" s="63">
        <v>18</v>
      </c>
      <c r="N1460" s="63">
        <v>20</v>
      </c>
      <c r="O1460" s="63">
        <v>11</v>
      </c>
      <c r="P1460" s="63">
        <v>20</v>
      </c>
      <c r="Q1460" s="63">
        <v>31</v>
      </c>
      <c r="R1460" s="63">
        <v>24</v>
      </c>
      <c r="S1460" s="63">
        <v>27</v>
      </c>
      <c r="T1460" s="63">
        <v>23</v>
      </c>
      <c r="U1460" s="63">
        <v>33</v>
      </c>
      <c r="V1460" s="63">
        <v>28</v>
      </c>
      <c r="W1460" s="63">
        <v>27</v>
      </c>
      <c r="X1460" s="63">
        <v>21</v>
      </c>
      <c r="Y1460" s="63">
        <v>32</v>
      </c>
      <c r="Z1460" s="63">
        <v>30</v>
      </c>
      <c r="AA1460" s="63">
        <v>48</v>
      </c>
      <c r="AB1460" s="63">
        <v>36</v>
      </c>
      <c r="AC1460" s="63">
        <v>39</v>
      </c>
    </row>
    <row r="1461" spans="1:29" ht="15.6">
      <c r="A1461" s="68" t="s">
        <v>4</v>
      </c>
      <c r="B1461" s="63">
        <f t="shared" ref="B1461:X1461" si="73">SUM(B1458:B1460)</f>
        <v>120</v>
      </c>
      <c r="C1461" s="63">
        <f t="shared" si="73"/>
        <v>127</v>
      </c>
      <c r="D1461" s="63">
        <f t="shared" si="73"/>
        <v>114</v>
      </c>
      <c r="E1461" s="63">
        <f t="shared" si="73"/>
        <v>91</v>
      </c>
      <c r="F1461" s="63">
        <f t="shared" si="73"/>
        <v>106</v>
      </c>
      <c r="G1461" s="63">
        <f t="shared" si="73"/>
        <v>117</v>
      </c>
      <c r="H1461" s="63">
        <f t="shared" si="73"/>
        <v>136</v>
      </c>
      <c r="I1461" s="63">
        <f t="shared" si="73"/>
        <v>151</v>
      </c>
      <c r="J1461" s="63">
        <f t="shared" si="73"/>
        <v>132</v>
      </c>
      <c r="K1461" s="63">
        <f t="shared" si="73"/>
        <v>111</v>
      </c>
      <c r="L1461" s="63">
        <f t="shared" si="73"/>
        <v>110</v>
      </c>
      <c r="M1461" s="63">
        <f t="shared" si="73"/>
        <v>109</v>
      </c>
      <c r="N1461" s="63">
        <f t="shared" si="73"/>
        <v>130</v>
      </c>
      <c r="O1461" s="63">
        <f t="shared" si="73"/>
        <v>141</v>
      </c>
      <c r="P1461" s="63">
        <f t="shared" si="73"/>
        <v>160</v>
      </c>
      <c r="Q1461" s="63">
        <f t="shared" si="73"/>
        <v>183</v>
      </c>
      <c r="R1461" s="63">
        <f t="shared" si="73"/>
        <v>208</v>
      </c>
      <c r="S1461" s="63">
        <f t="shared" si="73"/>
        <v>230</v>
      </c>
      <c r="T1461" s="63">
        <f t="shared" si="73"/>
        <v>244</v>
      </c>
      <c r="U1461" s="63">
        <f t="shared" si="73"/>
        <v>254</v>
      </c>
      <c r="V1461" s="63">
        <f t="shared" si="73"/>
        <v>236</v>
      </c>
      <c r="W1461" s="63">
        <f t="shared" si="73"/>
        <v>219</v>
      </c>
      <c r="X1461" s="63">
        <f t="shared" si="73"/>
        <v>209</v>
      </c>
      <c r="Y1461" s="63">
        <f>SUM(Y1458:Y1460)</f>
        <v>228</v>
      </c>
      <c r="Z1461" s="63">
        <f>SUM(Z1458:Z1460)</f>
        <v>256</v>
      </c>
      <c r="AA1461" s="63">
        <f>SUM(AA1458:AA1460)</f>
        <v>238</v>
      </c>
      <c r="AB1461" s="63">
        <f>SUM(AB1458:AB1460)</f>
        <v>225</v>
      </c>
      <c r="AC1461" s="63">
        <f>SUM(AC1458:AC1460)</f>
        <v>215</v>
      </c>
    </row>
    <row r="1462" spans="1:29" ht="15.6">
      <c r="A1462" s="19"/>
      <c r="B1462" s="20"/>
      <c r="C1462" s="20"/>
      <c r="D1462" s="20"/>
      <c r="E1462" s="20"/>
      <c r="F1462" s="14"/>
      <c r="G1462" s="14"/>
      <c r="H1462" s="14"/>
      <c r="I1462" s="14"/>
      <c r="J1462" s="14"/>
      <c r="K1462" s="14"/>
      <c r="L1462" s="14"/>
      <c r="M1462" s="14"/>
    </row>
    <row r="1463" spans="1:29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29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29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29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29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29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29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29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29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29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29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29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29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29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29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29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29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29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29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29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29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29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29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29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29" ht="17.399999999999999">
      <c r="A1487" s="157" t="s">
        <v>139</v>
      </c>
      <c r="B1487" s="157"/>
      <c r="C1487" s="157"/>
      <c r="D1487" s="157"/>
      <c r="E1487" s="157"/>
      <c r="F1487" s="157"/>
      <c r="G1487" s="157"/>
      <c r="H1487" s="157"/>
      <c r="I1487" s="157"/>
      <c r="J1487" s="157"/>
      <c r="K1487" s="157"/>
      <c r="L1487" s="157"/>
      <c r="M1487" s="157"/>
      <c r="N1487" s="158"/>
      <c r="O1487" s="158"/>
      <c r="P1487" s="158"/>
      <c r="Q1487" s="158"/>
      <c r="R1487" s="158"/>
      <c r="S1487" s="158"/>
      <c r="T1487" s="158"/>
      <c r="U1487" s="158"/>
      <c r="V1487" s="158"/>
      <c r="W1487" s="158"/>
      <c r="X1487" s="158"/>
      <c r="Y1487" s="158"/>
      <c r="Z1487" s="158"/>
      <c r="AA1487" s="158"/>
      <c r="AB1487" s="158"/>
      <c r="AC1487" s="158"/>
    </row>
    <row r="1488" spans="1:29" ht="17.399999999999999">
      <c r="A1488" s="12"/>
      <c r="B1488" s="13"/>
      <c r="C1488" s="13"/>
      <c r="D1488" s="13"/>
      <c r="E1488" s="13"/>
      <c r="F1488" s="14"/>
      <c r="G1488" s="14"/>
      <c r="H1488" s="14"/>
      <c r="I1488" s="14"/>
      <c r="J1488" s="14"/>
      <c r="K1488" s="14"/>
      <c r="L1488" s="14"/>
      <c r="M1488" s="14"/>
    </row>
    <row r="1489" spans="1:29" ht="17.399999999999999">
      <c r="A1489" s="157" t="s">
        <v>27</v>
      </c>
      <c r="B1489" s="157"/>
      <c r="C1489" s="157"/>
      <c r="D1489" s="157"/>
      <c r="E1489" s="157"/>
      <c r="F1489" s="157"/>
      <c r="G1489" s="157"/>
      <c r="H1489" s="157"/>
      <c r="I1489" s="157"/>
      <c r="J1489" s="157"/>
      <c r="K1489" s="157"/>
      <c r="L1489" s="157"/>
      <c r="M1489" s="157"/>
      <c r="N1489" s="158"/>
      <c r="O1489" s="158"/>
      <c r="P1489" s="158"/>
      <c r="Q1489" s="158"/>
      <c r="R1489" s="158"/>
      <c r="S1489" s="158"/>
      <c r="T1489" s="158"/>
      <c r="U1489" s="158"/>
      <c r="V1489" s="158"/>
      <c r="W1489" s="158"/>
      <c r="X1489" s="158"/>
      <c r="Y1489" s="158"/>
      <c r="Z1489" s="158"/>
      <c r="AA1489" s="158"/>
      <c r="AB1489" s="158"/>
      <c r="AC1489" s="158"/>
    </row>
    <row r="1490" spans="1:29" ht="17.399999999999999">
      <c r="A1490" s="157" t="s">
        <v>30</v>
      </c>
      <c r="B1490" s="157"/>
      <c r="C1490" s="157"/>
      <c r="D1490" s="157"/>
      <c r="E1490" s="157"/>
      <c r="F1490" s="157"/>
      <c r="G1490" s="157"/>
      <c r="H1490" s="157"/>
      <c r="I1490" s="157"/>
      <c r="J1490" s="157"/>
      <c r="K1490" s="157"/>
      <c r="L1490" s="157"/>
      <c r="M1490" s="157"/>
      <c r="N1490" s="158"/>
      <c r="O1490" s="158"/>
      <c r="P1490" s="158"/>
      <c r="Q1490" s="158"/>
      <c r="R1490" s="158"/>
      <c r="S1490" s="158"/>
      <c r="T1490" s="158"/>
      <c r="U1490" s="158"/>
      <c r="V1490" s="158"/>
      <c r="W1490" s="158"/>
      <c r="X1490" s="158"/>
      <c r="Y1490" s="158"/>
      <c r="Z1490" s="158"/>
      <c r="AA1490" s="158"/>
      <c r="AB1490" s="158"/>
      <c r="AC1490" s="158"/>
    </row>
    <row r="1491" spans="1:29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29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29" ht="15.6">
      <c r="A1493" s="15"/>
      <c r="B1493" s="16">
        <v>1994</v>
      </c>
      <c r="C1493" s="16">
        <v>1995</v>
      </c>
      <c r="D1493" s="16">
        <v>1996</v>
      </c>
      <c r="E1493" s="16">
        <v>1997</v>
      </c>
      <c r="F1493" s="16">
        <v>1998</v>
      </c>
      <c r="G1493" s="16">
        <v>1999</v>
      </c>
      <c r="H1493" s="16">
        <v>2000</v>
      </c>
      <c r="I1493" s="16">
        <v>2001</v>
      </c>
      <c r="J1493" s="16">
        <v>2002</v>
      </c>
      <c r="K1493" s="16">
        <v>2003</v>
      </c>
      <c r="L1493" s="16">
        <v>2004</v>
      </c>
      <c r="M1493" s="16">
        <v>2005</v>
      </c>
      <c r="N1493" s="16">
        <v>2006</v>
      </c>
      <c r="O1493" s="16">
        <v>2007</v>
      </c>
      <c r="P1493" s="16">
        <v>2008</v>
      </c>
      <c r="Q1493" s="16">
        <v>2009</v>
      </c>
      <c r="R1493" s="16">
        <v>2010</v>
      </c>
      <c r="S1493" s="16">
        <v>2011</v>
      </c>
      <c r="T1493" s="16">
        <v>2012</v>
      </c>
      <c r="U1493" s="16">
        <v>2013</v>
      </c>
      <c r="V1493" s="16">
        <v>2014</v>
      </c>
      <c r="W1493" s="16">
        <v>2015</v>
      </c>
      <c r="X1493" s="16">
        <v>2016</v>
      </c>
      <c r="Y1493" s="16">
        <v>2017</v>
      </c>
      <c r="Z1493" s="16">
        <v>2018</v>
      </c>
      <c r="AA1493" s="16">
        <v>2019</v>
      </c>
      <c r="AB1493" s="16">
        <v>2020</v>
      </c>
      <c r="AC1493" s="16">
        <v>2021</v>
      </c>
    </row>
    <row r="1494" spans="1:29" ht="15.6">
      <c r="A1494" s="17" t="s">
        <v>3</v>
      </c>
      <c r="B1494" s="18">
        <v>18</v>
      </c>
      <c r="C1494" s="18">
        <v>17</v>
      </c>
      <c r="D1494" s="18">
        <v>18</v>
      </c>
      <c r="E1494" s="18">
        <v>17</v>
      </c>
      <c r="F1494" s="18">
        <v>16</v>
      </c>
      <c r="G1494" s="18">
        <v>18</v>
      </c>
      <c r="H1494" s="18">
        <v>12</v>
      </c>
      <c r="I1494" s="18">
        <v>17</v>
      </c>
      <c r="J1494" s="18">
        <v>20</v>
      </c>
      <c r="K1494" s="18">
        <v>20</v>
      </c>
      <c r="L1494" s="18">
        <v>22</v>
      </c>
      <c r="M1494" s="18">
        <v>19</v>
      </c>
      <c r="N1494" s="18">
        <v>20</v>
      </c>
      <c r="O1494" s="18">
        <v>19</v>
      </c>
      <c r="P1494" s="18">
        <v>19</v>
      </c>
      <c r="Q1494" s="18">
        <v>19</v>
      </c>
      <c r="R1494" s="18">
        <v>17</v>
      </c>
      <c r="S1494" s="18">
        <v>15</v>
      </c>
      <c r="T1494" s="18">
        <v>17</v>
      </c>
      <c r="U1494" s="18">
        <v>16</v>
      </c>
      <c r="V1494" s="18">
        <v>16</v>
      </c>
      <c r="W1494" s="18">
        <v>10</v>
      </c>
      <c r="X1494" s="18">
        <v>12</v>
      </c>
      <c r="Y1494" s="18">
        <v>12</v>
      </c>
      <c r="Z1494" s="18">
        <v>7</v>
      </c>
      <c r="AA1494" s="18">
        <v>8</v>
      </c>
      <c r="AB1494" s="18">
        <v>11</v>
      </c>
      <c r="AC1494" s="18">
        <v>9</v>
      </c>
    </row>
    <row r="1495" spans="1:29" ht="15.6">
      <c r="A1495" s="39"/>
      <c r="B1495" s="40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</row>
    <row r="1496" spans="1:29" ht="15.6">
      <c r="A1496" s="19"/>
      <c r="B1496" s="20"/>
      <c r="C1496" s="20"/>
      <c r="D1496" s="20"/>
      <c r="E1496" s="20"/>
      <c r="F1496" s="14"/>
      <c r="G1496" s="14"/>
      <c r="H1496" s="14"/>
      <c r="I1496" s="14"/>
      <c r="J1496" s="14"/>
      <c r="K1496" s="14"/>
      <c r="L1496" s="14"/>
      <c r="M1496" s="14"/>
    </row>
    <row r="1497" spans="1:29" ht="15.6">
      <c r="A1497" s="19"/>
      <c r="B1497" s="20"/>
      <c r="C1497" s="20"/>
      <c r="D1497" s="20"/>
      <c r="E1497" s="20"/>
      <c r="F1497" s="14"/>
      <c r="G1497" s="14"/>
      <c r="H1497" s="14"/>
      <c r="I1497" s="14"/>
      <c r="J1497" s="14"/>
      <c r="K1497" s="14"/>
      <c r="L1497" s="14"/>
      <c r="M1497" s="14"/>
    </row>
    <row r="1498" spans="1:29" ht="15.6">
      <c r="A1498" s="19"/>
      <c r="B1498" s="20"/>
      <c r="C1498" s="20"/>
      <c r="D1498" s="20"/>
      <c r="E1498" s="20"/>
      <c r="F1498" s="14"/>
      <c r="G1498" s="14"/>
      <c r="H1498" s="14"/>
      <c r="I1498" s="14"/>
      <c r="J1498" s="14"/>
      <c r="K1498" s="14"/>
      <c r="L1498" s="14"/>
      <c r="M1498" s="14"/>
    </row>
    <row r="1499" spans="1:29" ht="15.6">
      <c r="A1499" s="19"/>
      <c r="B1499" s="20"/>
      <c r="C1499" s="20"/>
      <c r="D1499" s="20"/>
      <c r="E1499" s="20"/>
      <c r="F1499" s="14"/>
      <c r="G1499" s="14"/>
      <c r="H1499" s="14"/>
      <c r="I1499" s="14"/>
      <c r="J1499" s="14"/>
      <c r="K1499" s="14"/>
      <c r="L1499" s="14"/>
      <c r="M1499" s="14"/>
    </row>
    <row r="1500" spans="1:29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29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29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29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29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29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29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29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29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29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29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29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29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29">
      <c r="A1513" s="125" t="s">
        <v>62</v>
      </c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</row>
    <row r="1514" spans="1:29">
      <c r="A1514" s="125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</row>
    <row r="1515" spans="1:29">
      <c r="A1515" s="125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</row>
    <row r="1516" spans="1:29">
      <c r="A1516" s="125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</row>
    <row r="1517" spans="1:29" ht="17.399999999999999">
      <c r="A1517" s="157" t="s">
        <v>139</v>
      </c>
      <c r="B1517" s="157"/>
      <c r="C1517" s="157"/>
      <c r="D1517" s="157"/>
      <c r="E1517" s="157"/>
      <c r="F1517" s="157"/>
      <c r="G1517" s="157"/>
      <c r="H1517" s="157"/>
      <c r="I1517" s="157"/>
      <c r="J1517" s="157"/>
      <c r="K1517" s="157"/>
      <c r="L1517" s="157"/>
      <c r="M1517" s="157"/>
      <c r="N1517" s="158"/>
      <c r="O1517" s="158"/>
      <c r="P1517" s="158"/>
      <c r="Q1517" s="158"/>
      <c r="R1517" s="158"/>
      <c r="S1517" s="158"/>
      <c r="T1517" s="158"/>
      <c r="U1517" s="158"/>
      <c r="V1517" s="158"/>
      <c r="W1517" s="158"/>
      <c r="X1517" s="158"/>
      <c r="Y1517" s="158"/>
      <c r="Z1517" s="158"/>
      <c r="AA1517" s="158"/>
      <c r="AB1517" s="158"/>
      <c r="AC1517" s="158"/>
    </row>
    <row r="1518" spans="1:29" ht="17.399999999999999">
      <c r="A1518" s="12"/>
      <c r="B1518" s="13"/>
      <c r="C1518" s="13"/>
      <c r="D1518" s="13"/>
      <c r="E1518" s="13"/>
      <c r="F1518" s="14"/>
      <c r="G1518" s="14"/>
      <c r="H1518" s="14"/>
      <c r="I1518" s="14"/>
      <c r="J1518" s="14"/>
      <c r="K1518" s="14"/>
      <c r="L1518" s="14"/>
      <c r="M1518" s="14"/>
    </row>
    <row r="1519" spans="1:29" ht="17.399999999999999">
      <c r="A1519" s="157" t="s">
        <v>26</v>
      </c>
      <c r="B1519" s="157"/>
      <c r="C1519" s="157"/>
      <c r="D1519" s="157"/>
      <c r="E1519" s="157"/>
      <c r="F1519" s="157"/>
      <c r="G1519" s="157"/>
      <c r="H1519" s="157"/>
      <c r="I1519" s="157"/>
      <c r="J1519" s="157"/>
      <c r="K1519" s="157"/>
      <c r="L1519" s="157"/>
      <c r="M1519" s="157"/>
      <c r="N1519" s="158"/>
      <c r="O1519" s="158"/>
      <c r="P1519" s="158"/>
      <c r="Q1519" s="158"/>
      <c r="R1519" s="158"/>
      <c r="S1519" s="158"/>
      <c r="T1519" s="158"/>
      <c r="U1519" s="158"/>
      <c r="V1519" s="158"/>
      <c r="W1519" s="158"/>
      <c r="X1519" s="158"/>
      <c r="Y1519" s="158"/>
      <c r="Z1519" s="158"/>
      <c r="AA1519" s="158"/>
      <c r="AB1519" s="158"/>
      <c r="AC1519" s="158"/>
    </row>
    <row r="1520" spans="1:29" ht="17.399999999999999">
      <c r="A1520" s="157" t="s">
        <v>125</v>
      </c>
      <c r="B1520" s="157"/>
      <c r="C1520" s="157"/>
      <c r="D1520" s="157"/>
      <c r="E1520" s="157"/>
      <c r="F1520" s="157"/>
      <c r="G1520" s="157"/>
      <c r="H1520" s="157"/>
      <c r="I1520" s="157"/>
      <c r="J1520" s="157"/>
      <c r="K1520" s="157"/>
      <c r="L1520" s="157"/>
      <c r="M1520" s="157"/>
      <c r="N1520" s="158"/>
      <c r="O1520" s="158"/>
      <c r="P1520" s="158"/>
      <c r="Q1520" s="158"/>
      <c r="R1520" s="158"/>
      <c r="S1520" s="158"/>
      <c r="T1520" s="158"/>
      <c r="U1520" s="158"/>
      <c r="V1520" s="158"/>
      <c r="W1520" s="158"/>
      <c r="X1520" s="158"/>
      <c r="Y1520" s="158"/>
      <c r="Z1520" s="158"/>
      <c r="AA1520" s="158"/>
      <c r="AB1520" s="158"/>
      <c r="AC1520" s="158"/>
    </row>
    <row r="1521" spans="1:29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29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29" ht="15.6">
      <c r="A1523" s="15"/>
      <c r="B1523" s="16">
        <v>1994</v>
      </c>
      <c r="C1523" s="16">
        <v>1995</v>
      </c>
      <c r="D1523" s="16">
        <v>1996</v>
      </c>
      <c r="E1523" s="16">
        <v>1997</v>
      </c>
      <c r="F1523" s="16">
        <v>1998</v>
      </c>
      <c r="G1523" s="16">
        <v>1999</v>
      </c>
      <c r="H1523" s="16">
        <v>2000</v>
      </c>
      <c r="I1523" s="16">
        <v>2001</v>
      </c>
      <c r="J1523" s="16">
        <v>2002</v>
      </c>
      <c r="K1523" s="16">
        <v>2003</v>
      </c>
      <c r="L1523" s="16">
        <v>2004</v>
      </c>
      <c r="M1523" s="16">
        <v>2005</v>
      </c>
      <c r="N1523" s="16">
        <v>2006</v>
      </c>
      <c r="O1523" s="16">
        <v>2007</v>
      </c>
      <c r="P1523" s="16">
        <v>2008</v>
      </c>
      <c r="Q1523" s="16">
        <v>2009</v>
      </c>
      <c r="R1523" s="16">
        <v>2010</v>
      </c>
      <c r="S1523" s="16">
        <v>2011</v>
      </c>
      <c r="T1523" s="16">
        <v>2012</v>
      </c>
      <c r="U1523" s="16">
        <v>2013</v>
      </c>
      <c r="V1523" s="16">
        <v>2014</v>
      </c>
      <c r="W1523" s="16">
        <v>2015</v>
      </c>
      <c r="X1523" s="16">
        <v>2016</v>
      </c>
      <c r="Y1523" s="16">
        <v>2017</v>
      </c>
      <c r="Z1523" s="16">
        <v>2018</v>
      </c>
      <c r="AA1523" s="16">
        <v>2019</v>
      </c>
      <c r="AB1523" s="16">
        <v>2020</v>
      </c>
      <c r="AC1523" s="16">
        <v>2021</v>
      </c>
    </row>
    <row r="1524" spans="1:29" ht="15.6">
      <c r="A1524" s="17" t="s">
        <v>2</v>
      </c>
      <c r="B1524" s="18"/>
      <c r="C1524" s="18"/>
      <c r="D1524" s="83"/>
      <c r="E1524" s="83"/>
      <c r="F1524" s="83"/>
      <c r="G1524" s="83"/>
      <c r="H1524" s="83"/>
      <c r="I1524" s="83"/>
      <c r="J1524" s="83"/>
      <c r="K1524" s="83"/>
      <c r="L1524" s="83"/>
      <c r="M1524" s="83"/>
      <c r="N1524" s="83"/>
      <c r="O1524" s="83"/>
      <c r="P1524" s="83"/>
      <c r="Q1524" s="83"/>
      <c r="R1524" s="83"/>
      <c r="S1524" s="83"/>
      <c r="T1524" s="83"/>
      <c r="U1524" s="83"/>
      <c r="V1524" s="83"/>
      <c r="W1524" s="83"/>
      <c r="X1524" s="83"/>
      <c r="Y1524" s="18">
        <v>2</v>
      </c>
      <c r="Z1524" s="18">
        <v>4</v>
      </c>
      <c r="AA1524" s="18">
        <v>3</v>
      </c>
      <c r="AB1524" s="18">
        <v>3</v>
      </c>
      <c r="AC1524" s="18">
        <v>2</v>
      </c>
    </row>
    <row r="1525" spans="1:29" ht="15.6">
      <c r="A1525" s="19"/>
      <c r="B1525" s="20"/>
      <c r="C1525" s="20"/>
      <c r="D1525" s="20"/>
      <c r="E1525" s="20"/>
      <c r="F1525" s="14"/>
      <c r="G1525" s="14"/>
      <c r="H1525" s="14"/>
      <c r="I1525" s="14"/>
      <c r="J1525" s="14"/>
      <c r="K1525" s="14"/>
      <c r="L1525" s="14"/>
      <c r="M1525" s="14"/>
    </row>
    <row r="1526" spans="1:29" ht="15.6">
      <c r="A1526" s="19"/>
      <c r="B1526" s="20"/>
      <c r="C1526" s="20"/>
      <c r="D1526" s="20"/>
      <c r="E1526" s="20"/>
      <c r="F1526" s="14"/>
      <c r="G1526" s="14"/>
      <c r="H1526" s="14"/>
      <c r="I1526" s="14"/>
      <c r="J1526" s="14"/>
      <c r="K1526" s="14"/>
      <c r="L1526" s="14"/>
      <c r="M1526" s="14"/>
    </row>
    <row r="1527" spans="1:29" ht="15.6">
      <c r="A1527" s="19"/>
      <c r="B1527" s="20"/>
      <c r="C1527" s="20"/>
      <c r="D1527" s="20"/>
      <c r="E1527" s="20"/>
      <c r="F1527" s="14"/>
      <c r="G1527" s="14"/>
      <c r="H1527" s="14"/>
      <c r="I1527" s="14"/>
      <c r="J1527" s="14"/>
      <c r="K1527" s="14"/>
      <c r="L1527" s="14"/>
      <c r="M1527" s="14"/>
    </row>
    <row r="1528" spans="1:29" ht="15.6">
      <c r="A1528" s="19"/>
      <c r="B1528" s="20"/>
      <c r="C1528" s="20"/>
      <c r="D1528" s="20"/>
      <c r="E1528" s="20"/>
      <c r="F1528" s="14"/>
      <c r="G1528" s="14"/>
      <c r="H1528" s="14"/>
      <c r="I1528" s="14"/>
      <c r="J1528" s="14"/>
      <c r="K1528" s="14"/>
      <c r="L1528" s="14"/>
      <c r="M1528" s="14"/>
    </row>
    <row r="1529" spans="1:29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29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29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29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29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29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29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29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29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29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29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29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29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29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29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29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29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29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29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29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29">
      <c r="A1549" s="125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</row>
    <row r="1550" spans="1:29">
      <c r="A1550" s="125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</row>
    <row r="1551" spans="1:29">
      <c r="A1551" s="125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</row>
    <row r="1552" spans="1:29" ht="17.399999999999999">
      <c r="A1552" s="157" t="s">
        <v>139</v>
      </c>
      <c r="B1552" s="157"/>
      <c r="C1552" s="157"/>
      <c r="D1552" s="157"/>
      <c r="E1552" s="157"/>
      <c r="F1552" s="157"/>
      <c r="G1552" s="157"/>
      <c r="H1552" s="157"/>
      <c r="I1552" s="157"/>
      <c r="J1552" s="157"/>
      <c r="K1552" s="157"/>
      <c r="L1552" s="157"/>
      <c r="M1552" s="157"/>
      <c r="N1552" s="158"/>
      <c r="O1552" s="158"/>
      <c r="P1552" s="158"/>
      <c r="Q1552" s="158"/>
      <c r="R1552" s="158"/>
      <c r="S1552" s="158"/>
      <c r="T1552" s="158"/>
      <c r="U1552" s="158"/>
      <c r="V1552" s="158"/>
      <c r="W1552" s="158"/>
      <c r="X1552" s="158"/>
      <c r="Y1552" s="158"/>
      <c r="Z1552" s="158"/>
      <c r="AA1552" s="158"/>
      <c r="AB1552" s="158"/>
      <c r="AC1552" s="158"/>
    </row>
    <row r="1553" spans="1:29">
      <c r="A1553" s="125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</row>
    <row r="1554" spans="1:29" ht="17.399999999999999">
      <c r="A1554" s="157" t="s">
        <v>132</v>
      </c>
      <c r="B1554" s="157"/>
      <c r="C1554" s="157"/>
      <c r="D1554" s="157"/>
      <c r="E1554" s="157"/>
      <c r="F1554" s="157"/>
      <c r="G1554" s="157"/>
      <c r="H1554" s="157"/>
      <c r="I1554" s="157"/>
      <c r="J1554" s="157"/>
      <c r="K1554" s="157"/>
      <c r="L1554" s="157"/>
      <c r="M1554" s="157"/>
      <c r="N1554" s="158"/>
      <c r="O1554" s="158"/>
      <c r="P1554" s="158"/>
      <c r="Q1554" s="158"/>
      <c r="R1554" s="158"/>
      <c r="S1554" s="158"/>
      <c r="T1554" s="158"/>
      <c r="U1554" s="158"/>
      <c r="V1554" s="158"/>
      <c r="W1554" s="158"/>
      <c r="X1554" s="158"/>
      <c r="Y1554" s="158"/>
      <c r="Z1554" s="158"/>
      <c r="AA1554" s="158"/>
      <c r="AB1554" s="158"/>
      <c r="AC1554" s="158"/>
    </row>
    <row r="1555" spans="1:29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29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29" ht="15.6">
      <c r="A1557" s="15"/>
      <c r="B1557" s="16">
        <v>1994</v>
      </c>
      <c r="C1557" s="16">
        <v>1995</v>
      </c>
      <c r="D1557" s="16">
        <v>1996</v>
      </c>
      <c r="E1557" s="16">
        <v>1997</v>
      </c>
      <c r="F1557" s="16">
        <v>1998</v>
      </c>
      <c r="G1557" s="16">
        <v>1999</v>
      </c>
      <c r="H1557" s="16">
        <v>2000</v>
      </c>
      <c r="I1557" s="16">
        <v>2001</v>
      </c>
      <c r="J1557" s="16">
        <v>2002</v>
      </c>
      <c r="K1557" s="16">
        <v>2003</v>
      </c>
      <c r="L1557" s="16">
        <v>2004</v>
      </c>
      <c r="M1557" s="16">
        <v>2005</v>
      </c>
      <c r="N1557" s="16">
        <v>2006</v>
      </c>
      <c r="O1557" s="16">
        <v>2007</v>
      </c>
      <c r="P1557" s="16">
        <v>2008</v>
      </c>
      <c r="Q1557" s="16">
        <v>2009</v>
      </c>
      <c r="R1557" s="16">
        <v>2010</v>
      </c>
      <c r="S1557" s="16">
        <v>2011</v>
      </c>
      <c r="T1557" s="16">
        <v>2012</v>
      </c>
      <c r="U1557" s="16">
        <v>2013</v>
      </c>
      <c r="V1557" s="16">
        <v>2014</v>
      </c>
      <c r="W1557" s="16">
        <v>2015</v>
      </c>
      <c r="X1557" s="16">
        <v>2016</v>
      </c>
      <c r="Y1557" s="16">
        <v>2017</v>
      </c>
      <c r="Z1557" s="16">
        <v>2018</v>
      </c>
      <c r="AA1557" s="16">
        <v>2019</v>
      </c>
      <c r="AB1557" s="16">
        <v>2020</v>
      </c>
      <c r="AC1557" s="16">
        <v>2021</v>
      </c>
    </row>
    <row r="1558" spans="1:29" ht="15.6">
      <c r="A1558" s="17" t="s">
        <v>3</v>
      </c>
      <c r="B1558" s="18">
        <v>35</v>
      </c>
      <c r="C1558" s="18">
        <v>44</v>
      </c>
      <c r="D1558" s="18">
        <v>61</v>
      </c>
      <c r="E1558" s="18">
        <v>68</v>
      </c>
      <c r="F1558" s="18">
        <v>70</v>
      </c>
      <c r="G1558" s="18">
        <v>69</v>
      </c>
      <c r="H1558" s="18">
        <v>62</v>
      </c>
      <c r="I1558" s="18">
        <v>43</v>
      </c>
      <c r="J1558" s="18">
        <v>47</v>
      </c>
      <c r="K1558" s="18">
        <v>39</v>
      </c>
      <c r="L1558" s="18">
        <v>37</v>
      </c>
      <c r="M1558" s="18">
        <v>45</v>
      </c>
      <c r="N1558" s="18">
        <v>41</v>
      </c>
      <c r="O1558" s="18">
        <v>34</v>
      </c>
      <c r="P1558" s="18">
        <v>55</v>
      </c>
      <c r="Q1558" s="18">
        <v>66</v>
      </c>
      <c r="R1558" s="18">
        <v>82</v>
      </c>
      <c r="S1558" s="18">
        <v>77</v>
      </c>
      <c r="T1558" s="18">
        <v>80</v>
      </c>
      <c r="U1558" s="18">
        <v>83</v>
      </c>
      <c r="V1558" s="18">
        <v>96</v>
      </c>
      <c r="W1558" s="18">
        <v>94</v>
      </c>
      <c r="X1558" s="18">
        <v>86</v>
      </c>
      <c r="Y1558" s="18">
        <v>78</v>
      </c>
      <c r="Z1558" s="18">
        <v>70</v>
      </c>
      <c r="AA1558" s="18">
        <v>62</v>
      </c>
      <c r="AB1558" s="18">
        <v>57</v>
      </c>
      <c r="AC1558" s="18">
        <v>51</v>
      </c>
    </row>
    <row r="1559" spans="1:29" ht="15.6">
      <c r="A1559" s="39"/>
      <c r="B1559" s="40"/>
      <c r="C1559" s="40"/>
      <c r="D1559" s="40"/>
      <c r="E1559" s="40"/>
      <c r="F1559" s="40"/>
      <c r="G1559" s="40"/>
      <c r="H1559" s="40"/>
      <c r="I1559" s="40"/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</row>
    <row r="1560" spans="1:29" ht="15.6">
      <c r="A1560" s="19"/>
      <c r="B1560" s="20"/>
      <c r="C1560" s="20"/>
      <c r="D1560" s="20"/>
      <c r="E1560" s="20"/>
      <c r="F1560" s="14"/>
      <c r="G1560" s="14"/>
      <c r="H1560" s="14"/>
      <c r="I1560" s="14"/>
      <c r="J1560" s="14"/>
      <c r="K1560" s="14"/>
      <c r="L1560" s="14"/>
      <c r="M1560" s="14"/>
    </row>
    <row r="1561" spans="1:29" ht="15.6">
      <c r="A1561" s="19"/>
      <c r="B1561" s="20"/>
      <c r="C1561" s="20"/>
      <c r="D1561" s="20"/>
      <c r="E1561" s="20"/>
      <c r="F1561" s="14"/>
      <c r="G1561" s="14"/>
      <c r="H1561" s="14"/>
      <c r="I1561" s="14"/>
      <c r="J1561" s="14"/>
      <c r="K1561" s="14"/>
      <c r="L1561" s="14"/>
      <c r="M1561" s="14"/>
    </row>
    <row r="1562" spans="1:29" ht="15.6">
      <c r="A1562" s="19"/>
      <c r="B1562" s="20"/>
      <c r="C1562" s="20"/>
      <c r="D1562" s="20"/>
      <c r="E1562" s="20"/>
      <c r="F1562" s="14"/>
      <c r="G1562" s="14"/>
      <c r="H1562" s="14"/>
      <c r="I1562" s="14"/>
      <c r="J1562" s="14"/>
      <c r="K1562" s="14"/>
      <c r="L1562" s="14"/>
      <c r="M1562" s="14"/>
    </row>
    <row r="1563" spans="1:29" ht="15.6">
      <c r="A1563" s="19"/>
      <c r="B1563" s="20"/>
      <c r="C1563" s="20"/>
      <c r="D1563" s="20"/>
      <c r="E1563" s="20"/>
      <c r="F1563" s="14"/>
      <c r="G1563" s="14"/>
      <c r="H1563" s="14"/>
      <c r="I1563" s="14"/>
      <c r="J1563" s="14"/>
      <c r="K1563" s="14"/>
      <c r="L1563" s="14"/>
      <c r="M1563" s="14"/>
    </row>
    <row r="1564" spans="1:29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29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29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29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29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29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29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29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29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29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29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29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29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29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29" ht="15.6">
      <c r="A1578" s="147" t="s">
        <v>138</v>
      </c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29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29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29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29">
      <c r="A1582" s="125" t="s">
        <v>66</v>
      </c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</row>
    <row r="1583" spans="1:29" ht="17.399999999999999">
      <c r="A1583" s="157" t="s">
        <v>139</v>
      </c>
      <c r="B1583" s="157"/>
      <c r="C1583" s="157"/>
      <c r="D1583" s="157"/>
      <c r="E1583" s="157"/>
      <c r="F1583" s="157"/>
      <c r="G1583" s="157"/>
      <c r="H1583" s="157"/>
      <c r="I1583" s="157"/>
      <c r="J1583" s="157"/>
      <c r="K1583" s="157"/>
      <c r="L1583" s="157"/>
      <c r="M1583" s="157"/>
      <c r="N1583" s="158"/>
      <c r="O1583" s="158"/>
      <c r="P1583" s="158"/>
      <c r="Q1583" s="158"/>
      <c r="R1583" s="158"/>
      <c r="S1583" s="158"/>
      <c r="T1583" s="158"/>
      <c r="U1583" s="158"/>
      <c r="V1583" s="158"/>
      <c r="W1583" s="158"/>
      <c r="X1583" s="158"/>
      <c r="Y1583" s="158"/>
      <c r="Z1583" s="158"/>
      <c r="AA1583" s="158"/>
      <c r="AB1583" s="158"/>
      <c r="AC1583" s="158"/>
    </row>
    <row r="1584" spans="1:29" ht="17.399999999999999">
      <c r="A1584" s="12"/>
      <c r="B1584" s="13"/>
      <c r="C1584" s="13"/>
      <c r="D1584" s="13"/>
      <c r="E1584" s="13"/>
      <c r="F1584" s="14"/>
      <c r="G1584" s="14"/>
      <c r="H1584" s="14"/>
      <c r="I1584" s="14"/>
      <c r="J1584" s="14"/>
      <c r="K1584" s="14"/>
      <c r="L1584" s="14"/>
      <c r="M1584" s="14"/>
    </row>
    <row r="1585" spans="1:29" ht="17.399999999999999">
      <c r="A1585" s="157" t="s">
        <v>27</v>
      </c>
      <c r="B1585" s="157"/>
      <c r="C1585" s="157"/>
      <c r="D1585" s="157"/>
      <c r="E1585" s="157"/>
      <c r="F1585" s="157"/>
      <c r="G1585" s="157"/>
      <c r="H1585" s="157"/>
      <c r="I1585" s="157"/>
      <c r="J1585" s="157"/>
      <c r="K1585" s="157"/>
      <c r="L1585" s="157"/>
      <c r="M1585" s="157"/>
      <c r="N1585" s="158"/>
      <c r="O1585" s="158"/>
      <c r="P1585" s="158"/>
      <c r="Q1585" s="158"/>
      <c r="R1585" s="158"/>
      <c r="S1585" s="158"/>
      <c r="T1585" s="158"/>
      <c r="U1585" s="158"/>
      <c r="V1585" s="158"/>
      <c r="W1585" s="158"/>
      <c r="X1585" s="158"/>
      <c r="Y1585" s="158"/>
      <c r="Z1585" s="158"/>
      <c r="AA1585" s="158"/>
      <c r="AB1585" s="158"/>
      <c r="AC1585" s="158"/>
    </row>
    <row r="1588" spans="1:29" ht="15.6">
      <c r="A1588" s="8"/>
      <c r="B1588" s="5">
        <v>1994</v>
      </c>
      <c r="C1588" s="5">
        <v>1995</v>
      </c>
      <c r="D1588" s="5">
        <v>1996</v>
      </c>
      <c r="E1588" s="5">
        <v>1997</v>
      </c>
      <c r="F1588" s="5">
        <v>1998</v>
      </c>
      <c r="G1588" s="5">
        <v>1999</v>
      </c>
      <c r="H1588" s="5">
        <v>2000</v>
      </c>
      <c r="I1588" s="5">
        <v>2001</v>
      </c>
      <c r="J1588" s="5">
        <v>2002</v>
      </c>
      <c r="K1588" s="5">
        <v>2003</v>
      </c>
      <c r="L1588" s="5">
        <v>2004</v>
      </c>
      <c r="M1588" s="5">
        <v>2005</v>
      </c>
      <c r="N1588" s="5">
        <v>2006</v>
      </c>
      <c r="O1588" s="5">
        <v>2007</v>
      </c>
      <c r="P1588" s="5">
        <v>2008</v>
      </c>
      <c r="Q1588" s="5">
        <v>2009</v>
      </c>
      <c r="R1588" s="5">
        <v>2010</v>
      </c>
      <c r="S1588" s="5">
        <v>2011</v>
      </c>
      <c r="T1588" s="5">
        <v>2012</v>
      </c>
      <c r="U1588" s="5">
        <v>2013</v>
      </c>
      <c r="V1588" s="5">
        <v>2014</v>
      </c>
      <c r="W1588" s="5">
        <v>2015</v>
      </c>
      <c r="X1588" s="5">
        <v>2016</v>
      </c>
      <c r="Y1588" s="5">
        <v>2017</v>
      </c>
      <c r="Z1588" s="5">
        <v>2018</v>
      </c>
      <c r="AA1588" s="5">
        <v>2019</v>
      </c>
      <c r="AB1588" s="5">
        <v>2020</v>
      </c>
      <c r="AC1588" s="5">
        <v>2021</v>
      </c>
    </row>
    <row r="1589" spans="1:29" ht="15.6">
      <c r="A1589" s="3" t="s">
        <v>2</v>
      </c>
      <c r="B1589" s="62">
        <v>204</v>
      </c>
      <c r="C1589" s="62">
        <v>195</v>
      </c>
      <c r="D1589" s="62">
        <v>161</v>
      </c>
      <c r="E1589" s="62">
        <v>157</v>
      </c>
      <c r="F1589" s="62">
        <v>272</v>
      </c>
      <c r="G1589" s="62">
        <v>241</v>
      </c>
      <c r="H1589" s="62">
        <v>243</v>
      </c>
      <c r="I1589" s="62">
        <v>259</v>
      </c>
      <c r="J1589" s="62">
        <v>301</v>
      </c>
      <c r="K1589" s="62">
        <v>334</v>
      </c>
      <c r="L1589" s="62">
        <f>169+68+95</f>
        <v>332</v>
      </c>
      <c r="M1589" s="62">
        <v>316</v>
      </c>
      <c r="N1589" s="62">
        <v>312</v>
      </c>
      <c r="O1589" s="62">
        <v>323</v>
      </c>
      <c r="P1589" s="62">
        <v>333</v>
      </c>
      <c r="Q1589" s="62">
        <v>381</v>
      </c>
      <c r="R1589" s="62">
        <v>402</v>
      </c>
      <c r="S1589" s="62">
        <v>367</v>
      </c>
      <c r="T1589" s="62">
        <v>359</v>
      </c>
      <c r="U1589" s="62">
        <v>355</v>
      </c>
      <c r="V1589" s="62">
        <v>332</v>
      </c>
      <c r="W1589" s="62">
        <v>318</v>
      </c>
      <c r="X1589" s="62">
        <v>315</v>
      </c>
      <c r="Y1589" s="62">
        <v>252</v>
      </c>
      <c r="Z1589" s="62">
        <v>299</v>
      </c>
      <c r="AA1589" s="62">
        <v>255</v>
      </c>
      <c r="AB1589" s="62">
        <v>276</v>
      </c>
      <c r="AC1589" s="62">
        <v>271</v>
      </c>
    </row>
    <row r="1590" spans="1:29" ht="15.6">
      <c r="A1590" s="3" t="s">
        <v>3</v>
      </c>
      <c r="B1590" s="62">
        <f>19+25+119+43+52+120</f>
        <v>378</v>
      </c>
      <c r="C1590" s="62">
        <v>399</v>
      </c>
      <c r="D1590" s="62">
        <v>340</v>
      </c>
      <c r="E1590" s="62">
        <v>292</v>
      </c>
      <c r="F1590" s="62">
        <v>278</v>
      </c>
      <c r="G1590" s="62">
        <v>351</v>
      </c>
      <c r="H1590" s="62">
        <v>341</v>
      </c>
      <c r="I1590" s="62">
        <v>323</v>
      </c>
      <c r="J1590" s="62">
        <v>307</v>
      </c>
      <c r="K1590" s="62">
        <v>291</v>
      </c>
      <c r="L1590" s="62">
        <f>49+4+16+53+22+95+37</f>
        <v>276</v>
      </c>
      <c r="M1590" s="62">
        <v>296</v>
      </c>
      <c r="N1590" s="62">
        <v>356</v>
      </c>
      <c r="O1590" s="62">
        <v>373</v>
      </c>
      <c r="P1590" s="62">
        <v>397</v>
      </c>
      <c r="Q1590" s="62">
        <v>415</v>
      </c>
      <c r="R1590" s="62">
        <v>481</v>
      </c>
      <c r="S1590" s="62">
        <v>483</v>
      </c>
      <c r="T1590" s="62">
        <v>498</v>
      </c>
      <c r="U1590" s="62">
        <v>495</v>
      </c>
      <c r="V1590" s="62">
        <v>480</v>
      </c>
      <c r="W1590" s="62">
        <v>463</v>
      </c>
      <c r="X1590" s="62">
        <v>459</v>
      </c>
      <c r="Y1590" s="62">
        <v>504</v>
      </c>
      <c r="Z1590" s="62">
        <v>473</v>
      </c>
      <c r="AA1590" s="62">
        <v>425</v>
      </c>
      <c r="AB1590" s="62">
        <v>283</v>
      </c>
      <c r="AC1590" s="62">
        <v>492</v>
      </c>
    </row>
    <row r="1591" spans="1:29" ht="15.6">
      <c r="A1591" s="3" t="s">
        <v>29</v>
      </c>
      <c r="B1591" s="64" t="s">
        <v>57</v>
      </c>
      <c r="C1591" s="64" t="s">
        <v>57</v>
      </c>
      <c r="D1591" s="64" t="s">
        <v>57</v>
      </c>
      <c r="E1591" s="64" t="s">
        <v>57</v>
      </c>
      <c r="F1591" s="62">
        <v>23</v>
      </c>
      <c r="G1591" s="62">
        <f>G1460</f>
        <v>20</v>
      </c>
      <c r="H1591" s="62">
        <v>21</v>
      </c>
      <c r="I1591" s="62">
        <f>I1460</f>
        <v>22</v>
      </c>
      <c r="J1591" s="62">
        <f>J1460</f>
        <v>23</v>
      </c>
      <c r="K1591" s="62">
        <f>K1460</f>
        <v>18</v>
      </c>
      <c r="L1591" s="62">
        <f>L1460</f>
        <v>15</v>
      </c>
      <c r="M1591" s="62">
        <v>18</v>
      </c>
      <c r="N1591" s="62">
        <v>20</v>
      </c>
      <c r="O1591" s="62">
        <v>11</v>
      </c>
      <c r="P1591" s="62">
        <v>20</v>
      </c>
      <c r="Q1591" s="62">
        <v>31</v>
      </c>
      <c r="R1591" s="62">
        <v>24</v>
      </c>
      <c r="S1591" s="62">
        <v>27</v>
      </c>
      <c r="T1591" s="62">
        <v>23</v>
      </c>
      <c r="U1591" s="62">
        <v>33</v>
      </c>
      <c r="V1591" s="62">
        <v>28</v>
      </c>
      <c r="W1591" s="62">
        <v>27</v>
      </c>
      <c r="X1591" s="62">
        <v>21</v>
      </c>
      <c r="Y1591" s="62">
        <v>32</v>
      </c>
      <c r="Z1591" s="62">
        <v>30</v>
      </c>
      <c r="AA1591" s="62">
        <v>48</v>
      </c>
      <c r="AB1591" s="62">
        <v>36</v>
      </c>
      <c r="AC1591" s="62">
        <v>39</v>
      </c>
    </row>
    <row r="1592" spans="1:29" ht="15.6">
      <c r="A1592" s="27" t="s">
        <v>4</v>
      </c>
      <c r="B1592" s="62">
        <f>B1590+B1589</f>
        <v>582</v>
      </c>
      <c r="C1592" s="62">
        <f>C1590+C1589</f>
        <v>594</v>
      </c>
      <c r="D1592" s="62">
        <f>D1590+D1589</f>
        <v>501</v>
      </c>
      <c r="E1592" s="62">
        <f>E1590+E1589</f>
        <v>449</v>
      </c>
      <c r="F1592" s="62">
        <f t="shared" ref="F1592:L1592" si="74">F1591+F1590+F1589</f>
        <v>573</v>
      </c>
      <c r="G1592" s="62">
        <f t="shared" si="74"/>
        <v>612</v>
      </c>
      <c r="H1592" s="62">
        <f t="shared" si="74"/>
        <v>605</v>
      </c>
      <c r="I1592" s="62">
        <f t="shared" si="74"/>
        <v>604</v>
      </c>
      <c r="J1592" s="62">
        <f t="shared" si="74"/>
        <v>631</v>
      </c>
      <c r="K1592" s="62">
        <f t="shared" si="74"/>
        <v>643</v>
      </c>
      <c r="L1592" s="62">
        <f t="shared" si="74"/>
        <v>623</v>
      </c>
      <c r="M1592" s="62">
        <f t="shared" ref="M1592:Q1592" si="75">SUM(M1589:M1591)</f>
        <v>630</v>
      </c>
      <c r="N1592" s="62">
        <f t="shared" si="75"/>
        <v>688</v>
      </c>
      <c r="O1592" s="62">
        <f t="shared" si="75"/>
        <v>707</v>
      </c>
      <c r="P1592" s="62">
        <f t="shared" si="75"/>
        <v>750</v>
      </c>
      <c r="Q1592" s="62">
        <f t="shared" si="75"/>
        <v>827</v>
      </c>
      <c r="R1592" s="62">
        <f t="shared" ref="R1592" si="76">SUM(R1589:R1591)</f>
        <v>907</v>
      </c>
      <c r="S1592" s="62">
        <f t="shared" ref="S1592" si="77">SUM(S1589:S1591)</f>
        <v>877</v>
      </c>
      <c r="T1592" s="62">
        <f t="shared" ref="T1592" si="78">SUM(T1589:T1591)</f>
        <v>880</v>
      </c>
      <c r="U1592" s="62">
        <f t="shared" ref="U1592" si="79">SUM(U1589:U1591)</f>
        <v>883</v>
      </c>
      <c r="V1592" s="62">
        <f t="shared" ref="V1592" si="80">SUM(V1589:V1591)</f>
        <v>840</v>
      </c>
      <c r="W1592" s="62">
        <f t="shared" ref="W1592" si="81">SUM(W1589:W1591)</f>
        <v>808</v>
      </c>
      <c r="X1592" s="62">
        <f t="shared" ref="X1592:AC1592" si="82">SUM(X1589:X1591)</f>
        <v>795</v>
      </c>
      <c r="Y1592" s="62">
        <f t="shared" si="82"/>
        <v>788</v>
      </c>
      <c r="Z1592" s="62">
        <f t="shared" si="82"/>
        <v>802</v>
      </c>
      <c r="AA1592" s="62">
        <f t="shared" si="82"/>
        <v>728</v>
      </c>
      <c r="AB1592" s="62">
        <f t="shared" si="82"/>
        <v>595</v>
      </c>
      <c r="AC1592" s="62">
        <f t="shared" si="82"/>
        <v>802</v>
      </c>
    </row>
    <row r="1593" spans="1:29" ht="15.6">
      <c r="A1593" s="4"/>
      <c r="B1593" s="91"/>
      <c r="C1593" s="91"/>
      <c r="D1593" s="91"/>
      <c r="E1593" s="91"/>
    </row>
    <row r="1594" spans="1:29" ht="15.6">
      <c r="A1594" s="4"/>
      <c r="B1594" s="91"/>
      <c r="C1594" s="91"/>
      <c r="D1594" s="91"/>
      <c r="E1594" s="91"/>
    </row>
    <row r="1610" spans="1:13">
      <c r="A1610" s="113" t="s">
        <v>73</v>
      </c>
    </row>
    <row r="1611" spans="1:13">
      <c r="A1611" s="122" t="s">
        <v>119</v>
      </c>
    </row>
    <row r="1612" spans="1:13">
      <c r="A1612" s="126" t="s">
        <v>105</v>
      </c>
      <c r="B1612" s="58"/>
      <c r="C1612" s="58"/>
      <c r="D1612" s="58"/>
      <c r="E1612" s="58"/>
      <c r="F1612" s="58"/>
      <c r="G1612" s="58"/>
      <c r="H1612" s="58"/>
      <c r="I1612" s="41"/>
      <c r="J1612" s="41"/>
      <c r="K1612" s="41"/>
      <c r="L1612" s="41"/>
      <c r="M1612" s="41"/>
    </row>
    <row r="1613" spans="1:13">
      <c r="A1613" s="122" t="s">
        <v>106</v>
      </c>
      <c r="B1613" s="50"/>
      <c r="C1613" s="50"/>
      <c r="D1613" s="50"/>
      <c r="E1613" s="50"/>
      <c r="F1613" s="50"/>
      <c r="G1613" s="50"/>
      <c r="H1613" s="50"/>
      <c r="I1613" s="26"/>
      <c r="J1613" s="26"/>
      <c r="K1613" s="26"/>
      <c r="L1613" s="26"/>
      <c r="M1613" s="26"/>
    </row>
    <row r="1614" spans="1:13">
      <c r="A1614" s="122" t="s">
        <v>107</v>
      </c>
      <c r="B1614" s="50"/>
      <c r="C1614" s="50"/>
      <c r="D1614" s="50"/>
      <c r="E1614" s="50"/>
      <c r="F1614" s="50"/>
      <c r="G1614" s="50"/>
      <c r="H1614" s="50"/>
      <c r="I1614" s="26"/>
      <c r="J1614" s="26"/>
      <c r="K1614" s="26"/>
      <c r="L1614" s="26"/>
      <c r="M1614" s="26"/>
    </row>
    <row r="1615" spans="1:13">
      <c r="B1615" s="50"/>
      <c r="C1615" s="50"/>
      <c r="D1615" s="50"/>
      <c r="E1615" s="50"/>
      <c r="F1615" s="50"/>
      <c r="G1615" s="50"/>
      <c r="H1615" s="50"/>
      <c r="I1615" s="42"/>
      <c r="J1615" s="42"/>
      <c r="K1615" s="42"/>
      <c r="L1615" s="42"/>
      <c r="M1615" s="42"/>
    </row>
    <row r="1616" spans="1:13">
      <c r="A1616" s="26"/>
      <c r="B1616" s="42"/>
      <c r="C1616" s="42"/>
      <c r="D1616" s="42"/>
      <c r="E1616" s="42"/>
      <c r="F1616" s="42"/>
      <c r="G1616" s="42"/>
      <c r="H1616" s="42"/>
      <c r="I1616" s="42"/>
      <c r="J1616" s="42"/>
      <c r="K1616" s="42"/>
      <c r="L1616" s="42"/>
      <c r="M1616" s="42"/>
    </row>
    <row r="1617" spans="1:29">
      <c r="S1617" s="109"/>
      <c r="T1617" s="109"/>
      <c r="U1617" s="109"/>
      <c r="V1617" s="109"/>
      <c r="W1617" s="109"/>
      <c r="X1617" s="127"/>
      <c r="Y1617" s="129"/>
      <c r="Z1617" s="141"/>
      <c r="AA1617" s="148"/>
      <c r="AB1617" s="153"/>
      <c r="AC1617" s="109"/>
    </row>
    <row r="1618" spans="1:29" ht="17.399999999999999">
      <c r="A1618" s="164" t="s">
        <v>27</v>
      </c>
      <c r="B1618" s="164"/>
      <c r="C1618" s="164"/>
      <c r="D1618" s="164"/>
      <c r="E1618" s="164"/>
      <c r="F1618" s="164"/>
      <c r="G1618" s="164"/>
      <c r="H1618" s="164"/>
      <c r="I1618" s="164"/>
      <c r="J1618" s="164"/>
      <c r="K1618" s="164"/>
      <c r="L1618" s="164"/>
      <c r="M1618" s="164"/>
      <c r="N1618" s="164"/>
      <c r="O1618" s="164"/>
      <c r="P1618" s="164"/>
      <c r="Q1618" s="164"/>
      <c r="R1618" s="164"/>
      <c r="S1618" s="164"/>
      <c r="T1618" s="164"/>
      <c r="U1618" s="164"/>
      <c r="V1618" s="164"/>
      <c r="W1618" s="164"/>
      <c r="X1618" s="164"/>
      <c r="Y1618" s="164"/>
      <c r="Z1618" s="164"/>
      <c r="AA1618" s="164"/>
      <c r="AB1618" s="164"/>
      <c r="AC1618" s="164"/>
    </row>
    <row r="1619" spans="1:29" ht="17.399999999999999">
      <c r="A1619" s="161" t="s">
        <v>142</v>
      </c>
      <c r="B1619" s="161"/>
      <c r="C1619" s="161"/>
      <c r="D1619" s="161"/>
      <c r="E1619" s="161"/>
      <c r="F1619" s="161"/>
      <c r="G1619" s="161"/>
      <c r="H1619" s="161"/>
      <c r="I1619" s="161"/>
      <c r="J1619" s="161"/>
      <c r="K1619" s="161"/>
      <c r="L1619" s="161"/>
      <c r="M1619" s="161"/>
      <c r="N1619" s="161"/>
      <c r="O1619" s="161"/>
      <c r="P1619" s="161"/>
      <c r="Q1619" s="161"/>
      <c r="R1619" s="161"/>
      <c r="S1619" s="161"/>
      <c r="T1619" s="161"/>
      <c r="U1619" s="161"/>
      <c r="V1619" s="161"/>
      <c r="W1619" s="161"/>
      <c r="X1619" s="161"/>
      <c r="Y1619" s="161"/>
      <c r="Z1619" s="161"/>
      <c r="AA1619" s="161"/>
      <c r="AB1619" s="161"/>
      <c r="AC1619" s="161"/>
    </row>
    <row r="1620" spans="1:29" ht="17.399999999999999">
      <c r="A1620" s="92"/>
      <c r="B1620" s="92"/>
      <c r="C1620" s="92"/>
      <c r="D1620" s="92"/>
      <c r="E1620" s="92"/>
      <c r="F1620" s="92"/>
      <c r="G1620" s="92"/>
      <c r="H1620" s="92"/>
      <c r="I1620" s="36"/>
      <c r="J1620" s="36"/>
      <c r="K1620" s="36"/>
      <c r="L1620" s="36"/>
      <c r="M1620" s="36"/>
    </row>
    <row r="1621" spans="1:29" ht="15.6">
      <c r="A1621" s="33"/>
      <c r="F1621" s="33"/>
      <c r="G1621" s="33"/>
      <c r="H1621" s="43"/>
      <c r="I1621" s="33"/>
      <c r="K1621" s="33"/>
      <c r="R1621" s="94" t="s">
        <v>4</v>
      </c>
      <c r="T1621" s="111" t="s">
        <v>7</v>
      </c>
    </row>
    <row r="1622" spans="1:29">
      <c r="A1622" s="14"/>
      <c r="G1622" s="14"/>
      <c r="H1622" s="14"/>
      <c r="I1622" s="14"/>
      <c r="K1622" s="14"/>
      <c r="M1622" s="14" t="s">
        <v>127</v>
      </c>
      <c r="R1622" s="14">
        <v>91</v>
      </c>
      <c r="T1622" s="1">
        <f>R1622/R1632</f>
        <v>0.11346633416458853</v>
      </c>
    </row>
    <row r="1623" spans="1:29">
      <c r="A1623" s="14"/>
      <c r="G1623" s="14"/>
      <c r="H1623" s="14"/>
      <c r="I1623" s="14"/>
      <c r="K1623" s="14"/>
      <c r="M1623" s="14" t="s">
        <v>86</v>
      </c>
      <c r="R1623" s="14">
        <v>99</v>
      </c>
      <c r="T1623" s="1">
        <f>R1623/R1632</f>
        <v>0.12344139650872818</v>
      </c>
    </row>
    <row r="1624" spans="1:29">
      <c r="A1624" s="14"/>
      <c r="G1624" s="14"/>
      <c r="H1624" s="14"/>
      <c r="I1624" s="14"/>
      <c r="K1624" s="14"/>
      <c r="M1624" s="14" t="s">
        <v>83</v>
      </c>
      <c r="R1624" s="14">
        <v>12</v>
      </c>
      <c r="T1624" s="1">
        <f>R1624/R1632</f>
        <v>1.4962593516209476E-2</v>
      </c>
    </row>
    <row r="1625" spans="1:29">
      <c r="A1625" s="14"/>
      <c r="G1625" s="14"/>
      <c r="H1625" s="14"/>
      <c r="I1625" s="14"/>
      <c r="K1625" s="14"/>
      <c r="M1625" t="s">
        <v>51</v>
      </c>
      <c r="R1625">
        <v>38</v>
      </c>
      <c r="T1625" s="1">
        <f>R1625/R1632</f>
        <v>4.738154613466334E-2</v>
      </c>
    </row>
    <row r="1626" spans="1:29">
      <c r="A1626" s="14"/>
      <c r="G1626" s="14"/>
      <c r="H1626" s="14"/>
      <c r="I1626" s="14"/>
      <c r="K1626" s="14"/>
      <c r="M1626" s="14" t="s">
        <v>44</v>
      </c>
      <c r="R1626" s="14">
        <v>107</v>
      </c>
      <c r="T1626" s="1">
        <f>R1626/R1632</f>
        <v>0.13341645885286782</v>
      </c>
    </row>
    <row r="1627" spans="1:29">
      <c r="A1627" s="14"/>
      <c r="G1627" s="14"/>
      <c r="H1627" s="14"/>
      <c r="I1627" s="14"/>
      <c r="K1627" s="14"/>
      <c r="M1627" s="14" t="s">
        <v>82</v>
      </c>
      <c r="R1627" s="14">
        <v>178</v>
      </c>
      <c r="T1627" s="1">
        <f>R1627/R1632</f>
        <v>0.22194513715710723</v>
      </c>
    </row>
    <row r="1628" spans="1:29">
      <c r="A1628" s="14"/>
      <c r="G1628" s="14"/>
      <c r="H1628" s="14"/>
      <c r="I1628" s="14"/>
      <c r="K1628" s="14"/>
      <c r="M1628" s="14" t="s">
        <v>45</v>
      </c>
      <c r="R1628" s="14">
        <v>215</v>
      </c>
      <c r="T1628" s="1">
        <f>R1628/R1632</f>
        <v>0.26807980049875313</v>
      </c>
    </row>
    <row r="1629" spans="1:29">
      <c r="A1629" s="14"/>
      <c r="G1629" s="14"/>
      <c r="H1629" s="14"/>
      <c r="I1629" s="14"/>
      <c r="K1629" s="14"/>
      <c r="M1629" s="14" t="s">
        <v>46</v>
      </c>
      <c r="R1629" s="14">
        <v>9</v>
      </c>
      <c r="T1629" s="1">
        <f>R1629/R1632</f>
        <v>1.1221945137157107E-2</v>
      </c>
    </row>
    <row r="1630" spans="1:29">
      <c r="A1630" s="14"/>
      <c r="G1630" s="14"/>
      <c r="H1630" s="52"/>
      <c r="I1630" s="14"/>
      <c r="K1630" s="14"/>
      <c r="M1630" s="14" t="s">
        <v>126</v>
      </c>
      <c r="R1630" s="14">
        <v>2</v>
      </c>
      <c r="T1630" s="1">
        <f>R1630/R1632</f>
        <v>2.4937655860349127E-3</v>
      </c>
    </row>
    <row r="1631" spans="1:29">
      <c r="A1631" s="14"/>
      <c r="F1631" s="14"/>
      <c r="G1631" s="14"/>
      <c r="H1631" s="52"/>
      <c r="I1631" s="14"/>
      <c r="K1631" s="14"/>
      <c r="M1631" s="14" t="s">
        <v>47</v>
      </c>
      <c r="R1631" s="14">
        <v>51</v>
      </c>
      <c r="T1631" s="1">
        <f>R1631/R1632</f>
        <v>6.3591022443890269E-2</v>
      </c>
    </row>
    <row r="1632" spans="1:29">
      <c r="A1632" s="14"/>
      <c r="C1632" s="14"/>
      <c r="D1632" s="14"/>
      <c r="F1632" s="14"/>
      <c r="G1632" s="14"/>
      <c r="H1632" s="14"/>
      <c r="I1632" s="14"/>
      <c r="J1632" s="14"/>
      <c r="K1632" s="14"/>
      <c r="L1632" s="1"/>
      <c r="M1632" s="14"/>
      <c r="N1632" s="14"/>
      <c r="R1632" s="31">
        <f>R1622+R1623+R1626+R1627+R1628+R1629+R1631+R1624+R1630+R1625</f>
        <v>802</v>
      </c>
      <c r="T1632" s="32">
        <v>1</v>
      </c>
    </row>
    <row r="1633" spans="1:29">
      <c r="A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</row>
    <row r="1634" spans="1:29">
      <c r="A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</row>
    <row r="1635" spans="1:29">
      <c r="A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</row>
    <row r="1636" spans="1:29">
      <c r="A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</row>
    <row r="1637" spans="1:29">
      <c r="A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</row>
    <row r="1638" spans="1:29">
      <c r="A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</row>
    <row r="1639" spans="1:29">
      <c r="A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</row>
    <row r="1640" spans="1:29">
      <c r="A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</row>
    <row r="1641" spans="1:29">
      <c r="A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</row>
    <row r="1642" spans="1:29">
      <c r="A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</row>
    <row r="1643" spans="1:29">
      <c r="A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</row>
    <row r="1644" spans="1:29">
      <c r="A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</row>
    <row r="1645" spans="1:29">
      <c r="A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</row>
    <row r="1646" spans="1:29">
      <c r="A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</row>
    <row r="1647" spans="1:29" s="48" customFormat="1">
      <c r="A1647" s="50"/>
      <c r="C1647" s="50"/>
      <c r="D1647" s="50"/>
      <c r="E1647" s="50"/>
      <c r="F1647" s="50"/>
      <c r="G1647" s="50"/>
      <c r="H1647" s="50"/>
      <c r="I1647" s="50"/>
      <c r="J1647" s="50"/>
      <c r="K1647" s="26"/>
      <c r="L1647" s="26"/>
      <c r="M1647" s="26"/>
      <c r="N1647" s="26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</row>
    <row r="1648" spans="1:29" s="48" customFormat="1">
      <c r="A1648" s="50"/>
      <c r="C1648" s="50"/>
      <c r="D1648" s="50"/>
      <c r="E1648" s="50"/>
      <c r="F1648" s="50"/>
      <c r="G1648" s="50"/>
      <c r="H1648" s="50"/>
      <c r="I1648" s="50"/>
      <c r="J1648" s="50"/>
      <c r="K1648" s="26"/>
      <c r="L1648" s="26"/>
      <c r="M1648" s="26"/>
      <c r="N1648" s="26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</row>
    <row r="1649" spans="1:31" s="48" customFormat="1">
      <c r="A1649" s="50"/>
      <c r="B1649" s="50"/>
      <c r="C1649" s="50"/>
      <c r="D1649" s="50"/>
      <c r="E1649" s="50"/>
      <c r="F1649" s="50"/>
      <c r="G1649" s="50"/>
      <c r="H1649" s="50"/>
      <c r="I1649" s="50"/>
      <c r="J1649" s="42"/>
      <c r="K1649" s="42" t="s">
        <v>33</v>
      </c>
      <c r="L1649" s="42"/>
      <c r="M1649" s="42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</row>
    <row r="1650" spans="1:31" ht="17.399999999999999">
      <c r="A1650" s="162" t="s">
        <v>139</v>
      </c>
      <c r="B1650" s="162"/>
      <c r="C1650" s="162"/>
      <c r="D1650" s="162"/>
      <c r="E1650" s="162"/>
      <c r="F1650" s="162"/>
      <c r="G1650" s="162"/>
      <c r="H1650" s="162"/>
      <c r="I1650" s="162"/>
      <c r="J1650" s="162"/>
      <c r="K1650" s="162"/>
      <c r="L1650" s="162"/>
      <c r="M1650" s="162"/>
      <c r="N1650" s="158"/>
      <c r="O1650" s="158"/>
      <c r="P1650" s="158"/>
      <c r="Q1650" s="158"/>
      <c r="R1650" s="158"/>
      <c r="S1650" s="158"/>
      <c r="T1650" s="158"/>
      <c r="U1650" s="158"/>
      <c r="V1650" s="158"/>
      <c r="W1650" s="158"/>
      <c r="X1650" s="158"/>
      <c r="Y1650" s="158"/>
      <c r="Z1650" s="158"/>
      <c r="AA1650" s="158"/>
      <c r="AB1650" s="158"/>
      <c r="AC1650" s="158"/>
    </row>
    <row r="1651" spans="1:31" ht="17.399999999999999">
      <c r="A1651" s="10"/>
      <c r="B1651" s="2"/>
      <c r="C1651" s="2"/>
      <c r="D1651" s="2"/>
      <c r="E1651" s="2"/>
    </row>
    <row r="1652" spans="1:31" ht="17.399999999999999">
      <c r="A1652" s="162" t="s">
        <v>31</v>
      </c>
      <c r="B1652" s="162"/>
      <c r="C1652" s="162"/>
      <c r="D1652" s="162"/>
      <c r="E1652" s="162"/>
      <c r="F1652" s="162"/>
      <c r="G1652" s="162"/>
      <c r="H1652" s="162"/>
      <c r="I1652" s="162"/>
      <c r="J1652" s="162"/>
      <c r="K1652" s="162"/>
      <c r="L1652" s="162"/>
      <c r="M1652" s="162"/>
      <c r="N1652" s="158"/>
      <c r="O1652" s="158"/>
      <c r="P1652" s="158"/>
      <c r="Q1652" s="158"/>
      <c r="R1652" s="158"/>
      <c r="S1652" s="158"/>
      <c r="T1652" s="158"/>
      <c r="U1652" s="158"/>
      <c r="V1652" s="158"/>
      <c r="W1652" s="158"/>
      <c r="X1652" s="158"/>
      <c r="Y1652" s="158"/>
      <c r="Z1652" s="158"/>
      <c r="AA1652" s="158"/>
      <c r="AB1652" s="158"/>
      <c r="AC1652" s="158"/>
    </row>
    <row r="1653" spans="1:31" ht="17.399999999999999">
      <c r="A1653" s="162" t="s">
        <v>32</v>
      </c>
      <c r="B1653" s="162"/>
      <c r="C1653" s="162"/>
      <c r="D1653" s="162"/>
      <c r="E1653" s="162"/>
      <c r="F1653" s="162"/>
      <c r="G1653" s="162"/>
      <c r="H1653" s="162"/>
      <c r="I1653" s="162"/>
      <c r="J1653" s="162"/>
      <c r="K1653" s="162"/>
      <c r="L1653" s="162"/>
      <c r="M1653" s="162"/>
      <c r="N1653" s="158"/>
      <c r="O1653" s="158"/>
      <c r="P1653" s="158"/>
      <c r="Q1653" s="158"/>
      <c r="R1653" s="158"/>
      <c r="S1653" s="158"/>
      <c r="T1653" s="158"/>
      <c r="U1653" s="158"/>
      <c r="V1653" s="158"/>
      <c r="W1653" s="158"/>
      <c r="X1653" s="158"/>
      <c r="Y1653" s="158"/>
      <c r="Z1653" s="158"/>
      <c r="AA1653" s="158"/>
      <c r="AB1653" s="158"/>
      <c r="AC1653" s="158"/>
    </row>
    <row r="1655" spans="1:31">
      <c r="M1655" t="s">
        <v>33</v>
      </c>
    </row>
    <row r="1656" spans="1:31" ht="15.6">
      <c r="A1656" s="8"/>
      <c r="B1656" s="5">
        <v>1994</v>
      </c>
      <c r="C1656" s="5">
        <v>1995</v>
      </c>
      <c r="D1656" s="5">
        <v>1996</v>
      </c>
      <c r="E1656" s="5">
        <v>1997</v>
      </c>
      <c r="F1656" s="5">
        <v>1998</v>
      </c>
      <c r="G1656" s="5">
        <v>1999</v>
      </c>
      <c r="H1656" s="5">
        <v>2000</v>
      </c>
      <c r="I1656" s="5">
        <v>2001</v>
      </c>
      <c r="J1656" s="5">
        <v>2002</v>
      </c>
      <c r="K1656" s="5">
        <v>2003</v>
      </c>
      <c r="L1656" s="5">
        <v>2004</v>
      </c>
      <c r="M1656" s="5">
        <v>2005</v>
      </c>
      <c r="N1656" s="5">
        <v>2006</v>
      </c>
      <c r="O1656" s="5">
        <v>2007</v>
      </c>
      <c r="P1656" s="5">
        <v>2008</v>
      </c>
      <c r="Q1656" s="5">
        <v>2009</v>
      </c>
      <c r="R1656" s="5">
        <v>2010</v>
      </c>
      <c r="S1656" s="5">
        <v>2011</v>
      </c>
      <c r="T1656" s="5">
        <v>2012</v>
      </c>
      <c r="U1656" s="5">
        <v>2013</v>
      </c>
      <c r="V1656" s="5">
        <v>2014</v>
      </c>
      <c r="W1656" s="5">
        <v>2015</v>
      </c>
      <c r="X1656" s="5">
        <v>2016</v>
      </c>
      <c r="Y1656" s="5">
        <v>2017</v>
      </c>
      <c r="Z1656" s="5">
        <v>2018</v>
      </c>
      <c r="AA1656" s="5">
        <v>2019</v>
      </c>
      <c r="AB1656" s="5">
        <v>2020</v>
      </c>
      <c r="AC1656" s="5">
        <v>2021</v>
      </c>
      <c r="AE1656" t="s">
        <v>33</v>
      </c>
    </row>
    <row r="1657" spans="1:31" ht="15.6">
      <c r="A1657" s="3" t="s">
        <v>2</v>
      </c>
      <c r="B1657" s="6">
        <v>262</v>
      </c>
      <c r="C1657" s="6">
        <v>303</v>
      </c>
      <c r="D1657" s="6">
        <v>313</v>
      </c>
      <c r="E1657" s="6">
        <v>228</v>
      </c>
      <c r="F1657" s="6">
        <v>203</v>
      </c>
      <c r="G1657" s="6">
        <v>195</v>
      </c>
      <c r="H1657" s="6">
        <v>230</v>
      </c>
      <c r="I1657" s="6">
        <v>278</v>
      </c>
      <c r="J1657" s="6">
        <v>263</v>
      </c>
      <c r="K1657" s="6">
        <v>257</v>
      </c>
      <c r="L1657" s="6">
        <v>229</v>
      </c>
      <c r="M1657" s="6">
        <v>242</v>
      </c>
      <c r="N1657" s="6">
        <v>235</v>
      </c>
      <c r="O1657" s="6">
        <v>259</v>
      </c>
      <c r="P1657" s="6">
        <v>170</v>
      </c>
      <c r="Q1657" s="6">
        <v>197</v>
      </c>
      <c r="R1657" s="6">
        <v>204</v>
      </c>
      <c r="S1657" s="6">
        <v>194</v>
      </c>
      <c r="T1657" s="6">
        <v>171</v>
      </c>
      <c r="U1657" s="6">
        <v>166</v>
      </c>
      <c r="V1657" s="6">
        <v>163</v>
      </c>
      <c r="W1657" s="6">
        <v>200</v>
      </c>
      <c r="X1657" s="6">
        <v>224</v>
      </c>
      <c r="Y1657" s="6">
        <v>245</v>
      </c>
      <c r="Z1657" s="6">
        <v>224</v>
      </c>
      <c r="AA1657" s="6">
        <v>196</v>
      </c>
      <c r="AB1657" s="6">
        <v>233</v>
      </c>
      <c r="AC1657" s="6">
        <v>187</v>
      </c>
    </row>
    <row r="1658" spans="1:31" ht="15.6">
      <c r="A1658" s="3" t="s">
        <v>3</v>
      </c>
      <c r="B1658" s="6">
        <v>429</v>
      </c>
      <c r="C1658" s="6">
        <v>386</v>
      </c>
      <c r="D1658" s="6">
        <v>448</v>
      </c>
      <c r="E1658" s="6">
        <v>410</v>
      </c>
      <c r="F1658" s="6">
        <v>381</v>
      </c>
      <c r="G1658" s="6">
        <v>361</v>
      </c>
      <c r="H1658" s="6">
        <v>352</v>
      </c>
      <c r="I1658" s="6">
        <v>392</v>
      </c>
      <c r="J1658" s="6">
        <v>338</v>
      </c>
      <c r="K1658" s="6">
        <v>317</v>
      </c>
      <c r="L1658" s="6">
        <v>303</v>
      </c>
      <c r="M1658" s="6">
        <v>264</v>
      </c>
      <c r="N1658" s="6">
        <v>258</v>
      </c>
      <c r="O1658" s="6">
        <v>271</v>
      </c>
      <c r="P1658" s="6">
        <v>222</v>
      </c>
      <c r="Q1658" s="6">
        <v>229</v>
      </c>
      <c r="R1658" s="6">
        <f>210-17</f>
        <v>193</v>
      </c>
      <c r="S1658" s="6">
        <f>210-17</f>
        <v>193</v>
      </c>
      <c r="T1658" s="6">
        <v>195</v>
      </c>
      <c r="U1658" s="6">
        <v>208</v>
      </c>
      <c r="V1658" s="6">
        <v>191</v>
      </c>
      <c r="W1658" s="6">
        <v>173</v>
      </c>
      <c r="X1658" s="134">
        <v>180</v>
      </c>
      <c r="Y1658" s="134">
        <v>169</v>
      </c>
      <c r="Z1658" s="134">
        <v>133</v>
      </c>
      <c r="AA1658" s="134">
        <v>172</v>
      </c>
      <c r="AB1658" s="134">
        <v>125</v>
      </c>
      <c r="AC1658" s="134">
        <v>91</v>
      </c>
    </row>
    <row r="1659" spans="1:31" ht="15.6">
      <c r="A1659" s="27" t="s">
        <v>4</v>
      </c>
      <c r="B1659" s="6">
        <f t="shared" ref="B1659:L1659" si="83">B1657+B1658</f>
        <v>691</v>
      </c>
      <c r="C1659" s="6">
        <f t="shared" si="83"/>
        <v>689</v>
      </c>
      <c r="D1659" s="6">
        <f t="shared" si="83"/>
        <v>761</v>
      </c>
      <c r="E1659" s="6">
        <f t="shared" si="83"/>
        <v>638</v>
      </c>
      <c r="F1659" s="6">
        <f t="shared" si="83"/>
        <v>584</v>
      </c>
      <c r="G1659" s="6">
        <f t="shared" si="83"/>
        <v>556</v>
      </c>
      <c r="H1659" s="6">
        <f t="shared" si="83"/>
        <v>582</v>
      </c>
      <c r="I1659" s="6">
        <f t="shared" si="83"/>
        <v>670</v>
      </c>
      <c r="J1659" s="6">
        <f t="shared" si="83"/>
        <v>601</v>
      </c>
      <c r="K1659" s="6">
        <f t="shared" si="83"/>
        <v>574</v>
      </c>
      <c r="L1659" s="6">
        <f t="shared" si="83"/>
        <v>532</v>
      </c>
      <c r="M1659" s="6">
        <f t="shared" ref="M1659:AC1659" si="84">SUM(M1657:M1658)</f>
        <v>506</v>
      </c>
      <c r="N1659" s="6">
        <f t="shared" si="84"/>
        <v>493</v>
      </c>
      <c r="O1659" s="6">
        <f t="shared" si="84"/>
        <v>530</v>
      </c>
      <c r="P1659" s="6">
        <f t="shared" si="84"/>
        <v>392</v>
      </c>
      <c r="Q1659" s="6">
        <f t="shared" si="84"/>
        <v>426</v>
      </c>
      <c r="R1659" s="6">
        <f t="shared" ref="R1659" si="85">SUM(R1657:R1658)</f>
        <v>397</v>
      </c>
      <c r="S1659" s="6">
        <f t="shared" ref="S1659" si="86">SUM(S1657:S1658)</f>
        <v>387</v>
      </c>
      <c r="T1659" s="6">
        <f t="shared" ref="T1659" si="87">SUM(T1657:T1658)</f>
        <v>366</v>
      </c>
      <c r="U1659" s="6">
        <f t="shared" ref="U1659" si="88">SUM(U1657:U1658)</f>
        <v>374</v>
      </c>
      <c r="V1659" s="6">
        <f t="shared" ref="V1659" si="89">SUM(V1657:V1658)</f>
        <v>354</v>
      </c>
      <c r="W1659" s="6">
        <f t="shared" ref="W1659" si="90">SUM(W1657:W1658)</f>
        <v>373</v>
      </c>
      <c r="X1659" s="6">
        <f t="shared" ref="X1659" si="91">SUM(X1657:X1658)</f>
        <v>404</v>
      </c>
      <c r="Y1659" s="6">
        <f t="shared" ref="Y1659" si="92">SUM(Y1657:Y1658)</f>
        <v>414</v>
      </c>
      <c r="Z1659" s="6">
        <f t="shared" ref="Z1659" si="93">SUM(Z1657:Z1658)</f>
        <v>357</v>
      </c>
      <c r="AA1659" s="6">
        <f t="shared" ref="AA1659" si="94">SUM(AA1657:AA1658)</f>
        <v>368</v>
      </c>
      <c r="AB1659" s="6">
        <f t="shared" ref="AB1659" si="95">SUM(AB1657:AB1658)</f>
        <v>358</v>
      </c>
      <c r="AC1659" s="6">
        <f t="shared" si="84"/>
        <v>278</v>
      </c>
    </row>
    <row r="1660" spans="1:31" ht="15.6">
      <c r="A1660" s="4"/>
      <c r="B1660" s="91"/>
      <c r="C1660" s="91"/>
      <c r="D1660" s="91"/>
      <c r="E1660" s="91"/>
    </row>
    <row r="1661" spans="1:31" ht="15.6">
      <c r="A1661" s="4"/>
      <c r="B1661" s="91"/>
      <c r="C1661" s="91"/>
      <c r="D1661" s="91"/>
      <c r="E1661" s="91"/>
    </row>
    <row r="1676" spans="15:29">
      <c r="O1676" s="48"/>
      <c r="P1676" s="48"/>
      <c r="Q1676" s="48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</row>
    <row r="1677" spans="15:29">
      <c r="O1677" s="48"/>
      <c r="P1677" s="48"/>
      <c r="Q1677" s="48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</row>
    <row r="1678" spans="15:29">
      <c r="O1678" s="48"/>
      <c r="P1678" s="48"/>
      <c r="Q1678" s="48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</row>
    <row r="1679" spans="15:29">
      <c r="O1679" s="48"/>
      <c r="P1679" s="48"/>
      <c r="Q1679" s="48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</row>
    <row r="1680" spans="15:29">
      <c r="O1680" s="48"/>
      <c r="P1680" s="48"/>
      <c r="Q1680" s="48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</row>
    <row r="1681" spans="1:29">
      <c r="O1681" s="48"/>
      <c r="P1681" s="48"/>
      <c r="Q1681" s="48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</row>
    <row r="1682" spans="1:29">
      <c r="O1682" s="48"/>
      <c r="P1682" s="48"/>
      <c r="Q1682" s="48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</row>
    <row r="1683" spans="1:29">
      <c r="O1683" s="48"/>
      <c r="P1683" s="48"/>
      <c r="Q1683" s="48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</row>
    <row r="1684" spans="1:29">
      <c r="O1684" s="48"/>
      <c r="P1684" s="48"/>
      <c r="Q1684" s="48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</row>
    <row r="1685" spans="1:29" ht="17.399999999999999">
      <c r="A1685" s="157" t="s">
        <v>141</v>
      </c>
      <c r="B1685" s="157"/>
      <c r="C1685" s="157"/>
      <c r="D1685" s="157"/>
      <c r="E1685" s="157"/>
      <c r="F1685" s="157"/>
      <c r="G1685" s="157"/>
      <c r="H1685" s="157"/>
      <c r="I1685" s="157"/>
      <c r="J1685" s="157"/>
      <c r="K1685" s="157"/>
      <c r="L1685" s="157"/>
      <c r="M1685" s="157"/>
      <c r="N1685" s="158"/>
      <c r="O1685" s="158"/>
      <c r="P1685" s="158"/>
      <c r="Q1685" s="158"/>
      <c r="R1685" s="158"/>
      <c r="S1685" s="158"/>
      <c r="T1685" s="158"/>
      <c r="U1685" s="158"/>
      <c r="V1685" s="158"/>
      <c r="W1685" s="158"/>
      <c r="X1685" s="158"/>
      <c r="Y1685" s="158"/>
      <c r="Z1685" s="158"/>
      <c r="AA1685" s="158"/>
      <c r="AB1685" s="158"/>
      <c r="AC1685" s="158"/>
    </row>
    <row r="1686" spans="1:29" ht="17.399999999999999">
      <c r="A1686" s="12"/>
      <c r="B1686" s="13"/>
      <c r="C1686" s="13"/>
      <c r="D1686" s="13"/>
      <c r="E1686" s="13"/>
      <c r="F1686" s="14"/>
      <c r="G1686" s="14"/>
      <c r="H1686" s="14"/>
      <c r="I1686" s="14"/>
      <c r="J1686" s="14"/>
      <c r="K1686" s="14"/>
      <c r="L1686" s="14"/>
      <c r="M1686" s="14"/>
      <c r="O1686" s="48"/>
      <c r="P1686" s="48"/>
      <c r="Q1686" s="48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</row>
    <row r="1687" spans="1:29" ht="17.399999999999999">
      <c r="A1687" s="157" t="s">
        <v>120</v>
      </c>
      <c r="B1687" s="157"/>
      <c r="C1687" s="157"/>
      <c r="D1687" s="157"/>
      <c r="E1687" s="157"/>
      <c r="F1687" s="157"/>
      <c r="G1687" s="157"/>
      <c r="H1687" s="157"/>
      <c r="I1687" s="157"/>
      <c r="J1687" s="157"/>
      <c r="K1687" s="157"/>
      <c r="L1687" s="157"/>
      <c r="M1687" s="157"/>
      <c r="N1687" s="158"/>
      <c r="O1687" s="158"/>
      <c r="P1687" s="158"/>
      <c r="Q1687" s="158"/>
      <c r="R1687" s="158"/>
      <c r="S1687" s="158"/>
      <c r="T1687" s="158"/>
      <c r="U1687" s="158"/>
      <c r="V1687" s="158"/>
      <c r="W1687" s="158"/>
      <c r="X1687" s="158"/>
      <c r="Y1687" s="158"/>
      <c r="Z1687" s="158"/>
      <c r="AA1687" s="158"/>
      <c r="AB1687" s="158"/>
      <c r="AC1687" s="158"/>
    </row>
    <row r="1688" spans="1:29" ht="17.399999999999999">
      <c r="A1688" s="12" t="s">
        <v>33</v>
      </c>
      <c r="B1688" s="13"/>
      <c r="C1688" s="13"/>
      <c r="D1688" s="13"/>
      <c r="E1688" s="13"/>
      <c r="F1688" s="14"/>
      <c r="G1688" s="14"/>
      <c r="H1688" s="14"/>
      <c r="I1688" s="14"/>
      <c r="J1688" s="14"/>
      <c r="K1688" s="14"/>
      <c r="L1688" s="14"/>
      <c r="M1688" s="14"/>
    </row>
    <row r="1689" spans="1:29" ht="15.6">
      <c r="A1689" s="15"/>
      <c r="B1689" s="16">
        <v>1994</v>
      </c>
      <c r="C1689" s="16">
        <v>1995</v>
      </c>
      <c r="D1689" s="16">
        <v>1996</v>
      </c>
      <c r="E1689" s="16">
        <v>1997</v>
      </c>
      <c r="F1689" s="16">
        <v>1998</v>
      </c>
      <c r="G1689" s="16">
        <v>1999</v>
      </c>
      <c r="H1689" s="16">
        <v>2000</v>
      </c>
      <c r="I1689" s="16">
        <v>2001</v>
      </c>
      <c r="J1689" s="16">
        <v>2002</v>
      </c>
      <c r="K1689" s="16">
        <v>2003</v>
      </c>
      <c r="L1689" s="16">
        <v>2004</v>
      </c>
      <c r="M1689" s="16">
        <v>2005</v>
      </c>
      <c r="N1689" s="16">
        <v>2006</v>
      </c>
      <c r="O1689" s="16">
        <v>2007</v>
      </c>
      <c r="P1689" s="16">
        <v>2008</v>
      </c>
      <c r="Q1689" s="16">
        <v>2009</v>
      </c>
      <c r="R1689" s="16">
        <v>2010</v>
      </c>
      <c r="S1689" s="16">
        <v>2011</v>
      </c>
      <c r="T1689" s="16">
        <v>2012</v>
      </c>
      <c r="U1689" s="16">
        <v>2013</v>
      </c>
      <c r="V1689" s="16">
        <v>2014</v>
      </c>
      <c r="W1689" s="16">
        <v>2015</v>
      </c>
      <c r="X1689" s="16">
        <v>2016</v>
      </c>
      <c r="Y1689" s="16">
        <v>2017</v>
      </c>
      <c r="Z1689" s="16">
        <v>2018</v>
      </c>
      <c r="AA1689" s="16">
        <v>2019</v>
      </c>
      <c r="AB1689" s="16">
        <v>2020</v>
      </c>
      <c r="AC1689" s="16">
        <v>2021</v>
      </c>
    </row>
    <row r="1690" spans="1:29" ht="15.6">
      <c r="A1690" s="17" t="s">
        <v>2</v>
      </c>
      <c r="B1690" s="65">
        <f t="shared" ref="B1690:N1690" si="96">B1657+B1589+B1219+B461+B230</f>
        <v>2502</v>
      </c>
      <c r="C1690" s="65">
        <f t="shared" si="96"/>
        <v>2540</v>
      </c>
      <c r="D1690" s="65">
        <f t="shared" si="96"/>
        <v>2478</v>
      </c>
      <c r="E1690" s="66">
        <f t="shared" si="96"/>
        <v>2411</v>
      </c>
      <c r="F1690" s="66">
        <f t="shared" si="96"/>
        <v>2373</v>
      </c>
      <c r="G1690" s="66">
        <f t="shared" si="96"/>
        <v>2183</v>
      </c>
      <c r="H1690" s="66">
        <f t="shared" si="96"/>
        <v>2118</v>
      </c>
      <c r="I1690" s="66">
        <f t="shared" si="96"/>
        <v>2300</v>
      </c>
      <c r="J1690" s="66">
        <f t="shared" si="96"/>
        <v>2445</v>
      </c>
      <c r="K1690" s="66">
        <f t="shared" si="96"/>
        <v>2569</v>
      </c>
      <c r="L1690" s="66">
        <f t="shared" si="96"/>
        <v>2507</v>
      </c>
      <c r="M1690" s="66">
        <f t="shared" si="96"/>
        <v>2634</v>
      </c>
      <c r="N1690" s="66">
        <f t="shared" si="96"/>
        <v>2758</v>
      </c>
      <c r="O1690" s="66">
        <v>2863</v>
      </c>
      <c r="P1690" s="66">
        <v>2889</v>
      </c>
      <c r="Q1690" s="66">
        <v>3027</v>
      </c>
      <c r="R1690" s="66">
        <v>3197</v>
      </c>
      <c r="S1690" s="66">
        <v>3112</v>
      </c>
      <c r="T1690" s="66">
        <v>3054</v>
      </c>
      <c r="U1690" s="66">
        <v>3039</v>
      </c>
      <c r="V1690" s="66">
        <v>3038</v>
      </c>
      <c r="W1690" s="66">
        <v>2937</v>
      </c>
      <c r="X1690" s="66">
        <v>2959</v>
      </c>
      <c r="Y1690" s="66">
        <v>2932</v>
      </c>
      <c r="Z1690" s="66">
        <v>2814</v>
      </c>
      <c r="AA1690" s="66">
        <v>2674</v>
      </c>
      <c r="AB1690" s="66">
        <v>2654</v>
      </c>
      <c r="AC1690" s="66">
        <v>2503</v>
      </c>
    </row>
    <row r="1691" spans="1:29" ht="15.6">
      <c r="A1691" s="17" t="s">
        <v>3</v>
      </c>
      <c r="B1691" s="65">
        <f t="shared" ref="B1691:N1691" si="97">B1658+B1590+B1220+B462+B231</f>
        <v>1882</v>
      </c>
      <c r="C1691" s="65">
        <f t="shared" si="97"/>
        <v>2162</v>
      </c>
      <c r="D1691" s="66">
        <f t="shared" si="97"/>
        <v>2133</v>
      </c>
      <c r="E1691" s="66">
        <f t="shared" si="97"/>
        <v>2052</v>
      </c>
      <c r="F1691" s="66">
        <f t="shared" si="97"/>
        <v>1938</v>
      </c>
      <c r="G1691" s="66">
        <f t="shared" si="97"/>
        <v>1876</v>
      </c>
      <c r="H1691" s="66">
        <f t="shared" si="97"/>
        <v>1803</v>
      </c>
      <c r="I1691" s="66" t="e">
        <f t="shared" si="97"/>
        <v>#REF!</v>
      </c>
      <c r="J1691" s="66" t="e">
        <f t="shared" si="97"/>
        <v>#REF!</v>
      </c>
      <c r="K1691" s="66" t="e">
        <f t="shared" si="97"/>
        <v>#REF!</v>
      </c>
      <c r="L1691" s="66" t="e">
        <f t="shared" si="97"/>
        <v>#REF!</v>
      </c>
      <c r="M1691" s="66">
        <f t="shared" si="97"/>
        <v>1865</v>
      </c>
      <c r="N1691" s="66">
        <f t="shared" si="97"/>
        <v>1983</v>
      </c>
      <c r="O1691" s="66">
        <v>1981</v>
      </c>
      <c r="P1691" s="66">
        <v>1802</v>
      </c>
      <c r="Q1691" s="66">
        <v>1903</v>
      </c>
      <c r="R1691" s="66">
        <v>1953</v>
      </c>
      <c r="S1691" s="66">
        <v>1998</v>
      </c>
      <c r="T1691" s="66">
        <v>1971</v>
      </c>
      <c r="U1691" s="66">
        <v>2065</v>
      </c>
      <c r="V1691" s="66">
        <v>2365</v>
      </c>
      <c r="W1691" s="66">
        <v>2438</v>
      </c>
      <c r="X1691" s="66">
        <v>2448</v>
      </c>
      <c r="Y1691" s="66">
        <v>1992</v>
      </c>
      <c r="Z1691" s="66">
        <v>1731</v>
      </c>
      <c r="AA1691" s="66">
        <v>1553</v>
      </c>
      <c r="AB1691" s="66">
        <v>1456</v>
      </c>
      <c r="AC1691" s="66">
        <v>1402</v>
      </c>
    </row>
    <row r="1692" spans="1:29" ht="15.6">
      <c r="A1692" s="17" t="s">
        <v>29</v>
      </c>
      <c r="B1692" s="77" t="s">
        <v>57</v>
      </c>
      <c r="C1692" s="78" t="s">
        <v>57</v>
      </c>
      <c r="D1692" s="77" t="s">
        <v>57</v>
      </c>
      <c r="E1692" s="77" t="s">
        <v>57</v>
      </c>
      <c r="F1692" s="67">
        <v>23</v>
      </c>
      <c r="G1692" s="67">
        <v>20</v>
      </c>
      <c r="H1692" s="67">
        <v>21</v>
      </c>
      <c r="I1692" s="67">
        <v>22</v>
      </c>
      <c r="J1692" s="67">
        <v>23</v>
      </c>
      <c r="K1692" s="67">
        <v>18</v>
      </c>
      <c r="L1692" s="67">
        <v>15</v>
      </c>
      <c r="M1692" s="80">
        <v>18</v>
      </c>
      <c r="N1692" s="80">
        <v>20</v>
      </c>
      <c r="O1692" s="80">
        <v>11</v>
      </c>
      <c r="P1692" s="80">
        <v>20</v>
      </c>
      <c r="Q1692" s="80">
        <v>31</v>
      </c>
      <c r="R1692" s="80">
        <v>24</v>
      </c>
      <c r="S1692" s="80">
        <v>27</v>
      </c>
      <c r="T1692" s="80">
        <v>23</v>
      </c>
      <c r="U1692" s="80">
        <v>33</v>
      </c>
      <c r="V1692" s="80">
        <v>28</v>
      </c>
      <c r="W1692" s="80">
        <v>27</v>
      </c>
      <c r="X1692" s="80">
        <v>21</v>
      </c>
      <c r="Y1692" s="80">
        <v>32</v>
      </c>
      <c r="Z1692" s="80">
        <v>30</v>
      </c>
      <c r="AA1692" s="80">
        <v>48</v>
      </c>
      <c r="AB1692" s="80">
        <v>36</v>
      </c>
      <c r="AC1692" s="80">
        <v>39</v>
      </c>
    </row>
    <row r="1693" spans="1:29" ht="15.6">
      <c r="A1693" s="68" t="s">
        <v>4</v>
      </c>
      <c r="B1693" s="65">
        <f>B1691+B1690</f>
        <v>4384</v>
      </c>
      <c r="C1693" s="65">
        <f>C1691+C1690</f>
        <v>4702</v>
      </c>
      <c r="D1693" s="65">
        <f>D1691+D1690</f>
        <v>4611</v>
      </c>
      <c r="E1693" s="65">
        <f>E1691+E1690</f>
        <v>4463</v>
      </c>
      <c r="F1693" s="66">
        <f t="shared" ref="F1693:L1693" si="98">F1692+F1691+F1690</f>
        <v>4334</v>
      </c>
      <c r="G1693" s="66">
        <f t="shared" si="98"/>
        <v>4079</v>
      </c>
      <c r="H1693" s="66">
        <f t="shared" si="98"/>
        <v>3942</v>
      </c>
      <c r="I1693" s="66" t="e">
        <f t="shared" si="98"/>
        <v>#REF!</v>
      </c>
      <c r="J1693" s="66" t="e">
        <f t="shared" si="98"/>
        <v>#REF!</v>
      </c>
      <c r="K1693" s="66" t="e">
        <f t="shared" si="98"/>
        <v>#REF!</v>
      </c>
      <c r="L1693" s="66" t="e">
        <f t="shared" si="98"/>
        <v>#REF!</v>
      </c>
      <c r="M1693" s="66">
        <f t="shared" ref="M1693:AC1693" si="99">SUM(M1690:M1692)</f>
        <v>4517</v>
      </c>
      <c r="N1693" s="66">
        <f t="shared" si="99"/>
        <v>4761</v>
      </c>
      <c r="O1693" s="66">
        <f t="shared" si="99"/>
        <v>4855</v>
      </c>
      <c r="P1693" s="66">
        <f t="shared" si="99"/>
        <v>4711</v>
      </c>
      <c r="Q1693" s="66">
        <f t="shared" si="99"/>
        <v>4961</v>
      </c>
      <c r="R1693" s="66">
        <f t="shared" ref="R1693" si="100">SUM(R1690:R1692)</f>
        <v>5174</v>
      </c>
      <c r="S1693" s="66">
        <f t="shared" ref="S1693" si="101">SUM(S1690:S1692)</f>
        <v>5137</v>
      </c>
      <c r="T1693" s="66">
        <f t="shared" ref="T1693" si="102">SUM(T1690:T1692)</f>
        <v>5048</v>
      </c>
      <c r="U1693" s="66">
        <f t="shared" ref="U1693" si="103">SUM(U1690:U1692)</f>
        <v>5137</v>
      </c>
      <c r="V1693" s="66">
        <f t="shared" ref="V1693" si="104">SUM(V1690:V1692)</f>
        <v>5431</v>
      </c>
      <c r="W1693" s="66">
        <f t="shared" ref="W1693" si="105">SUM(W1690:W1692)</f>
        <v>5402</v>
      </c>
      <c r="X1693" s="66">
        <f t="shared" ref="X1693" si="106">SUM(X1690:X1692)</f>
        <v>5428</v>
      </c>
      <c r="Y1693" s="66">
        <f t="shared" ref="Y1693" si="107">SUM(Y1690:Y1692)</f>
        <v>4956</v>
      </c>
      <c r="Z1693" s="66">
        <f t="shared" ref="Z1693" si="108">SUM(Z1690:Z1692)</f>
        <v>4575</v>
      </c>
      <c r="AA1693" s="66">
        <f t="shared" ref="AA1693" si="109">SUM(AA1690:AA1692)</f>
        <v>4275</v>
      </c>
      <c r="AB1693" s="66">
        <f t="shared" ref="AB1693" si="110">SUM(AB1690:AB1692)</f>
        <v>4146</v>
      </c>
      <c r="AC1693" s="66">
        <f t="shared" si="99"/>
        <v>3944</v>
      </c>
    </row>
    <row r="1694" spans="1:29" ht="15.6">
      <c r="A1694" s="19"/>
      <c r="B1694" s="20"/>
      <c r="C1694" s="20"/>
      <c r="D1694" s="20"/>
      <c r="E1694" s="20"/>
      <c r="F1694" s="14"/>
      <c r="G1694" s="14"/>
      <c r="H1694" s="14"/>
      <c r="I1694" s="14"/>
      <c r="J1694" s="14"/>
      <c r="K1694" s="14"/>
      <c r="L1694" s="14"/>
      <c r="M1694" s="14"/>
    </row>
    <row r="1695" spans="1:29" ht="15.6">
      <c r="A1695" s="19"/>
      <c r="B1695" s="20"/>
      <c r="C1695" s="20"/>
      <c r="D1695" s="20"/>
      <c r="E1695" s="20"/>
      <c r="F1695" s="14"/>
      <c r="G1695" s="14"/>
      <c r="H1695" s="14"/>
      <c r="I1695" s="14"/>
      <c r="J1695" s="14"/>
      <c r="K1695" s="14"/>
      <c r="L1695" s="14"/>
      <c r="M1695" s="14"/>
    </row>
    <row r="1696" spans="1:29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4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4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4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4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4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4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4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4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4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4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4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4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4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4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4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4">
      <c r="A1712" s="122" t="s">
        <v>75</v>
      </c>
      <c r="B1712" s="122"/>
      <c r="C1712" s="122"/>
      <c r="D1712" s="122"/>
      <c r="E1712" s="122"/>
      <c r="F1712" s="122"/>
      <c r="G1712" s="122"/>
      <c r="H1712" s="122"/>
      <c r="I1712" s="122"/>
      <c r="J1712" s="122"/>
      <c r="K1712" s="122"/>
      <c r="L1712" s="122"/>
      <c r="M1712" s="122"/>
      <c r="N1712" s="48"/>
    </row>
    <row r="1713" spans="1:29">
      <c r="A1713" s="159" t="s">
        <v>69</v>
      </c>
      <c r="B1713" s="159"/>
      <c r="C1713" s="159"/>
      <c r="D1713" s="159"/>
      <c r="E1713" s="159"/>
      <c r="F1713" s="159"/>
      <c r="G1713" s="159"/>
      <c r="H1713" s="159"/>
      <c r="I1713" s="159"/>
      <c r="J1713" s="159"/>
      <c r="K1713" s="159"/>
      <c r="L1713" s="159"/>
      <c r="M1713" s="159"/>
      <c r="N1713" s="48"/>
    </row>
    <row r="1714" spans="1:29">
      <c r="A1714" s="122" t="s">
        <v>101</v>
      </c>
      <c r="B1714" s="122"/>
      <c r="C1714" s="122"/>
      <c r="D1714" s="122"/>
      <c r="E1714" s="122"/>
      <c r="F1714" s="122"/>
      <c r="G1714" s="122"/>
      <c r="H1714" s="122"/>
      <c r="I1714" s="122"/>
      <c r="J1714" s="122"/>
      <c r="K1714" s="122"/>
      <c r="L1714" s="122"/>
      <c r="M1714" s="122"/>
      <c r="N1714" s="48"/>
    </row>
    <row r="1715" spans="1:29">
      <c r="A1715" s="122" t="s">
        <v>102</v>
      </c>
      <c r="B1715" s="122"/>
      <c r="C1715" s="122"/>
      <c r="D1715" s="122"/>
      <c r="E1715" s="122"/>
      <c r="F1715" s="122"/>
      <c r="G1715" s="122"/>
      <c r="H1715" s="122"/>
      <c r="I1715" s="122"/>
      <c r="J1715" s="122"/>
      <c r="K1715" s="122"/>
      <c r="L1715" s="122"/>
      <c r="M1715" s="122"/>
      <c r="N1715" s="48"/>
    </row>
    <row r="1716" spans="1:29">
      <c r="A1716" s="122" t="s">
        <v>103</v>
      </c>
      <c r="B1716" s="122"/>
      <c r="C1716" s="122"/>
      <c r="D1716" s="122"/>
      <c r="E1716" s="122"/>
      <c r="F1716" s="122"/>
      <c r="G1716" s="122"/>
      <c r="H1716" s="122"/>
      <c r="I1716" s="122"/>
      <c r="J1716" s="122"/>
      <c r="K1716" s="122"/>
      <c r="L1716" s="122"/>
      <c r="M1716" s="122"/>
      <c r="N1716" s="48"/>
    </row>
    <row r="1717" spans="1:29">
      <c r="A1717" s="122" t="s">
        <v>104</v>
      </c>
      <c r="B1717" s="122"/>
      <c r="C1717" s="122"/>
      <c r="D1717" s="122"/>
      <c r="E1717" s="122"/>
      <c r="F1717" s="122"/>
      <c r="G1717" s="122"/>
      <c r="H1717" s="122"/>
      <c r="I1717" s="122"/>
      <c r="J1717" s="122"/>
      <c r="K1717" s="122"/>
      <c r="L1717" s="122"/>
      <c r="M1717" s="122"/>
      <c r="N1717" s="48"/>
      <c r="O1717" s="49"/>
      <c r="P1717" s="49"/>
      <c r="Q1717" s="49"/>
      <c r="R1717" s="49"/>
      <c r="S1717" s="49"/>
      <c r="T1717" s="49"/>
      <c r="U1717" s="49"/>
      <c r="V1717" s="49"/>
      <c r="W1717" s="49"/>
      <c r="X1717" s="49"/>
      <c r="Y1717" s="49"/>
      <c r="Z1717" s="49"/>
      <c r="AA1717" s="49"/>
      <c r="AB1717" s="49"/>
      <c r="AC1717" s="49"/>
    </row>
    <row r="1718" spans="1:29">
      <c r="A1718" s="160"/>
      <c r="B1718" s="160"/>
      <c r="C1718" s="160"/>
      <c r="D1718" s="160"/>
      <c r="E1718" s="160"/>
      <c r="F1718" s="160"/>
      <c r="G1718" s="160"/>
      <c r="H1718" s="160"/>
      <c r="I1718" s="160"/>
      <c r="J1718" s="160"/>
      <c r="K1718" s="160"/>
      <c r="L1718" s="160"/>
      <c r="M1718" s="160"/>
      <c r="O1718" s="49"/>
      <c r="P1718" s="49"/>
      <c r="Q1718" s="49"/>
      <c r="R1718" s="49"/>
      <c r="S1718" s="49"/>
      <c r="T1718" s="49"/>
      <c r="U1718" s="49"/>
      <c r="V1718" s="49"/>
      <c r="W1718" s="49"/>
      <c r="X1718" s="49"/>
      <c r="Y1718" s="49"/>
      <c r="Z1718" s="49"/>
      <c r="AA1718" s="49"/>
      <c r="AB1718" s="49"/>
      <c r="AC1718" s="49"/>
    </row>
    <row r="1719" spans="1:29" ht="17.399999999999999">
      <c r="A1719" s="161"/>
      <c r="B1719" s="161"/>
      <c r="C1719" s="161"/>
      <c r="D1719" s="161"/>
      <c r="E1719" s="161"/>
      <c r="F1719" s="161"/>
      <c r="G1719" s="161"/>
      <c r="H1719" s="161"/>
      <c r="I1719" s="161"/>
      <c r="J1719" s="161"/>
      <c r="K1719" s="161"/>
      <c r="L1719" s="161"/>
      <c r="M1719" s="92"/>
      <c r="O1719" s="49"/>
      <c r="P1719" s="49"/>
      <c r="Q1719" s="49"/>
      <c r="R1719" s="49"/>
      <c r="S1719" s="49"/>
      <c r="T1719" s="49"/>
      <c r="U1719" s="49"/>
      <c r="V1719" s="49"/>
      <c r="W1719" s="49"/>
      <c r="X1719" s="49"/>
      <c r="Y1719" s="49"/>
      <c r="Z1719" s="49"/>
      <c r="AA1719" s="49"/>
      <c r="AB1719" s="49"/>
      <c r="AC1719" s="49"/>
    </row>
    <row r="1720" spans="1:29">
      <c r="Q1720" s="90"/>
      <c r="R1720" s="90"/>
      <c r="S1720" s="93"/>
      <c r="T1720" s="101"/>
      <c r="U1720" s="102"/>
      <c r="V1720" s="105"/>
      <c r="W1720" s="106"/>
      <c r="X1720" s="127"/>
      <c r="Y1720" s="129"/>
      <c r="Z1720" s="141"/>
      <c r="AA1720" s="148"/>
      <c r="AB1720" s="153"/>
    </row>
    <row r="1721" spans="1:29" ht="17.399999999999999">
      <c r="A1721" s="163" t="s">
        <v>144</v>
      </c>
      <c r="B1721" s="163"/>
      <c r="C1721" s="163"/>
      <c r="D1721" s="163"/>
      <c r="E1721" s="163"/>
      <c r="F1721" s="163"/>
      <c r="G1721" s="163"/>
      <c r="H1721" s="163"/>
      <c r="I1721" s="163"/>
      <c r="J1721" s="163"/>
      <c r="K1721" s="163"/>
      <c r="L1721" s="163"/>
      <c r="M1721" s="163"/>
      <c r="N1721" s="163"/>
      <c r="O1721" s="163"/>
      <c r="P1721" s="163"/>
      <c r="Q1721" s="163"/>
      <c r="R1721" s="163"/>
      <c r="S1721" s="163"/>
      <c r="T1721" s="163"/>
      <c r="U1721" s="140"/>
      <c r="V1721" s="140"/>
      <c r="W1721" s="140"/>
      <c r="X1721" s="140"/>
      <c r="Y1721" s="140"/>
      <c r="Z1721" s="140"/>
      <c r="AA1721" s="140"/>
      <c r="AB1721" s="140"/>
      <c r="AC1721" s="140"/>
    </row>
    <row r="1722" spans="1:29" ht="17.399999999999999">
      <c r="A1722" s="92"/>
      <c r="B1722" s="92"/>
      <c r="C1722" s="92"/>
      <c r="D1722" s="92"/>
      <c r="E1722" s="92"/>
      <c r="F1722" s="92"/>
      <c r="G1722" s="92"/>
      <c r="H1722" s="92"/>
      <c r="I1722" s="36"/>
      <c r="J1722" s="36"/>
      <c r="K1722" s="36"/>
      <c r="L1722" s="36"/>
      <c r="M1722" s="36"/>
      <c r="O1722" s="49"/>
      <c r="P1722" s="49"/>
      <c r="Q1722" s="49"/>
      <c r="R1722" s="49"/>
      <c r="S1722" s="49"/>
      <c r="T1722" s="49"/>
      <c r="U1722" s="49"/>
      <c r="V1722" s="49"/>
      <c r="W1722" s="49"/>
      <c r="X1722" s="49"/>
      <c r="Y1722" s="49"/>
      <c r="Z1722" s="49"/>
      <c r="AA1722" s="49"/>
      <c r="AB1722" s="49"/>
      <c r="AC1722" s="49"/>
    </row>
    <row r="1723" spans="1:29" ht="15.6">
      <c r="A1723" s="14"/>
      <c r="G1723" s="14"/>
      <c r="O1723" s="49"/>
      <c r="P1723" s="49"/>
      <c r="R1723" s="94" t="s">
        <v>4</v>
      </c>
      <c r="T1723" s="33" t="s">
        <v>7</v>
      </c>
      <c r="U1723" s="49"/>
      <c r="V1723" s="49"/>
      <c r="W1723" s="49"/>
      <c r="X1723" s="49"/>
      <c r="Y1723" s="49"/>
      <c r="Z1723" s="49"/>
      <c r="AA1723" s="49"/>
      <c r="AB1723" s="49"/>
      <c r="AC1723" s="49"/>
    </row>
    <row r="1724" spans="1:29">
      <c r="A1724" s="14"/>
      <c r="G1724" s="14"/>
      <c r="M1724" t="s">
        <v>89</v>
      </c>
      <c r="O1724" s="49"/>
      <c r="P1724" s="49"/>
      <c r="R1724" s="87">
        <v>824</v>
      </c>
      <c r="T1724" s="1">
        <f>R1724/$R1729</f>
        <v>0.20892494929006086</v>
      </c>
      <c r="U1724" s="49"/>
      <c r="V1724" s="49"/>
      <c r="W1724" s="49"/>
      <c r="X1724" s="49"/>
      <c r="Y1724" s="49"/>
      <c r="Z1724" s="49"/>
      <c r="AA1724" s="49"/>
      <c r="AB1724" s="49"/>
      <c r="AC1724" s="49"/>
    </row>
    <row r="1725" spans="1:29">
      <c r="A1725" s="14"/>
      <c r="G1725" s="14"/>
      <c r="M1725" t="s">
        <v>55</v>
      </c>
      <c r="O1725" s="49"/>
      <c r="P1725" s="49"/>
      <c r="R1725" s="152">
        <v>330</v>
      </c>
      <c r="T1725" s="1">
        <f>R1725/R1729</f>
        <v>8.3671399594320489E-2</v>
      </c>
      <c r="U1725" s="49"/>
      <c r="V1725" s="49"/>
      <c r="W1725" s="49"/>
      <c r="X1725" s="49"/>
      <c r="Y1725" s="49"/>
      <c r="Z1725" s="49"/>
      <c r="AA1725" s="49"/>
      <c r="AB1725" s="49"/>
      <c r="AC1725" s="49"/>
    </row>
    <row r="1726" spans="1:29">
      <c r="A1726" s="14"/>
      <c r="G1726" s="14"/>
      <c r="M1726" t="s">
        <v>48</v>
      </c>
      <c r="R1726" s="87">
        <v>1748</v>
      </c>
      <c r="T1726" s="1">
        <f>R1726/R1729</f>
        <v>0.44320486815415822</v>
      </c>
    </row>
    <row r="1727" spans="1:29">
      <c r="A1727" s="14"/>
      <c r="G1727" s="14"/>
      <c r="M1727" t="s">
        <v>49</v>
      </c>
      <c r="R1727" s="87">
        <v>764</v>
      </c>
      <c r="T1727" s="1">
        <f>R1727/R1729</f>
        <v>0.19371196754563894</v>
      </c>
    </row>
    <row r="1728" spans="1:29">
      <c r="A1728" s="14"/>
      <c r="G1728" s="14"/>
      <c r="M1728" t="s">
        <v>56</v>
      </c>
      <c r="R1728" s="87">
        <v>278</v>
      </c>
      <c r="T1728" s="1">
        <f>R1728/R1729</f>
        <v>7.0486815415821497E-2</v>
      </c>
    </row>
    <row r="1729" spans="1:20">
      <c r="A1729" s="14"/>
      <c r="G1729" s="14"/>
      <c r="K1729" s="14"/>
      <c r="R1729" s="89">
        <f>SUM(R1724:R1728)</f>
        <v>3944</v>
      </c>
      <c r="T1729" s="79">
        <f>SUM(T1724:T1728)</f>
        <v>0.99999999999999989</v>
      </c>
    </row>
    <row r="1730" spans="1:20">
      <c r="A1730" s="14"/>
      <c r="B1730" s="14"/>
      <c r="C1730" s="14"/>
      <c r="E1730" s="14"/>
      <c r="F1730" s="14"/>
      <c r="G1730" s="14"/>
      <c r="H1730" s="14"/>
      <c r="I1730" s="14"/>
      <c r="J1730" s="14"/>
      <c r="K1730" s="14"/>
      <c r="L1730" s="1"/>
      <c r="M1730" s="14"/>
      <c r="N1730" s="14"/>
    </row>
    <row r="1731" spans="1:20">
      <c r="A1731" s="14"/>
      <c r="B1731" s="14"/>
      <c r="C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</row>
    <row r="1732" spans="1:20">
      <c r="A1732" s="14"/>
      <c r="B1732" s="14"/>
      <c r="C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</row>
    <row r="1733" spans="1:20">
      <c r="A1733" s="14"/>
      <c r="B1733" s="14"/>
      <c r="C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</row>
    <row r="1734" spans="1:20">
      <c r="A1734" s="14"/>
      <c r="B1734" s="14"/>
      <c r="C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</row>
    <row r="1735" spans="1:20">
      <c r="A1735" s="14"/>
      <c r="B1735" s="14"/>
      <c r="C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</row>
    <row r="1736" spans="1:20">
      <c r="A1736" s="14"/>
      <c r="B1736" s="14"/>
      <c r="C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</row>
    <row r="1737" spans="1:20">
      <c r="A1737" s="14"/>
      <c r="B1737" s="14"/>
      <c r="C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</row>
    <row r="1738" spans="1:20">
      <c r="A1738" s="14"/>
      <c r="B1738" s="14"/>
      <c r="C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</row>
    <row r="1739" spans="1:20">
      <c r="A1739" s="14"/>
      <c r="B1739" s="14"/>
      <c r="C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</row>
    <row r="1740" spans="1:20">
      <c r="A1740" s="14"/>
      <c r="B1740" s="14"/>
      <c r="C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</row>
    <row r="1741" spans="1:20">
      <c r="A1741" s="14"/>
      <c r="B1741" s="14"/>
      <c r="C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</row>
    <row r="1742" spans="1:20">
      <c r="A1742" s="14"/>
      <c r="B1742" s="14"/>
      <c r="C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</row>
    <row r="1743" spans="1:20">
      <c r="A1743" s="14"/>
      <c r="B1743" s="14"/>
      <c r="C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</row>
    <row r="1744" spans="1:20">
      <c r="A1744" s="14"/>
      <c r="B1744" s="14"/>
      <c r="C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</row>
    <row r="1745" spans="1:14">
      <c r="A1745" s="14"/>
      <c r="B1745" s="14"/>
      <c r="C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</row>
    <row r="1746" spans="1:14">
      <c r="A1746" s="14"/>
      <c r="B1746" s="14"/>
      <c r="C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</row>
    <row r="1747" spans="1:14">
      <c r="A1747" s="14"/>
      <c r="B1747" s="14"/>
      <c r="C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</row>
    <row r="1748" spans="1:14">
      <c r="A1748" s="14"/>
      <c r="B1748" s="14"/>
      <c r="C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</row>
    <row r="1749" spans="1:14">
      <c r="A1749" s="50"/>
      <c r="B1749" s="50"/>
      <c r="C1749" s="50"/>
      <c r="E1749" s="50"/>
      <c r="F1749" s="50"/>
      <c r="G1749" s="50"/>
      <c r="H1749" s="50"/>
      <c r="I1749" s="50"/>
      <c r="J1749" s="50"/>
      <c r="K1749" s="50"/>
      <c r="L1749" s="50"/>
      <c r="M1749" s="50"/>
      <c r="N1749" s="50"/>
    </row>
    <row r="1750" spans="1:14">
      <c r="A1750" s="50"/>
      <c r="B1750" s="50"/>
      <c r="C1750" s="50"/>
      <c r="E1750" s="50"/>
      <c r="F1750" s="50"/>
      <c r="G1750" s="50"/>
      <c r="H1750" s="50"/>
      <c r="I1750" s="50"/>
      <c r="J1750" s="50"/>
      <c r="K1750" s="50"/>
      <c r="L1750" s="50"/>
      <c r="M1750" s="50"/>
      <c r="N1750" s="50"/>
    </row>
    <row r="1751" spans="1:14">
      <c r="A1751" s="50"/>
      <c r="B1751" s="50"/>
      <c r="C1751" s="50"/>
      <c r="E1751" s="50"/>
      <c r="F1751" s="50"/>
      <c r="G1751" s="50"/>
      <c r="H1751" s="50"/>
      <c r="I1751" s="50"/>
      <c r="J1751" s="50"/>
      <c r="K1751" s="50"/>
      <c r="L1751" s="50"/>
      <c r="M1751" s="50"/>
      <c r="N1751" s="50"/>
    </row>
    <row r="1752" spans="1:14">
      <c r="A1752" s="50"/>
      <c r="B1752" s="50"/>
      <c r="C1752" s="50"/>
      <c r="E1752" s="50"/>
      <c r="F1752" s="50"/>
      <c r="G1752" s="50"/>
      <c r="H1752" s="50"/>
      <c r="I1752" s="50"/>
      <c r="J1752" s="50"/>
      <c r="K1752" s="50"/>
      <c r="L1752" s="50"/>
      <c r="M1752" s="50"/>
      <c r="N1752" s="50"/>
    </row>
    <row r="1753" spans="1:14">
      <c r="A1753" s="50"/>
      <c r="B1753" s="50"/>
      <c r="C1753" s="50"/>
      <c r="E1753" s="50"/>
      <c r="F1753" s="50"/>
      <c r="G1753" s="50"/>
      <c r="H1753" s="50"/>
      <c r="I1753" s="50"/>
      <c r="J1753" s="50"/>
      <c r="K1753" s="50"/>
      <c r="L1753" s="50"/>
      <c r="M1753" s="50"/>
      <c r="N1753" s="50"/>
    </row>
    <row r="1754" spans="1:14">
      <c r="A1754" s="50"/>
      <c r="B1754" s="50"/>
      <c r="C1754" s="50"/>
      <c r="E1754" s="50"/>
      <c r="F1754" s="50"/>
      <c r="G1754" s="50"/>
      <c r="H1754" s="50"/>
      <c r="I1754" s="50"/>
      <c r="J1754" s="50"/>
      <c r="K1754" s="50"/>
      <c r="L1754" s="50"/>
      <c r="M1754" s="50"/>
      <c r="N1754" s="50"/>
    </row>
    <row r="1755" spans="1:14">
      <c r="A1755" s="50"/>
      <c r="B1755" s="50"/>
      <c r="C1755" s="50"/>
      <c r="E1755" s="50"/>
      <c r="F1755" s="50"/>
      <c r="G1755" s="50"/>
      <c r="H1755" s="50"/>
      <c r="I1755" s="50"/>
      <c r="J1755" s="50"/>
      <c r="K1755" s="50"/>
      <c r="L1755" s="50"/>
      <c r="M1755" s="50"/>
      <c r="N1755" s="50"/>
    </row>
    <row r="1756" spans="1:14">
      <c r="A1756" s="51"/>
      <c r="B1756" s="51"/>
      <c r="C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</row>
  </sheetData>
  <mergeCells count="152">
    <mergeCell ref="A1351:AC1351"/>
    <mergeCell ref="A1353:AC1353"/>
    <mergeCell ref="A1354:AC1354"/>
    <mergeCell ref="A1355:AC1355"/>
    <mergeCell ref="A60:AC60"/>
    <mergeCell ref="A62:AC62"/>
    <mergeCell ref="A63:AC63"/>
    <mergeCell ref="A124:AC124"/>
    <mergeCell ref="A126:AC126"/>
    <mergeCell ref="A127:AC127"/>
    <mergeCell ref="A225:AC225"/>
    <mergeCell ref="A226:AC226"/>
    <mergeCell ref="A254:AC254"/>
    <mergeCell ref="A256:AC256"/>
    <mergeCell ref="A257:AC257"/>
    <mergeCell ref="A286:AC286"/>
    <mergeCell ref="A153:AC153"/>
    <mergeCell ref="A157:AC157"/>
    <mergeCell ref="A158:AC158"/>
    <mergeCell ref="A223:AC223"/>
    <mergeCell ref="A190:W190"/>
    <mergeCell ref="A191:W191"/>
    <mergeCell ref="A288:AC288"/>
    <mergeCell ref="A289:AC289"/>
    <mergeCell ref="A1:AC1"/>
    <mergeCell ref="A3:AC3"/>
    <mergeCell ref="A4:AC4"/>
    <mergeCell ref="A31:AC31"/>
    <mergeCell ref="A33:AC33"/>
    <mergeCell ref="A34:AC34"/>
    <mergeCell ref="A93:AC93"/>
    <mergeCell ref="A95:AC95"/>
    <mergeCell ref="A96:AC96"/>
    <mergeCell ref="A391:AC391"/>
    <mergeCell ref="A393:AC393"/>
    <mergeCell ref="A394:AC394"/>
    <mergeCell ref="A327:AC327"/>
    <mergeCell ref="A329:AC329"/>
    <mergeCell ref="A330:AC330"/>
    <mergeCell ref="A359:AC359"/>
    <mergeCell ref="A361:AC361"/>
    <mergeCell ref="A362:AC362"/>
    <mergeCell ref="A454:AC454"/>
    <mergeCell ref="A456:AC456"/>
    <mergeCell ref="A457:AC457"/>
    <mergeCell ref="A626:AC626"/>
    <mergeCell ref="A628:AC628"/>
    <mergeCell ref="A488:X488"/>
    <mergeCell ref="A489:X489"/>
    <mergeCell ref="A422:AC422"/>
    <mergeCell ref="A424:AC424"/>
    <mergeCell ref="A425:AC425"/>
    <mergeCell ref="A591:AC591"/>
    <mergeCell ref="A593:AC593"/>
    <mergeCell ref="A594:AC594"/>
    <mergeCell ref="A629:AC629"/>
    <mergeCell ref="A692:AC692"/>
    <mergeCell ref="A523:AC523"/>
    <mergeCell ref="A525:AC525"/>
    <mergeCell ref="A526:AC526"/>
    <mergeCell ref="A658:AC658"/>
    <mergeCell ref="A660:AC660"/>
    <mergeCell ref="A661:AC661"/>
    <mergeCell ref="A556:AC556"/>
    <mergeCell ref="A558:AC558"/>
    <mergeCell ref="A559:AC559"/>
    <mergeCell ref="A765:AC765"/>
    <mergeCell ref="A766:AC766"/>
    <mergeCell ref="A836:AC836"/>
    <mergeCell ref="A838:AC838"/>
    <mergeCell ref="A839:AC839"/>
    <mergeCell ref="A907:AC907"/>
    <mergeCell ref="A694:AC694"/>
    <mergeCell ref="A695:AC695"/>
    <mergeCell ref="A727:AC727"/>
    <mergeCell ref="A729:AC729"/>
    <mergeCell ref="A730:AC730"/>
    <mergeCell ref="A763:AC763"/>
    <mergeCell ref="A802:AC802"/>
    <mergeCell ref="A804:AC804"/>
    <mergeCell ref="A805:AC805"/>
    <mergeCell ref="A874:AC874"/>
    <mergeCell ref="A876:AC876"/>
    <mergeCell ref="A877:AC877"/>
    <mergeCell ref="A1018:AC1018"/>
    <mergeCell ref="A1019:AC1019"/>
    <mergeCell ref="A1047:M1047"/>
    <mergeCell ref="A1051:AC1051"/>
    <mergeCell ref="A1053:AC1053"/>
    <mergeCell ref="A1054:AC1054"/>
    <mergeCell ref="A909:AC909"/>
    <mergeCell ref="A910:AC910"/>
    <mergeCell ref="A979:AC979"/>
    <mergeCell ref="A981:AC981"/>
    <mergeCell ref="A982:AC982"/>
    <mergeCell ref="A1016:AC1016"/>
    <mergeCell ref="A944:AC944"/>
    <mergeCell ref="A946:AC946"/>
    <mergeCell ref="A947:AC947"/>
    <mergeCell ref="A1212:AC1212"/>
    <mergeCell ref="A1214:AC1214"/>
    <mergeCell ref="A1215:AC1215"/>
    <mergeCell ref="A1088:AC1088"/>
    <mergeCell ref="A1090:AC1090"/>
    <mergeCell ref="A1091:AC1091"/>
    <mergeCell ref="A1116:AC1116"/>
    <mergeCell ref="A1118:AC1118"/>
    <mergeCell ref="A1119:AC1119"/>
    <mergeCell ref="A1177:AC1177"/>
    <mergeCell ref="A1178:AC1178"/>
    <mergeCell ref="A1148:AC1148"/>
    <mergeCell ref="A1150:AC1150"/>
    <mergeCell ref="A1151:AC1151"/>
    <mergeCell ref="A1283:AC1283"/>
    <mergeCell ref="A1285:AC1285"/>
    <mergeCell ref="A1286:AC1286"/>
    <mergeCell ref="A1317:AC1317"/>
    <mergeCell ref="A1319:AC1319"/>
    <mergeCell ref="A1320:AC1320"/>
    <mergeCell ref="A1248:AD1248"/>
    <mergeCell ref="A1250:AD1250"/>
    <mergeCell ref="A1251:AD1251"/>
    <mergeCell ref="A1618:AC1618"/>
    <mergeCell ref="A1619:AC1619"/>
    <mergeCell ref="A1417:AC1417"/>
    <mergeCell ref="A1419:AC1419"/>
    <mergeCell ref="A1382:AC1382"/>
    <mergeCell ref="A1384:AC1384"/>
    <mergeCell ref="A1385:AC1385"/>
    <mergeCell ref="A1490:AC1490"/>
    <mergeCell ref="A1554:AC1554"/>
    <mergeCell ref="A1583:AC1583"/>
    <mergeCell ref="A1585:AC1585"/>
    <mergeCell ref="A1420:AC1420"/>
    <mergeCell ref="A1451:AC1451"/>
    <mergeCell ref="A1453:AC1453"/>
    <mergeCell ref="A1454:AC1454"/>
    <mergeCell ref="A1487:AC1487"/>
    <mergeCell ref="A1489:AC1489"/>
    <mergeCell ref="A1517:AC1517"/>
    <mergeCell ref="A1519:AC1519"/>
    <mergeCell ref="A1520:AC1520"/>
    <mergeCell ref="A1552:AC1552"/>
    <mergeCell ref="A1687:AC1687"/>
    <mergeCell ref="A1713:M1713"/>
    <mergeCell ref="A1718:M1718"/>
    <mergeCell ref="A1719:L1719"/>
    <mergeCell ref="A1650:AC1650"/>
    <mergeCell ref="A1652:AC1652"/>
    <mergeCell ref="A1653:AC1653"/>
    <mergeCell ref="A1685:AC1685"/>
    <mergeCell ref="A1721:T1721"/>
  </mergeCells>
  <printOptions horizontalCentered="1"/>
  <pageMargins left="0.67" right="0.25" top="0.75" bottom="0.5" header="0.63" footer="0.5"/>
  <pageSetup scale="83" orientation="landscape" horizontalDpi="300" verticalDpi="300" r:id="rId1"/>
  <headerFooter alignWithMargins="0">
    <oddFooter>&amp;R&amp;"Arial MT,Italic"&amp;8Office of Institutional Research</oddFooter>
  </headerFooter>
  <rowBreaks count="43" manualBreakCount="43">
    <brk id="30" max="16383" man="1"/>
    <brk id="59" max="16383" man="1"/>
    <brk id="123" max="16383" man="1"/>
    <brk id="152" max="16383" man="1"/>
    <brk id="189" max="16383" man="1"/>
    <brk id="222" max="16383" man="1"/>
    <brk id="253" max="16383" man="1"/>
    <brk id="285" max="16383" man="1"/>
    <brk id="358" max="16383" man="1"/>
    <brk id="390" max="16383" man="1"/>
    <brk id="421" max="16383" man="1"/>
    <brk id="452" max="16383" man="1"/>
    <brk id="486" max="16383" man="1"/>
    <brk id="522" max="16383" man="1"/>
    <brk id="590" max="16383" man="1"/>
    <brk id="691" max="16383" man="1"/>
    <brk id="726" max="16383" man="1"/>
    <brk id="762" max="16383" man="1"/>
    <brk id="801" max="16383" man="1"/>
    <brk id="835" max="16383" man="1"/>
    <brk id="873" max="16383" man="1"/>
    <brk id="906" max="16383" man="1"/>
    <brk id="943" max="16383" man="1"/>
    <brk id="978" max="16383" man="1"/>
    <brk id="1015" max="16383" man="1"/>
    <brk id="1050" max="16383" man="1"/>
    <brk id="1087" max="16383" man="1"/>
    <brk id="1115" max="16383" man="1"/>
    <brk id="1142" max="16383" man="1"/>
    <brk id="1210" max="27" man="1"/>
    <brk id="1247" max="16383" man="1"/>
    <brk id="1282" max="16383" man="1"/>
    <brk id="1316" max="16383" man="1"/>
    <brk id="1381" max="16383" man="1"/>
    <brk id="1416" max="16383" man="1"/>
    <brk id="1450" max="16383" man="1"/>
    <brk id="1486" max="16383" man="1"/>
    <brk id="1550" max="27" man="1"/>
    <brk id="1582" max="16383" man="1"/>
    <brk id="1616" max="16383" man="1"/>
    <brk id="1649" max="16383" man="1"/>
    <brk id="1684" max="16383" man="1"/>
    <brk id="1718" max="16383" man="1"/>
  </rowBreaks>
  <ignoredErrors>
    <ignoredError sqref="AC232 AC463 AC10 AC40 AC69 AC601 AC736 AC772 AC845 AC916 AC988 AC1060 M1221:Q1221 AC1391 AC1426 M1592:Q1592 AC1659 AC1693 AC164:AC165 M464:S464 AC1025 AC1221 M463:Q463 R164:S165 O1693:S1693 E10:AA10 T164:AA164 E69:AA69 E40:AA40 M232:AA232 E736:AA736 M772:AA772 M845:AA845 M916:AA916 M988:AA988 M1025:AA1025 M1060:AA1060 M601:AA601 S1221:AA1221 AC1292 M1391:AA1391 M1426:AA1426 AC1461 AC1592 M1659:AA1659 S1592:AA1592 M1461:AA1461 S1292:AA1292 S463:AA463" formulaRange="1"/>
    <ignoredError sqref="R1221 R1592 R463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JJONE1</dc:creator>
  <cp:lastModifiedBy>Jones, Robert J</cp:lastModifiedBy>
  <cp:lastPrinted>2020-10-09T18:30:22Z</cp:lastPrinted>
  <dcterms:created xsi:type="dcterms:W3CDTF">1998-12-04T19:56:30Z</dcterms:created>
  <dcterms:modified xsi:type="dcterms:W3CDTF">2021-12-22T19:06:00Z</dcterms:modified>
</cp:coreProperties>
</file>