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R Web Data Book\Academic Colleges, Programs, and Instruction\Enrollment Data\Fall Enrollment Data\Fall 2021 Enrollment Data\"/>
    </mc:Choice>
  </mc:AlternateContent>
  <xr:revisionPtr revIDLastSave="0" documentId="13_ncr:1_{62C03856-A3CE-4E95-AD9D-73D6B6C2690D}" xr6:coauthVersionLast="36" xr6:coauthVersionMax="36" xr10:uidLastSave="{00000000-0000-0000-0000-000000000000}"/>
  <workbookProtection workbookPassword="DDED" lockStructure="1"/>
  <bookViews>
    <workbookView xWindow="-876" yWindow="708" windowWidth="15180" windowHeight="8412" tabRatio="958" xr2:uid="{00000000-000D-0000-FFFF-FFFF00000000}"/>
  </bookViews>
  <sheets>
    <sheet name="NOTES" sheetId="21" r:id="rId1"/>
    <sheet name="BusMgmt" sheetId="16" r:id="rId2"/>
    <sheet name="CBM Total HC" sheetId="19" r:id="rId3"/>
    <sheet name="UGradBusMgmtTotals" sheetId="17" r:id="rId4"/>
    <sheet name="GradBusMgmt" sheetId="18" r:id="rId5"/>
    <sheet name="ACCHeadCounts" sheetId="6" r:id="rId6"/>
    <sheet name="ACC UG Totals" sheetId="4" r:id="rId7"/>
    <sheet name="ACC Grad Totals" sheetId="5" r:id="rId8"/>
    <sheet name="BusAdminHeadCounts" sheetId="9" r:id="rId9"/>
    <sheet name="BusAdminUndergradTotals" sheetId="7" r:id="rId10"/>
    <sheet name="BusAdminGradCounts" sheetId="8" r:id="rId11"/>
    <sheet name="EcoHeadcounts" sheetId="12" state="hidden" r:id="rId12"/>
    <sheet name="EcoUndergradCounts" sheetId="10" r:id="rId13"/>
    <sheet name="EcoGradCounts" sheetId="11" state="hidden" r:id="rId14"/>
    <sheet name="FINGradCounts" sheetId="28" r:id="rId15"/>
    <sheet name="MgtUndergradCounts" sheetId="13" r:id="rId16"/>
    <sheet name="MISHeadcounts" sheetId="26" r:id="rId17"/>
    <sheet name="MISUndergradCounts" sheetId="24" r:id="rId18"/>
    <sheet name="MISGradCounts" sheetId="14" r:id="rId19"/>
    <sheet name="Sheet1" sheetId="1" state="hidden" r:id="rId20"/>
    <sheet name="Sheet2" sheetId="20" state="hidden" r:id="rId21"/>
  </sheets>
  <definedNames>
    <definedName name="_xlnm.Print_Area" localSheetId="19">Sheet1!$A$61:$E$88</definedName>
    <definedName name="_xlnm.Print_Area" localSheetId="20">Sheet2!$H$14:$L$41</definedName>
  </definedNames>
  <calcPr calcId="191029"/>
</workbook>
</file>

<file path=xl/calcChain.xml><?xml version="1.0" encoding="utf-8"?>
<calcChain xmlns="http://schemas.openxmlformats.org/spreadsheetml/2006/main">
  <c r="L73" i="20" l="1"/>
  <c r="R24" i="1"/>
  <c r="R23" i="1"/>
  <c r="R22" i="1"/>
  <c r="R21" i="1"/>
  <c r="R20" i="1"/>
  <c r="R19" i="1"/>
  <c r="R18" i="1"/>
  <c r="R17" i="1"/>
  <c r="R16" i="1"/>
  <c r="R1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O23" i="1"/>
  <c r="O22" i="1"/>
  <c r="O21" i="1"/>
  <c r="O20" i="1"/>
  <c r="O19" i="1"/>
  <c r="O18" i="1"/>
  <c r="O17" i="1"/>
  <c r="O16" i="1"/>
  <c r="O15" i="1"/>
  <c r="O24" i="1"/>
  <c r="L43" i="20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R3" i="1"/>
  <c r="Q3" i="1"/>
  <c r="P3" i="1"/>
  <c r="O10" i="1"/>
  <c r="O9" i="1"/>
  <c r="O8" i="1"/>
  <c r="O7" i="1"/>
  <c r="O6" i="1"/>
  <c r="O5" i="1"/>
  <c r="O4" i="1"/>
  <c r="O3" i="1"/>
  <c r="O11" i="1"/>
  <c r="O12" i="1"/>
  <c r="I9" i="20"/>
  <c r="J8" i="20" s="1"/>
  <c r="J5" i="20"/>
  <c r="C234" i="1"/>
  <c r="C233" i="1"/>
  <c r="L192" i="1"/>
  <c r="L191" i="1"/>
  <c r="L190" i="1"/>
  <c r="L189" i="1"/>
  <c r="L188" i="1"/>
  <c r="L187" i="1"/>
  <c r="L186" i="1"/>
  <c r="L185" i="1"/>
  <c r="L184" i="1"/>
  <c r="L183" i="1"/>
  <c r="J6" i="20" l="1"/>
  <c r="J3" i="20"/>
  <c r="J7" i="20"/>
  <c r="J4" i="20"/>
  <c r="J9" i="20" l="1"/>
  <c r="E227" i="1"/>
  <c r="D210" i="1"/>
  <c r="L180" i="1"/>
  <c r="D180" i="1"/>
  <c r="L150" i="1"/>
  <c r="D150" i="1"/>
  <c r="E120" i="1"/>
  <c r="K90" i="1"/>
  <c r="E90" i="1"/>
  <c r="L60" i="1"/>
  <c r="D60" i="1"/>
  <c r="L30" i="1"/>
  <c r="E30" i="1"/>
  <c r="D73" i="20"/>
  <c r="D72" i="20" l="1"/>
  <c r="K72" i="20"/>
  <c r="J72" i="20"/>
  <c r="K42" i="20"/>
  <c r="J42" i="20"/>
  <c r="D209" i="1" l="1"/>
  <c r="E226" i="1"/>
  <c r="L179" i="1"/>
  <c r="D179" i="1"/>
  <c r="L149" i="1"/>
  <c r="D149" i="1"/>
  <c r="E119" i="1"/>
  <c r="K89" i="1"/>
  <c r="E89" i="1"/>
  <c r="L59" i="1"/>
  <c r="D59" i="1"/>
  <c r="L29" i="1"/>
  <c r="L72" i="20" s="1"/>
  <c r="E29" i="1" l="1"/>
  <c r="L42" i="20" s="1"/>
  <c r="D71" i="20" l="1"/>
  <c r="K71" i="20"/>
  <c r="J71" i="20"/>
  <c r="I71" i="20"/>
  <c r="K41" i="20"/>
  <c r="J41" i="20"/>
  <c r="I41" i="20"/>
  <c r="E225" i="1"/>
  <c r="D208" i="1"/>
  <c r="L178" i="1"/>
  <c r="D178" i="1"/>
  <c r="L148" i="1"/>
  <c r="D148" i="1"/>
  <c r="E118" i="1" l="1"/>
  <c r="K88" i="1"/>
  <c r="E88" i="1"/>
  <c r="L58" i="1"/>
  <c r="D58" i="1"/>
  <c r="L28" i="1" l="1"/>
  <c r="L71" i="20" s="1"/>
  <c r="E28" i="1"/>
  <c r="L41" i="20" s="1"/>
  <c r="K70" i="20" l="1"/>
  <c r="J70" i="20"/>
  <c r="I70" i="20"/>
  <c r="D70" i="20"/>
  <c r="K40" i="20"/>
  <c r="J40" i="20"/>
  <c r="I40" i="20"/>
  <c r="E224" i="1"/>
  <c r="D207" i="1"/>
  <c r="L177" i="1"/>
  <c r="D177" i="1"/>
  <c r="L147" i="1"/>
  <c r="D147" i="1"/>
  <c r="E117" i="1"/>
  <c r="K87" i="1"/>
  <c r="E87" i="1"/>
  <c r="L57" i="1" l="1"/>
  <c r="D57" i="1"/>
  <c r="L27" i="1"/>
  <c r="L70" i="20" s="1"/>
  <c r="E27" i="1"/>
  <c r="L40" i="20" s="1"/>
  <c r="K69" i="20" l="1"/>
  <c r="J69" i="20"/>
  <c r="I69" i="20"/>
  <c r="D69" i="20"/>
  <c r="K39" i="20"/>
  <c r="J39" i="20"/>
  <c r="I39" i="20"/>
  <c r="D206" i="1"/>
  <c r="E223" i="1"/>
  <c r="L176" i="1"/>
  <c r="D176" i="1"/>
  <c r="L146" i="1"/>
  <c r="D146" i="1"/>
  <c r="E116" i="1"/>
  <c r="K86" i="1"/>
  <c r="E86" i="1"/>
  <c r="L56" i="1"/>
  <c r="D56" i="1"/>
  <c r="L26" i="1"/>
  <c r="L69" i="20" l="1"/>
  <c r="E26" i="1"/>
  <c r="L39" i="20" s="1"/>
  <c r="E215" i="1" l="1"/>
  <c r="E214" i="1"/>
  <c r="E213" i="1"/>
  <c r="K68" i="20" l="1"/>
  <c r="J68" i="20"/>
  <c r="I68" i="20"/>
  <c r="D68" i="20"/>
  <c r="K38" i="20"/>
  <c r="J38" i="20"/>
  <c r="I38" i="20"/>
  <c r="E222" i="1"/>
  <c r="D205" i="1"/>
  <c r="L175" i="1"/>
  <c r="D175" i="1"/>
  <c r="L145" i="1"/>
  <c r="D145" i="1"/>
  <c r="E115" i="1"/>
  <c r="K85" i="1" l="1"/>
  <c r="E85" i="1"/>
  <c r="L55" i="1"/>
  <c r="D55" i="1"/>
  <c r="L25" i="1"/>
  <c r="E25" i="1"/>
  <c r="L68" i="20" l="1"/>
  <c r="L38" i="20"/>
  <c r="D204" i="1"/>
  <c r="B244" i="1" l="1"/>
  <c r="K67" i="20"/>
  <c r="J67" i="20"/>
  <c r="I67" i="20"/>
  <c r="D67" i="20"/>
  <c r="K37" i="20"/>
  <c r="J37" i="20"/>
  <c r="I37" i="20"/>
  <c r="E221" i="1"/>
  <c r="L174" i="1"/>
  <c r="D174" i="1"/>
  <c r="L144" i="1"/>
  <c r="D144" i="1"/>
  <c r="E114" i="1"/>
  <c r="K84" i="1"/>
  <c r="E84" i="1"/>
  <c r="L54" i="1"/>
  <c r="D54" i="1"/>
  <c r="L24" i="1"/>
  <c r="E24" i="1"/>
  <c r="L37" i="20" s="1"/>
  <c r="L67" i="20" l="1"/>
  <c r="K66" i="20"/>
  <c r="J66" i="20"/>
  <c r="I66" i="20"/>
  <c r="D66" i="20"/>
  <c r="K36" i="20"/>
  <c r="J36" i="20"/>
  <c r="I36" i="20"/>
  <c r="D203" i="1"/>
  <c r="E220" i="1"/>
  <c r="L173" i="1"/>
  <c r="D173" i="1"/>
  <c r="L143" i="1"/>
  <c r="D143" i="1"/>
  <c r="E113" i="1"/>
  <c r="K83" i="1"/>
  <c r="E83" i="1"/>
  <c r="L53" i="1"/>
  <c r="D53" i="1"/>
  <c r="L23" i="1"/>
  <c r="E23" i="1"/>
  <c r="L36" i="20" l="1"/>
  <c r="L66" i="20"/>
  <c r="K65" i="20"/>
  <c r="J65" i="20"/>
  <c r="I65" i="20"/>
  <c r="D65" i="20"/>
  <c r="K35" i="20"/>
  <c r="J35" i="20"/>
  <c r="I35" i="20"/>
  <c r="E219" i="1"/>
  <c r="D202" i="1"/>
  <c r="L172" i="1"/>
  <c r="D172" i="1"/>
  <c r="L142" i="1"/>
  <c r="D142" i="1"/>
  <c r="E112" i="1"/>
  <c r="K82" i="1"/>
  <c r="E82" i="1"/>
  <c r="L52" i="1"/>
  <c r="D52" i="1"/>
  <c r="L22" i="1"/>
  <c r="E22" i="1"/>
  <c r="L35" i="20" s="1"/>
  <c r="L65" i="20" l="1"/>
  <c r="K64" i="20"/>
  <c r="J64" i="20"/>
  <c r="I64" i="20"/>
  <c r="D64" i="20"/>
  <c r="J34" i="20"/>
  <c r="I34" i="20"/>
  <c r="L141" i="1"/>
  <c r="E111" i="1"/>
  <c r="L51" i="1"/>
  <c r="D21" i="1"/>
  <c r="E21" i="1" s="1"/>
  <c r="L171" i="1"/>
  <c r="E81" i="1"/>
  <c r="L21" i="1"/>
  <c r="D171" i="1"/>
  <c r="E218" i="1"/>
  <c r="D201" i="1"/>
  <c r="D141" i="1"/>
  <c r="K81" i="1"/>
  <c r="D51" i="1"/>
  <c r="L34" i="20" l="1"/>
  <c r="L64" i="20"/>
  <c r="K34" i="20"/>
  <c r="K63" i="20"/>
  <c r="J63" i="20"/>
  <c r="I63" i="20"/>
  <c r="D63" i="20"/>
  <c r="B236" i="1" l="1"/>
  <c r="C231" i="1" l="1"/>
  <c r="C230" i="1"/>
  <c r="C232" i="1"/>
  <c r="C235" i="1"/>
  <c r="C236" i="1" l="1"/>
  <c r="D170" i="1"/>
  <c r="E217" i="1"/>
  <c r="D200" i="1"/>
  <c r="L170" i="1"/>
  <c r="L140" i="1"/>
  <c r="D140" i="1"/>
  <c r="E110" i="1"/>
  <c r="K80" i="1"/>
  <c r="E80" i="1"/>
  <c r="K50" i="1"/>
  <c r="J50" i="1"/>
  <c r="J33" i="20" s="1"/>
  <c r="I50" i="1"/>
  <c r="I33" i="20" s="1"/>
  <c r="D50" i="1"/>
  <c r="L20" i="1"/>
  <c r="D20" i="1"/>
  <c r="K33" i="20" s="1"/>
  <c r="D62" i="20"/>
  <c r="K62" i="20"/>
  <c r="J62" i="20"/>
  <c r="I62" i="20"/>
  <c r="E216" i="1"/>
  <c r="D199" i="1"/>
  <c r="D139" i="1"/>
  <c r="K79" i="1"/>
  <c r="D49" i="1"/>
  <c r="L169" i="1"/>
  <c r="L139" i="1"/>
  <c r="E109" i="1"/>
  <c r="E79" i="1"/>
  <c r="K49" i="1"/>
  <c r="J49" i="1"/>
  <c r="L19" i="1"/>
  <c r="D19" i="1"/>
  <c r="C19" i="1"/>
  <c r="D169" i="1"/>
  <c r="I49" i="1"/>
  <c r="B19" i="1"/>
  <c r="D61" i="20"/>
  <c r="K61" i="20"/>
  <c r="J61" i="20"/>
  <c r="I61" i="20"/>
  <c r="K31" i="20"/>
  <c r="J31" i="20"/>
  <c r="I31" i="20"/>
  <c r="D198" i="1"/>
  <c r="L168" i="1"/>
  <c r="D168" i="1"/>
  <c r="L138" i="1"/>
  <c r="D138" i="1"/>
  <c r="E108" i="1"/>
  <c r="K78" i="1"/>
  <c r="E78" i="1"/>
  <c r="L48" i="1"/>
  <c r="D48" i="1"/>
  <c r="L18" i="1"/>
  <c r="E18" i="1"/>
  <c r="L17" i="1"/>
  <c r="K60" i="20"/>
  <c r="J60" i="20"/>
  <c r="I60" i="20"/>
  <c r="K30" i="20"/>
  <c r="J30" i="20"/>
  <c r="I30" i="20"/>
  <c r="D60" i="20"/>
  <c r="D197" i="1"/>
  <c r="L167" i="1"/>
  <c r="D167" i="1"/>
  <c r="L137" i="1"/>
  <c r="D137" i="1"/>
  <c r="L107" i="1"/>
  <c r="E107" i="1"/>
  <c r="K77" i="1"/>
  <c r="E77" i="1"/>
  <c r="L47" i="1"/>
  <c r="D47" i="1"/>
  <c r="E17" i="1"/>
  <c r="J59" i="20"/>
  <c r="K59" i="20"/>
  <c r="I59" i="20"/>
  <c r="J29" i="20"/>
  <c r="K29" i="20"/>
  <c r="I29" i="20"/>
  <c r="L166" i="1"/>
  <c r="L136" i="1"/>
  <c r="L106" i="1"/>
  <c r="E106" i="1"/>
  <c r="E76" i="1"/>
  <c r="L46" i="1"/>
  <c r="L16" i="1"/>
  <c r="E16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53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36" i="1"/>
  <c r="K76" i="1"/>
  <c r="D46" i="1"/>
  <c r="D59" i="20"/>
  <c r="L58" i="20"/>
  <c r="D58" i="20"/>
  <c r="L57" i="20"/>
  <c r="D57" i="20"/>
  <c r="L56" i="20"/>
  <c r="D56" i="20"/>
  <c r="L55" i="20"/>
  <c r="D55" i="20"/>
  <c r="L54" i="20"/>
  <c r="D54" i="20"/>
  <c r="L53" i="20"/>
  <c r="D53" i="20"/>
  <c r="L52" i="20"/>
  <c r="D52" i="20"/>
  <c r="L51" i="20"/>
  <c r="D51" i="20"/>
  <c r="L50" i="20"/>
  <c r="D50" i="20"/>
  <c r="L49" i="20"/>
  <c r="D49" i="20"/>
  <c r="L48" i="20"/>
  <c r="D48" i="20"/>
  <c r="L47" i="20"/>
  <c r="D47" i="20"/>
  <c r="L46" i="20"/>
  <c r="D46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35" i="1"/>
  <c r="D135" i="1"/>
  <c r="L105" i="1"/>
  <c r="E105" i="1"/>
  <c r="K75" i="1"/>
  <c r="E75" i="1"/>
  <c r="L45" i="1"/>
  <c r="D45" i="1"/>
  <c r="L15" i="1"/>
  <c r="E1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K74" i="1"/>
  <c r="K73" i="1"/>
  <c r="K72" i="1"/>
  <c r="K71" i="1"/>
  <c r="K70" i="1"/>
  <c r="K69" i="1"/>
  <c r="K68" i="1"/>
  <c r="K67" i="1"/>
  <c r="K66" i="1"/>
  <c r="K65" i="1"/>
  <c r="K64" i="1"/>
  <c r="K63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04" i="1"/>
  <c r="L103" i="1"/>
  <c r="L102" i="1"/>
  <c r="L101" i="1"/>
  <c r="L100" i="1"/>
  <c r="L99" i="1"/>
  <c r="L98" i="1"/>
  <c r="L97" i="1"/>
  <c r="L96" i="1"/>
  <c r="L95" i="1"/>
  <c r="L94" i="1"/>
  <c r="L93" i="1"/>
  <c r="E104" i="1"/>
  <c r="E103" i="1"/>
  <c r="E102" i="1"/>
  <c r="E101" i="1"/>
  <c r="E100" i="1"/>
  <c r="E99" i="1"/>
  <c r="E98" i="1"/>
  <c r="E97" i="1"/>
  <c r="E96" i="1"/>
  <c r="E95" i="1"/>
  <c r="E94" i="1"/>
  <c r="E93" i="1"/>
  <c r="E74" i="1"/>
  <c r="E73" i="1"/>
  <c r="E72" i="1"/>
  <c r="E71" i="1"/>
  <c r="E70" i="1"/>
  <c r="E69" i="1"/>
  <c r="E68" i="1"/>
  <c r="E67" i="1"/>
  <c r="E66" i="1"/>
  <c r="E65" i="1"/>
  <c r="E64" i="1"/>
  <c r="E63" i="1"/>
  <c r="L44" i="1"/>
  <c r="L43" i="1"/>
  <c r="L42" i="1"/>
  <c r="L41" i="1"/>
  <c r="L40" i="1"/>
  <c r="L39" i="1"/>
  <c r="L38" i="1"/>
  <c r="L37" i="1"/>
  <c r="L36" i="1"/>
  <c r="L35" i="1"/>
  <c r="L34" i="1"/>
  <c r="L33" i="1"/>
  <c r="D44" i="1"/>
  <c r="D43" i="1"/>
  <c r="D42" i="1"/>
  <c r="D41" i="1"/>
  <c r="D40" i="1"/>
  <c r="D39" i="1"/>
  <c r="D38" i="1"/>
  <c r="D37" i="1"/>
  <c r="D36" i="1"/>
  <c r="D35" i="1"/>
  <c r="D34" i="1"/>
  <c r="D33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L7" i="1"/>
  <c r="E7" i="1"/>
  <c r="L6" i="1"/>
  <c r="E6" i="1"/>
  <c r="L5" i="1"/>
  <c r="E5" i="1"/>
  <c r="L4" i="1"/>
  <c r="E4" i="1"/>
  <c r="L3" i="1"/>
  <c r="E3" i="1"/>
  <c r="L49" i="1" l="1"/>
  <c r="L63" i="20"/>
  <c r="L30" i="20"/>
  <c r="L50" i="1"/>
  <c r="J32" i="20"/>
  <c r="K32" i="20"/>
  <c r="E20" i="1"/>
  <c r="L61" i="20"/>
  <c r="L62" i="20"/>
  <c r="I32" i="20"/>
  <c r="L29" i="20"/>
  <c r="L31" i="20"/>
  <c r="E19" i="1"/>
  <c r="L32" i="20" s="1"/>
  <c r="L59" i="20"/>
  <c r="L60" i="20"/>
  <c r="L33" i="20" l="1"/>
</calcChain>
</file>

<file path=xl/sharedStrings.xml><?xml version="1.0" encoding="utf-8"?>
<sst xmlns="http://schemas.openxmlformats.org/spreadsheetml/2006/main" count="670" uniqueCount="95">
  <si>
    <t>Accountancy Undergrad Major Headcount</t>
  </si>
  <si>
    <t>Accountancy Grad Major Headcount</t>
  </si>
  <si>
    <t>Year</t>
  </si>
  <si>
    <t>U-Apps</t>
  </si>
  <si>
    <t>U-New</t>
  </si>
  <si>
    <t>U-Cont</t>
  </si>
  <si>
    <t>Total</t>
  </si>
  <si>
    <t>G-Apps</t>
  </si>
  <si>
    <t>G-New</t>
  </si>
  <si>
    <t>G-Cont</t>
  </si>
  <si>
    <t xml:space="preserve"> '94</t>
  </si>
  <si>
    <t xml:space="preserve"> '95</t>
  </si>
  <si>
    <t xml:space="preserve"> '96</t>
  </si>
  <si>
    <t xml:space="preserve"> '97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</si>
  <si>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</si>
  <si>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</si>
  <si>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</si>
  <si>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</si>
  <si>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</si>
  <si>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</si>
  <si>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</si>
  <si>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>Accountancy Headcount</t>
  </si>
  <si>
    <t>Grad</t>
  </si>
  <si>
    <t>Ugrad</t>
  </si>
  <si>
    <t>Bus. Admin Undergrad Major Headcount</t>
  </si>
  <si>
    <t>Bus. Admin Grad Major Headcount</t>
  </si>
  <si>
    <t>Bus.  Admin Headcount</t>
  </si>
  <si>
    <t>Economics Undergrad Major Headcount</t>
  </si>
  <si>
    <t>Economics Grad Major Headcount</t>
  </si>
  <si>
    <t>Economics Headcount</t>
  </si>
  <si>
    <t>Management Undergrad Major Headcount</t>
  </si>
  <si>
    <t>Management Info Sys. Grad Major Headcount</t>
  </si>
  <si>
    <t>UNDERGRAD</t>
  </si>
  <si>
    <t>GRAD</t>
  </si>
  <si>
    <t>TOTAL</t>
  </si>
  <si>
    <t>U-APPS</t>
  </si>
  <si>
    <t>U-NEW</t>
  </si>
  <si>
    <t>U-CONT</t>
  </si>
  <si>
    <t>YEAR</t>
  </si>
  <si>
    <t>G-APPS</t>
  </si>
  <si>
    <t>G-NEW</t>
  </si>
  <si>
    <t>G-CONT</t>
  </si>
  <si>
    <t>Multiple Majors Undergrad Major Headcount</t>
  </si>
  <si>
    <t xml:space="preserve"> '05</t>
  </si>
  <si>
    <t xml:space="preserve"> '06</t>
  </si>
  <si>
    <t>Major</t>
  </si>
  <si>
    <t>Number</t>
  </si>
  <si>
    <t>Accountancy</t>
  </si>
  <si>
    <t>Economics</t>
  </si>
  <si>
    <t>Management</t>
  </si>
  <si>
    <t>Undergrad 12-Year Summary for College of Bus &amp; Mgmt</t>
  </si>
  <si>
    <t>Graduate 12-Year Summary for College of Bus &amp; Mgmt</t>
  </si>
  <si>
    <t xml:space="preserve"> '07</t>
  </si>
  <si>
    <t>CBM TOTAL HC</t>
  </si>
  <si>
    <t xml:space="preserve"> </t>
  </si>
  <si>
    <t>Management Headcount</t>
  </si>
  <si>
    <t>Management Information Systems Headcount</t>
  </si>
  <si>
    <t>UG</t>
  </si>
  <si>
    <t>GR</t>
  </si>
  <si>
    <t xml:space="preserve"> '08</t>
  </si>
  <si>
    <t xml:space="preserve"> '09</t>
  </si>
  <si>
    <t xml:space="preserve"> '10</t>
  </si>
  <si>
    <t>Management Info Sys. Undergrad Major Headcount</t>
  </si>
  <si>
    <t xml:space="preserve"> '11</t>
  </si>
  <si>
    <t>MAJOR</t>
  </si>
  <si>
    <t>NUMBER</t>
  </si>
  <si>
    <t>COLLEGE OF BUSINESS AND MANAGEMENT</t>
  </si>
  <si>
    <t>Business Admin</t>
  </si>
  <si>
    <t>MIS</t>
  </si>
  <si>
    <t>Total Undergrad Major Headcount</t>
  </si>
  <si>
    <t xml:space="preserve"> '12</t>
  </si>
  <si>
    <t xml:space="preserve"> '13</t>
  </si>
  <si>
    <t xml:space="preserve">  May have to manually enter this number on bar chart, double click and write over the number that appears</t>
  </si>
  <si>
    <t xml:space="preserve"> '14</t>
  </si>
  <si>
    <t xml:space="preserve"> '15</t>
  </si>
  <si>
    <t xml:space="preserve"> '16</t>
  </si>
  <si>
    <t xml:space="preserve"> '17</t>
  </si>
  <si>
    <t xml:space="preserve"> '18</t>
  </si>
  <si>
    <t>New has 12 FRSH and 25 TRNS. TRNS should be 26. 26 was used +12=38</t>
  </si>
  <si>
    <t xml:space="preserve"> '19</t>
  </si>
  <si>
    <t>Plus</t>
  </si>
  <si>
    <t>2 are NDEG</t>
  </si>
  <si>
    <t>Census file has 81 instead of 79 -</t>
  </si>
  <si>
    <t>13+6=19 It was 13 last year so it is changed in 2019</t>
  </si>
  <si>
    <t xml:space="preserve"> '20</t>
  </si>
  <si>
    <t>May have to manually change the numbers in total column 15-18?</t>
  </si>
  <si>
    <t>Note. Make sure the 5 in 2013 stays 5. It was 4 and had to manually fix it</t>
  </si>
  <si>
    <t xml:space="preserve"> '21</t>
  </si>
  <si>
    <t xml:space="preserve"> 22 NDEG</t>
  </si>
  <si>
    <t>Finance</t>
  </si>
  <si>
    <t>ADD IN 2021</t>
  </si>
  <si>
    <t>Finance Grad Major Headcount</t>
  </si>
  <si>
    <t>COLLEGE OF BUSINESS AN MGT: HC by Major, Fall 2021</t>
  </si>
  <si>
    <t>Total Grad Major Headcount</t>
  </si>
  <si>
    <t>OLD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</si>
</sst>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quotePrefix="1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0" fillId="2" borderId="0" xfId="0" applyFill="1"/>
    <xf numFmtId="0" fontId="5" fillId="0" borderId="0" xfId="0" applyFont="1" applyFill="1"/>
    <xf numFmtId="0" fontId="0" fillId="0" borderId="0" xfId="0" applyFill="1"/>
    <xf numFmtId="0" fontId="8" fillId="0" borderId="0" xfId="0" applyFont="1"/>
    <xf numFmtId="0" fontId="5" fillId="2" borderId="0" xfId="0" applyFont="1" applyFill="1"/>
    <xf numFmtId="0" fontId="0" fillId="3" borderId="0" xfId="0" applyFill="1"/>
    <xf numFmtId="0" fontId="5" fillId="3" borderId="0" xfId="0" applyFont="1" applyFill="1"/>
    <xf numFmtId="164" fontId="0" fillId="3" borderId="0" xfId="0" applyNumberFormat="1" applyFill="1"/>
    <xf numFmtId="164" fontId="0" fillId="0" borderId="0" xfId="0" applyNumberForma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2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styles" Target="styles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9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COLLEGE OF LIBERAL ARTS AND SCIENCES
</a:t>
            </a:r>
          </a:p>
        </c:rich>
      </c:tx>
      <c:layout>
        <c:manualLayout>
          <c:xMode val="edge"/>
          <c:yMode val="edge"/>
          <c:x val="0.3060498220640575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64768683274348E-3"/>
          <c:y val="0.13612565445026181"/>
          <c:w val="0.98042704626334509"/>
          <c:h val="0.84947643979057585"/>
        </c:manualLayout>
      </c:layout>
      <c:pieChart>
        <c:varyColors val="0"/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>
                <a:latin typeface="Arial" pitchFamily="34" charset="0"/>
              </a:defRPr>
            </a:pPr>
            <a:r>
              <a:rPr lang="en-US" sz="1200" baseline="0">
                <a:latin typeface="Arial" pitchFamily="34" charset="0"/>
              </a:rPr>
              <a:t>BUSINESS ADMINISTRATION MAJOR HEADCOUNT</a:t>
            </a:r>
          </a:p>
          <a:p>
            <a:pPr>
              <a:defRPr sz="1000" baseline="0">
                <a:latin typeface="Arial" pitchFamily="34" charset="0"/>
              </a:defRPr>
            </a:pPr>
            <a:r>
              <a:rPr lang="en-US" sz="1000" baseline="0">
                <a:latin typeface="Arial" pitchFamily="34" charset="0"/>
              </a:rPr>
              <a:t>Undergraduate, Apps, Cont &amp; Total Students</a:t>
            </a:r>
          </a:p>
          <a:p>
            <a:pPr>
              <a:defRPr sz="1000" baseline="0">
                <a:latin typeface="Arial" pitchFamily="34" charset="0"/>
              </a:defRPr>
            </a:pPr>
            <a:r>
              <a:rPr lang="en-US" sz="1000" baseline="0">
                <a:latin typeface="Arial" pitchFamily="34" charset="0"/>
              </a:rPr>
              <a:t>Fall: 2012-2021</a:t>
            </a:r>
          </a:p>
          <a:p>
            <a:pPr>
              <a:defRPr sz="1000" baseline="0">
                <a:latin typeface="Arial" pitchFamily="34" charset="0"/>
              </a:defRPr>
            </a:pPr>
            <a:r>
              <a:rPr lang="en-US" sz="1000" baseline="0">
                <a:latin typeface="Arial" pitchFamily="34" charset="0"/>
              </a:rPr>
              <a:t>Data Source: Office of Institutional Research</a:t>
            </a:r>
          </a:p>
          <a:p>
            <a:pPr>
              <a:defRPr sz="1000" baseline="0">
                <a:latin typeface="Arial" pitchFamily="34" charset="0"/>
              </a:defRPr>
            </a:pPr>
            <a:endParaRPr lang="en-US" sz="1000" baseline="0">
              <a:latin typeface="Arial" pitchFamily="34" charset="0"/>
            </a:endParaRPr>
          </a:p>
        </c:rich>
      </c:tx>
      <c:layout>
        <c:manualLayout>
          <c:xMode val="edge"/>
          <c:yMode val="edge"/>
          <c:x val="0.27995520559930021"/>
          <c:y val="1.96335554064253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8983417481341"/>
          <c:y val="0.21298498028060628"/>
          <c:w val="0.89949283531567437"/>
          <c:h val="0.64746297414291409"/>
        </c:manualLayout>
      </c:layout>
      <c:lineChart>
        <c:grouping val="standard"/>
        <c:varyColors val="0"/>
        <c:ser>
          <c:idx val="0"/>
          <c:order val="0"/>
          <c:tx>
            <c:strRef>
              <c:f>Sheet1!$I$32</c:f>
              <c:strCache>
                <c:ptCount val="1"/>
                <c:pt idx="0">
                  <c:v>U-Apps</c:v>
                </c:pt>
              </c:strCache>
            </c:strRef>
          </c:tx>
          <c:dLbls>
            <c:dLbl>
              <c:idx val="0"/>
              <c:layout>
                <c:manualLayout>
                  <c:x val="-2.0607637189223461E-2"/>
                  <c:y val="-1.9783292795206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B9-4E7C-9CFE-B060AD9B4AA0}"/>
                </c:ext>
              </c:extLst>
            </c:dLbl>
            <c:dLbl>
              <c:idx val="1"/>
              <c:layout>
                <c:manualLayout>
                  <c:x val="-2.3857284065961909E-2"/>
                  <c:y val="2.167946679320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B9-4E7C-9CFE-B060AD9B4AA0}"/>
                </c:ext>
              </c:extLst>
            </c:dLbl>
            <c:dLbl>
              <c:idx val="2"/>
              <c:layout>
                <c:manualLayout>
                  <c:x val="-2.2460200244114881E-2"/>
                  <c:y val="2.697837321721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B9-4E7C-9CFE-B060AD9B4AA0}"/>
                </c:ext>
              </c:extLst>
            </c:dLbl>
            <c:dLbl>
              <c:idx val="3"/>
              <c:layout>
                <c:manualLayout>
                  <c:x val="-2.0306848855260764E-2"/>
                  <c:y val="-2.867007461763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B9-4E7C-9CFE-B060AD9B4AA0}"/>
                </c:ext>
              </c:extLst>
            </c:dLbl>
            <c:dLbl>
              <c:idx val="4"/>
              <c:layout>
                <c:manualLayout>
                  <c:x val="-1.8904817182044162E-2"/>
                  <c:y val="1.8272388726278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B9-4E7C-9CFE-B060AD9B4AA0}"/>
                </c:ext>
              </c:extLst>
            </c:dLbl>
            <c:dLbl>
              <c:idx val="5"/>
              <c:layout>
                <c:manualLayout>
                  <c:x val="-1.7127312904714618E-2"/>
                  <c:y val="2.3612290610270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B9-4E7C-9CFE-B060AD9B4AA0}"/>
                </c:ext>
              </c:extLst>
            </c:dLbl>
            <c:dLbl>
              <c:idx val="6"/>
              <c:layout>
                <c:manualLayout>
                  <c:x val="-2.2752595534794473E-2"/>
                  <c:y val="-2.3512663011364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B9-4E7C-9CFE-B060AD9B4AA0}"/>
                </c:ext>
              </c:extLst>
            </c:dLbl>
            <c:dLbl>
              <c:idx val="7"/>
              <c:layout>
                <c:manualLayout>
                  <c:x val="-2.8375550221370102E-2"/>
                  <c:y val="-3.4068641000487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B9-4E7C-9CFE-B060AD9B4AA0}"/>
                </c:ext>
              </c:extLst>
            </c:dLbl>
            <c:dLbl>
              <c:idx val="8"/>
              <c:layout>
                <c:manualLayout>
                  <c:x val="-2.3936425260937724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B9-4E7C-9CFE-B060AD9B4AA0}"/>
                </c:ext>
              </c:extLst>
            </c:dLbl>
            <c:dLbl>
              <c:idx val="9"/>
              <c:layout>
                <c:manualLayout>
                  <c:x val="-2.3936425260937831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B9-4E7C-9CFE-B060AD9B4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latin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Sheet1!$H$51:$H$60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Sheet1!$I$51:$I$60</c:f>
              <c:numCache>
                <c:formatCode>General</c:formatCode>
                <c:ptCount val="10"/>
                <c:pt idx="0">
                  <c:v>377</c:v>
                </c:pt>
                <c:pt idx="1">
                  <c:v>439</c:v>
                </c:pt>
                <c:pt idx="2">
                  <c:v>434</c:v>
                </c:pt>
                <c:pt idx="3">
                  <c:v>412</c:v>
                </c:pt>
                <c:pt idx="4">
                  <c:v>404</c:v>
                </c:pt>
                <c:pt idx="5">
                  <c:v>444</c:v>
                </c:pt>
                <c:pt idx="6">
                  <c:v>490</c:v>
                </c:pt>
                <c:pt idx="7">
                  <c:v>697</c:v>
                </c:pt>
                <c:pt idx="8">
                  <c:v>801</c:v>
                </c:pt>
                <c:pt idx="9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9B9-4E7C-9CFE-B060AD9B4AA0}"/>
            </c:ext>
          </c:extLst>
        </c:ser>
        <c:ser>
          <c:idx val="1"/>
          <c:order val="1"/>
          <c:tx>
            <c:strRef>
              <c:f>Sheet1!$J$32</c:f>
              <c:strCache>
                <c:ptCount val="1"/>
                <c:pt idx="0">
                  <c:v>U-New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latin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Sheet1!$H$51:$H$60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Sheet1!$J$51:$J$60</c:f>
              <c:numCache>
                <c:formatCode>General</c:formatCode>
                <c:ptCount val="10"/>
                <c:pt idx="0">
                  <c:v>138</c:v>
                </c:pt>
                <c:pt idx="1">
                  <c:v>135</c:v>
                </c:pt>
                <c:pt idx="2">
                  <c:v>135</c:v>
                </c:pt>
                <c:pt idx="3">
                  <c:v>133</c:v>
                </c:pt>
                <c:pt idx="4">
                  <c:v>129</c:v>
                </c:pt>
                <c:pt idx="5">
                  <c:v>125</c:v>
                </c:pt>
                <c:pt idx="6">
                  <c:v>130</c:v>
                </c:pt>
                <c:pt idx="7">
                  <c:v>113</c:v>
                </c:pt>
                <c:pt idx="8">
                  <c:v>101</c:v>
                </c:pt>
                <c:pt idx="9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9B9-4E7C-9CFE-B060AD9B4AA0}"/>
            </c:ext>
          </c:extLst>
        </c:ser>
        <c:ser>
          <c:idx val="2"/>
          <c:order val="2"/>
          <c:tx>
            <c:strRef>
              <c:f>Sheet1!$K$32</c:f>
              <c:strCache>
                <c:ptCount val="1"/>
                <c:pt idx="0">
                  <c:v>U-Cont</c:v>
                </c:pt>
              </c:strCache>
            </c:strRef>
          </c:tx>
          <c:dLbls>
            <c:dLbl>
              <c:idx val="0"/>
              <c:layout>
                <c:manualLayout>
                  <c:x val="-2.2385833252272093E-2"/>
                  <c:y val="3.5008949844815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B9-4E7C-9CFE-B060AD9B4AA0}"/>
                </c:ext>
              </c:extLst>
            </c:dLbl>
            <c:dLbl>
              <c:idx val="1"/>
              <c:layout>
                <c:manualLayout>
                  <c:x val="-2.2379450071515754E-2"/>
                  <c:y val="3.2835202288131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B9-4E7C-9CFE-B060AD9B4AA0}"/>
                </c:ext>
              </c:extLst>
            </c:dLbl>
            <c:dLbl>
              <c:idx val="2"/>
              <c:layout>
                <c:manualLayout>
                  <c:x val="-2.0976750825125772E-2"/>
                  <c:y val="3.1751080054634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B9-4E7C-9CFE-B060AD9B4AA0}"/>
                </c:ext>
              </c:extLst>
            </c:dLbl>
            <c:dLbl>
              <c:idx val="5"/>
              <c:layout>
                <c:manualLayout>
                  <c:x val="-2.3936425260937831E-2"/>
                  <c:y val="3.1751080054634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B9-4E7C-9CFE-B060AD9B4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latin typeface="Arial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Sheet1!$H$51:$H$60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Sheet1!$K$51:$K$60</c:f>
              <c:numCache>
                <c:formatCode>General</c:formatCode>
                <c:ptCount val="10"/>
                <c:pt idx="0">
                  <c:v>300</c:v>
                </c:pt>
                <c:pt idx="1">
                  <c:v>338</c:v>
                </c:pt>
                <c:pt idx="2">
                  <c:v>330</c:v>
                </c:pt>
                <c:pt idx="3">
                  <c:v>356</c:v>
                </c:pt>
                <c:pt idx="4">
                  <c:v>330</c:v>
                </c:pt>
                <c:pt idx="5">
                  <c:v>332</c:v>
                </c:pt>
                <c:pt idx="6">
                  <c:v>355</c:v>
                </c:pt>
                <c:pt idx="7">
                  <c:v>315</c:v>
                </c:pt>
                <c:pt idx="8">
                  <c:v>284</c:v>
                </c:pt>
                <c:pt idx="9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9B9-4E7C-9CFE-B060AD9B4AA0}"/>
            </c:ext>
          </c:extLst>
        </c:ser>
        <c:ser>
          <c:idx val="3"/>
          <c:order val="3"/>
          <c:tx>
            <c:strRef>
              <c:f>Sheet1!$L$32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x"/>
            <c:size val="5"/>
          </c:marker>
          <c:dLbls>
            <c:dLbl>
              <c:idx val="0"/>
              <c:layout>
                <c:manualLayout>
                  <c:x val="-2.2456704565647384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B9-4E7C-9CFE-B060AD9B4AA0}"/>
                </c:ext>
              </c:extLst>
            </c:dLbl>
            <c:dLbl>
              <c:idx val="1"/>
              <c:layout>
                <c:manualLayout>
                  <c:x val="-2.1863936634918858E-2"/>
                  <c:y val="-2.8260570831787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B9-4E7C-9CFE-B060AD9B4AA0}"/>
                </c:ext>
              </c:extLst>
            </c:dLbl>
            <c:dLbl>
              <c:idx val="2"/>
              <c:layout>
                <c:manualLayout>
                  <c:x val="-2.0976750825125772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9B9-4E7C-9CFE-B060AD9B4AA0}"/>
                </c:ext>
              </c:extLst>
            </c:dLbl>
            <c:dLbl>
              <c:idx val="3"/>
              <c:layout>
                <c:manualLayout>
                  <c:x val="-2.0976750825125772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9B9-4E7C-9CFE-B060AD9B4AA0}"/>
                </c:ext>
              </c:extLst>
            </c:dLbl>
            <c:dLbl>
              <c:idx val="4"/>
              <c:layout>
                <c:manualLayout>
                  <c:x val="-2.2471735983057611E-2"/>
                  <c:y val="-2.952785877295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9B9-4E7C-9CFE-B060AD9B4AA0}"/>
                </c:ext>
              </c:extLst>
            </c:dLbl>
            <c:dLbl>
              <c:idx val="5"/>
              <c:layout>
                <c:manualLayout>
                  <c:x val="-1.8625287292019312E-2"/>
                  <c:y val="-2.7746629838809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9B9-4E7C-9CFE-B060AD9B4AA0}"/>
                </c:ext>
              </c:extLst>
            </c:dLbl>
            <c:dLbl>
              <c:idx val="6"/>
              <c:layout>
                <c:manualLayout>
                  <c:x val="-1.7938676848342449E-2"/>
                  <c:y val="2.558464223385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9B9-4E7C-9CFE-B060AD9B4AA0}"/>
                </c:ext>
              </c:extLst>
            </c:dLbl>
            <c:dLbl>
              <c:idx val="7"/>
              <c:layout>
                <c:manualLayout>
                  <c:x val="-2.3936384303670354E-2"/>
                  <c:y val="2.7113926562857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9B9-4E7C-9CFE-B060AD9B4AA0}"/>
                </c:ext>
              </c:extLst>
            </c:dLbl>
            <c:dLbl>
              <c:idx val="8"/>
              <c:layout>
                <c:manualLayout>
                  <c:x val="-2.0976707368146368E-2"/>
                  <c:y val="-2.7537984047884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B9-4E7C-9CFE-B060AD9B4AA0}"/>
                </c:ext>
              </c:extLst>
            </c:dLbl>
            <c:dLbl>
              <c:idx val="9"/>
              <c:layout>
                <c:manualLayout>
                  <c:x val="-2.3935685332497784E-2"/>
                  <c:y val="-2.7537984047884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B9-4E7C-9CFE-B060AD9B4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latin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Sheet1!$H$51:$H$60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Sheet1!$L$51:$L$60</c:f>
              <c:numCache>
                <c:formatCode>General</c:formatCode>
                <c:ptCount val="10"/>
                <c:pt idx="0">
                  <c:v>438</c:v>
                </c:pt>
                <c:pt idx="1">
                  <c:v>473</c:v>
                </c:pt>
                <c:pt idx="2">
                  <c:v>465</c:v>
                </c:pt>
                <c:pt idx="3">
                  <c:v>489</c:v>
                </c:pt>
                <c:pt idx="4">
                  <c:v>459</c:v>
                </c:pt>
                <c:pt idx="5">
                  <c:v>457</c:v>
                </c:pt>
                <c:pt idx="6">
                  <c:v>485</c:v>
                </c:pt>
                <c:pt idx="7">
                  <c:v>428</c:v>
                </c:pt>
                <c:pt idx="8">
                  <c:v>385</c:v>
                </c:pt>
                <c:pt idx="9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9B9-4E7C-9CFE-B060AD9B4A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90624"/>
        <c:axId val="48892160"/>
      </c:lineChart>
      <c:catAx>
        <c:axId val="4889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 i="0" baseline="0">
                <a:latin typeface="Arial" pitchFamily="34" charset="0"/>
              </a:defRPr>
            </a:pPr>
            <a:endParaRPr lang="en-US"/>
          </a:p>
        </c:txPr>
        <c:crossAx val="4889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92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aseline="0">
                    <a:latin typeface="Arial" panose="020B0604020202020204" pitchFamily="34" charset="0"/>
                  </a:defRPr>
                </a:pPr>
                <a:r>
                  <a:rPr lang="en-US" baseline="0">
                    <a:latin typeface="Arial" panose="020B0604020202020204" pitchFamily="34" charset="0"/>
                  </a:rPr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 i="0" baseline="0">
                <a:latin typeface="Arial" pitchFamily="34" charset="0"/>
              </a:defRPr>
            </a:pPr>
            <a:endParaRPr lang="en-US"/>
          </a:p>
        </c:txPr>
        <c:crossAx val="48890624"/>
        <c:crosses val="autoZero"/>
        <c:crossBetween val="between"/>
      </c:valAx>
    </c:plotArea>
    <c:legend>
      <c:legendPos val="b"/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20" b="1"/>
          </a:pPr>
          <a:endParaRPr lang="en-US"/>
        </a:p>
      </c:txPr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BUSINESS ADMINISTRATION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8291814946619209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89512034796721E-2"/>
          <c:y val="0.17855189567272681"/>
          <c:w val="0.88617430035452005"/>
          <c:h val="0.64528795811518502"/>
        </c:manualLayout>
      </c:layout>
      <c:lineChart>
        <c:grouping val="standard"/>
        <c:varyColors val="0"/>
        <c:ser>
          <c:idx val="0"/>
          <c:order val="0"/>
          <c:tx>
            <c:strRef>
              <c:f>Sheet1!$B$62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600993925492928E-2"/>
                  <c:y val="2.339008671036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9B-4AA8-8086-CF9A75E0591B}"/>
                </c:ext>
              </c:extLst>
            </c:dLbl>
            <c:dLbl>
              <c:idx val="2"/>
              <c:layout>
                <c:manualLayout>
                  <c:x val="-2.0981431495130605E-2"/>
                  <c:y val="-2.7917714474172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FD-42B0-89A8-4564DE5CFE4B}"/>
                </c:ext>
              </c:extLst>
            </c:dLbl>
            <c:dLbl>
              <c:idx val="3"/>
              <c:layout>
                <c:manualLayout>
                  <c:x val="-1.9153391794054161E-2"/>
                  <c:y val="1.989968531420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9B-4AA8-8086-CF9A75E0591B}"/>
                </c:ext>
              </c:extLst>
            </c:dLbl>
            <c:dLbl>
              <c:idx val="4"/>
              <c:layout>
                <c:manualLayout>
                  <c:x val="-1.9205232560849966E-2"/>
                  <c:y val="-1.744651028569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FD-42B0-89A8-4564DE5CFE4B}"/>
                </c:ext>
              </c:extLst>
            </c:dLbl>
            <c:dLbl>
              <c:idx val="7"/>
              <c:layout>
                <c:manualLayout>
                  <c:x val="-2.0071047957371226E-2"/>
                  <c:y val="-2.0239930741641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9B-4AA8-8086-CF9A75E0591B}"/>
                </c:ext>
              </c:extLst>
            </c:dLbl>
            <c:dLbl>
              <c:idx val="8"/>
              <c:layout>
                <c:manualLayout>
                  <c:x val="-2.3608644168146942E-2"/>
                  <c:y val="-2.3118412554451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FD-42B0-89A8-4564DE5CFE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Sheet1!$A$81:$A$90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Sheet1!$B$81:$B$90</c:f>
              <c:numCache>
                <c:formatCode>General</c:formatCode>
                <c:ptCount val="10"/>
                <c:pt idx="0">
                  <c:v>105</c:v>
                </c:pt>
                <c:pt idx="1">
                  <c:v>125</c:v>
                </c:pt>
                <c:pt idx="2">
                  <c:v>129</c:v>
                </c:pt>
                <c:pt idx="3">
                  <c:v>113</c:v>
                </c:pt>
                <c:pt idx="4">
                  <c:v>105</c:v>
                </c:pt>
                <c:pt idx="5">
                  <c:v>99</c:v>
                </c:pt>
                <c:pt idx="6">
                  <c:v>96</c:v>
                </c:pt>
                <c:pt idx="7">
                  <c:v>95</c:v>
                </c:pt>
                <c:pt idx="8">
                  <c:v>156</c:v>
                </c:pt>
                <c:pt idx="9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FD-42B0-89A8-4564DE5CFE4B}"/>
            </c:ext>
          </c:extLst>
        </c:ser>
        <c:ser>
          <c:idx val="1"/>
          <c:order val="1"/>
          <c:tx>
            <c:strRef>
              <c:f>Sheet1!$C$62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Sheet1!$A$81:$A$90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Sheet1!$C$81:$C$90</c:f>
              <c:numCache>
                <c:formatCode>General</c:formatCode>
                <c:ptCount val="10"/>
                <c:pt idx="0">
                  <c:v>49</c:v>
                </c:pt>
                <c:pt idx="1">
                  <c:v>40</c:v>
                </c:pt>
                <c:pt idx="2">
                  <c:v>36</c:v>
                </c:pt>
                <c:pt idx="3">
                  <c:v>38</c:v>
                </c:pt>
                <c:pt idx="4">
                  <c:v>29</c:v>
                </c:pt>
                <c:pt idx="5">
                  <c:v>31</c:v>
                </c:pt>
                <c:pt idx="6">
                  <c:v>24</c:v>
                </c:pt>
                <c:pt idx="7">
                  <c:v>38</c:v>
                </c:pt>
                <c:pt idx="8">
                  <c:v>45</c:v>
                </c:pt>
                <c:pt idx="9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FD-42B0-89A8-4564DE5CFE4B}"/>
            </c:ext>
          </c:extLst>
        </c:ser>
        <c:ser>
          <c:idx val="2"/>
          <c:order val="2"/>
          <c:tx>
            <c:strRef>
              <c:f>Sheet1!$D$62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150384843102427E-2"/>
                  <c:y val="1.989968531420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FD-42B0-89A8-4564DE5CFE4B}"/>
                </c:ext>
              </c:extLst>
            </c:dLbl>
            <c:dLbl>
              <c:idx val="1"/>
              <c:layout>
                <c:manualLayout>
                  <c:x val="-1.5334517465956187E-2"/>
                  <c:y val="2.164488601228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76-4261-958C-08EA6C607EA7}"/>
                </c:ext>
              </c:extLst>
            </c:dLbl>
            <c:dLbl>
              <c:idx val="2"/>
              <c:layout>
                <c:manualLayout>
                  <c:x val="-1.8886915334517508E-2"/>
                  <c:y val="2.5135287408445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76-4261-958C-08EA6C607EA7}"/>
                </c:ext>
              </c:extLst>
            </c:dLbl>
            <c:dLbl>
              <c:idx val="3"/>
              <c:layout>
                <c:manualLayout>
                  <c:x val="-1.6518650088809948E-2"/>
                  <c:y val="2.1644886012284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76-4261-958C-08EA6C607EA7}"/>
                </c:ext>
              </c:extLst>
            </c:dLbl>
            <c:dLbl>
              <c:idx val="4"/>
              <c:layout>
                <c:manualLayout>
                  <c:x val="-1.5334517465956187E-2"/>
                  <c:y val="1.989968531420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76-4261-958C-08EA6C607EA7}"/>
                </c:ext>
              </c:extLst>
            </c:dLbl>
            <c:dLbl>
              <c:idx val="5"/>
              <c:layout>
                <c:manualLayout>
                  <c:x val="-1.4150384843102427E-2"/>
                  <c:y val="1.8154484616124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FD-42B0-89A8-4564DE5CFE4B}"/>
                </c:ext>
              </c:extLst>
            </c:dLbl>
            <c:dLbl>
              <c:idx val="6"/>
              <c:layout>
                <c:manualLayout>
                  <c:x val="-1.5334517465956187E-2"/>
                  <c:y val="1.9899685314204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7FD-42B0-89A8-4564DE5CFE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Sheet1!$A$81:$A$90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Sheet1!$D$81:$D$90</c:f>
              <c:numCache>
                <c:formatCode>General</c:formatCode>
                <c:ptCount val="10"/>
                <c:pt idx="0">
                  <c:v>97</c:v>
                </c:pt>
                <c:pt idx="1">
                  <c:v>96</c:v>
                </c:pt>
                <c:pt idx="2">
                  <c:v>83</c:v>
                </c:pt>
                <c:pt idx="3">
                  <c:v>79</c:v>
                </c:pt>
                <c:pt idx="4">
                  <c:v>73</c:v>
                </c:pt>
                <c:pt idx="5">
                  <c:v>56</c:v>
                </c:pt>
                <c:pt idx="6">
                  <c:v>58</c:v>
                </c:pt>
                <c:pt idx="7">
                  <c:v>41</c:v>
                </c:pt>
                <c:pt idx="8">
                  <c:v>57</c:v>
                </c:pt>
                <c:pt idx="9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7FD-42B0-89A8-4564DE5CFE4B}"/>
            </c:ext>
          </c:extLst>
        </c:ser>
        <c:ser>
          <c:idx val="3"/>
          <c:order val="3"/>
          <c:tx>
            <c:strRef>
              <c:f>Sheet1!$E$62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1573964000531E-2"/>
                  <c:y val="-2.4874434871033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03-4C2E-BA16-21E6D9C6180C}"/>
                </c:ext>
              </c:extLst>
            </c:dLbl>
            <c:dLbl>
              <c:idx val="1"/>
              <c:layout>
                <c:manualLayout>
                  <c:x val="-1.7725066782282764E-2"/>
                  <c:y val="-2.2692968352777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03-4C2E-BA16-21E6D9C6180C}"/>
                </c:ext>
              </c:extLst>
            </c:dLbl>
            <c:dLbl>
              <c:idx val="2"/>
              <c:layout>
                <c:manualLayout>
                  <c:x val="-1.7429033626569324E-2"/>
                  <c:y val="1.744664770306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03-4C2E-BA16-21E6D9C6180C}"/>
                </c:ext>
              </c:extLst>
            </c:dLbl>
            <c:dLbl>
              <c:idx val="3"/>
              <c:layout>
                <c:manualLayout>
                  <c:x val="-1.7969259171200402E-2"/>
                  <c:y val="-2.164474859490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B-4AA8-8086-CF9A75E0591B}"/>
                </c:ext>
              </c:extLst>
            </c:dLbl>
            <c:dLbl>
              <c:idx val="4"/>
              <c:layout>
                <c:manualLayout>
                  <c:x val="-2.1573497806557571E-2"/>
                  <c:y val="1.7010347528548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7FD-42B0-89A8-4564DE5CFE4B}"/>
                </c:ext>
              </c:extLst>
            </c:dLbl>
            <c:dLbl>
              <c:idx val="5"/>
              <c:layout>
                <c:manualLayout>
                  <c:x val="-1.5334517465956187E-2"/>
                  <c:y val="1.6749666762858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9B-4AA8-8086-CF9A75E0591B}"/>
                </c:ext>
              </c:extLst>
            </c:dLbl>
            <c:dLbl>
              <c:idx val="6"/>
              <c:layout>
                <c:manualLayout>
                  <c:x val="-1.6518650088809948E-2"/>
                  <c:y val="1.674966676285876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82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7FD-42B0-89A8-4564DE5CFE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Sheet1!$A$81:$A$90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Sheet1!$E$81:$E$90</c:f>
              <c:numCache>
                <c:formatCode>General</c:formatCode>
                <c:ptCount val="10"/>
                <c:pt idx="0">
                  <c:v>146</c:v>
                </c:pt>
                <c:pt idx="1">
                  <c:v>136</c:v>
                </c:pt>
                <c:pt idx="2">
                  <c:v>119</c:v>
                </c:pt>
                <c:pt idx="3">
                  <c:v>117</c:v>
                </c:pt>
                <c:pt idx="4">
                  <c:v>102</c:v>
                </c:pt>
                <c:pt idx="5">
                  <c:v>87</c:v>
                </c:pt>
                <c:pt idx="6">
                  <c:v>82</c:v>
                </c:pt>
                <c:pt idx="7">
                  <c:v>79</c:v>
                </c:pt>
                <c:pt idx="8">
                  <c:v>102</c:v>
                </c:pt>
                <c:pt idx="9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7FD-42B0-89A8-4564DE5CFE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983424"/>
        <c:axId val="49013888"/>
      </c:lineChart>
      <c:catAx>
        <c:axId val="489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13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83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32028469750993"/>
          <c:y val="0.95680628272251322"/>
          <c:w val="0.34519572953736649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ECONOMICS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2011-2020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400948991696367"/>
          <c:y val="1.7452006980802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99572653307345E-2"/>
          <c:y val="0.2486654421052181"/>
          <c:w val="0.89862089658326549"/>
          <c:h val="0.64528795811518502"/>
        </c:manualLayout>
      </c:layout>
      <c:lineChart>
        <c:grouping val="standard"/>
        <c:varyColors val="0"/>
        <c:ser>
          <c:idx val="0"/>
          <c:order val="0"/>
          <c:tx>
            <c:strRef>
              <c:f>Sheet1!$B$122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Sheet1!$A$140:$A$149</c:f>
              <c:strCache>
                <c:ptCount val="10"/>
                <c:pt idx="0">
                  <c:v> '11</c:v>
                </c:pt>
                <c:pt idx="1">
                  <c:v> '12</c:v>
                </c:pt>
                <c:pt idx="2">
                  <c:v> '13</c:v>
                </c:pt>
                <c:pt idx="3">
                  <c:v> '14</c:v>
                </c:pt>
                <c:pt idx="4">
                  <c:v> '15</c:v>
                </c:pt>
                <c:pt idx="5">
                  <c:v> '16</c:v>
                </c:pt>
                <c:pt idx="6">
                  <c:v> '17</c:v>
                </c:pt>
                <c:pt idx="7">
                  <c:v> '18</c:v>
                </c:pt>
                <c:pt idx="8">
                  <c:v> '19</c:v>
                </c:pt>
                <c:pt idx="9">
                  <c:v> '20</c:v>
                </c:pt>
              </c:strCache>
            </c:strRef>
          </c:cat>
          <c:val>
            <c:numRef>
              <c:f>Sheet1!$B$140:$B$149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21</c:v>
                </c:pt>
                <c:pt idx="6">
                  <c:v>21</c:v>
                </c:pt>
                <c:pt idx="7">
                  <c:v>16</c:v>
                </c:pt>
                <c:pt idx="8">
                  <c:v>8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2-4269-BF46-E10A93066E43}"/>
            </c:ext>
          </c:extLst>
        </c:ser>
        <c:ser>
          <c:idx val="1"/>
          <c:order val="1"/>
          <c:tx>
            <c:strRef>
              <c:f>Sheet1!$C$122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Sheet1!$A$140:$A$149</c:f>
              <c:strCache>
                <c:ptCount val="10"/>
                <c:pt idx="0">
                  <c:v> '11</c:v>
                </c:pt>
                <c:pt idx="1">
                  <c:v> '12</c:v>
                </c:pt>
                <c:pt idx="2">
                  <c:v> '13</c:v>
                </c:pt>
                <c:pt idx="3">
                  <c:v> '14</c:v>
                </c:pt>
                <c:pt idx="4">
                  <c:v> '15</c:v>
                </c:pt>
                <c:pt idx="5">
                  <c:v> '16</c:v>
                </c:pt>
                <c:pt idx="6">
                  <c:v> '17</c:v>
                </c:pt>
                <c:pt idx="7">
                  <c:v> '18</c:v>
                </c:pt>
                <c:pt idx="8">
                  <c:v> '19</c:v>
                </c:pt>
                <c:pt idx="9">
                  <c:v> '20</c:v>
                </c:pt>
              </c:strCache>
            </c:strRef>
          </c:cat>
          <c:val>
            <c:numRef>
              <c:f>Sheet1!$C$140:$C$149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2-4269-BF46-E10A93066E43}"/>
            </c:ext>
          </c:extLst>
        </c:ser>
        <c:ser>
          <c:idx val="2"/>
          <c:order val="2"/>
          <c:tx>
            <c:strRef>
              <c:f>Sheet1!$D$122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Sheet1!$A$140:$A$149</c:f>
              <c:strCache>
                <c:ptCount val="10"/>
                <c:pt idx="0">
                  <c:v> '11</c:v>
                </c:pt>
                <c:pt idx="1">
                  <c:v> '12</c:v>
                </c:pt>
                <c:pt idx="2">
                  <c:v> '13</c:v>
                </c:pt>
                <c:pt idx="3">
                  <c:v> '14</c:v>
                </c:pt>
                <c:pt idx="4">
                  <c:v> '15</c:v>
                </c:pt>
                <c:pt idx="5">
                  <c:v> '16</c:v>
                </c:pt>
                <c:pt idx="6">
                  <c:v> '17</c:v>
                </c:pt>
                <c:pt idx="7">
                  <c:v> '18</c:v>
                </c:pt>
                <c:pt idx="8">
                  <c:v> '19</c:v>
                </c:pt>
                <c:pt idx="9">
                  <c:v> '20</c:v>
                </c:pt>
              </c:strCache>
            </c:strRef>
          </c:cat>
          <c:val>
            <c:numRef>
              <c:f>Sheet1!$D$140:$D$149</c:f>
              <c:numCache>
                <c:formatCode>General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21</c:v>
                </c:pt>
                <c:pt idx="6">
                  <c:v>21</c:v>
                </c:pt>
                <c:pt idx="7">
                  <c:v>16</c:v>
                </c:pt>
                <c:pt idx="8">
                  <c:v>8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E2-4269-BF46-E10A93066E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038464"/>
        <c:axId val="49040000"/>
      </c:lineChart>
      <c:catAx>
        <c:axId val="490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4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40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38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722419928825751"/>
          <c:y val="0.95680628272251322"/>
          <c:w val="0.30516014234875488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ECONOMICS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4744823568"/>
          <c:y val="1.5280749148803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6290914346181E-2"/>
          <c:y val="0.17685479105687704"/>
          <c:w val="0.90661026972072445"/>
          <c:h val="0.64397905759162544"/>
        </c:manualLayout>
      </c:layout>
      <c:lineChart>
        <c:grouping val="standard"/>
        <c:varyColors val="0"/>
        <c:ser>
          <c:idx val="0"/>
          <c:order val="0"/>
          <c:tx>
            <c:strRef>
              <c:f>Sheet1!$B$92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886915334517466E-2"/>
                  <c:y val="1.466408321996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2-46CF-B07B-CFBA18DD36F1}"/>
                </c:ext>
              </c:extLst>
            </c:dLbl>
            <c:dLbl>
              <c:idx val="1"/>
              <c:layout>
                <c:manualLayout>
                  <c:x val="-1.5906910392861639E-2"/>
                  <c:y val="-1.999010594879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8D-47E7-BD6C-7FFE3C655D8B}"/>
                </c:ext>
              </c:extLst>
            </c:dLbl>
            <c:dLbl>
              <c:idx val="2"/>
              <c:layout>
                <c:manualLayout>
                  <c:x val="-1.7979701915590968E-2"/>
                  <c:y val="1.8257135397342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8D-47E7-BD6C-7FFE3C655D8B}"/>
                </c:ext>
              </c:extLst>
            </c:dLbl>
            <c:dLbl>
              <c:idx val="3"/>
              <c:layout>
                <c:manualLayout>
                  <c:x val="-1.9163927777233886E-2"/>
                  <c:y val="-2.392312871885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8D-47E7-BD6C-7FFE3C655D8B}"/>
                </c:ext>
              </c:extLst>
            </c:dLbl>
            <c:dLbl>
              <c:idx val="4"/>
              <c:layout>
                <c:manualLayout>
                  <c:x val="-2.0644000317011885E-2"/>
                  <c:y val="-2.756094460705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8D-47E7-BD6C-7FFE3C655D8B}"/>
                </c:ext>
              </c:extLst>
            </c:dLbl>
            <c:dLbl>
              <c:idx val="5"/>
              <c:layout>
                <c:manualLayout>
                  <c:x val="-1.4723057486375483E-2"/>
                  <c:y val="2.0605048714460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8D-47E7-BD6C-7FFE3C655D8B}"/>
                </c:ext>
              </c:extLst>
            </c:dLbl>
            <c:dLbl>
              <c:idx val="6"/>
              <c:layout>
                <c:manualLayout>
                  <c:x val="-1.9168123522748021E-2"/>
                  <c:y val="-2.050061150733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2D-4F00-B775-A498978507D3}"/>
                </c:ext>
              </c:extLst>
            </c:dLbl>
            <c:dLbl>
              <c:idx val="7"/>
              <c:layout>
                <c:manualLayout>
                  <c:x val="-2.2124166095579084E-2"/>
                  <c:y val="-2.7560944607055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8D-47E7-BD6C-7FFE3C655D8B}"/>
                </c:ext>
              </c:extLst>
            </c:dLbl>
            <c:dLbl>
              <c:idx val="8"/>
              <c:layout>
                <c:manualLayout>
                  <c:x val="-1.9163891971882983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8D-47E7-BD6C-7FFE3C655D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Sheet1!$A$111:$A$120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Sheet1!$B$111:$B$120</c:f>
              <c:numCache>
                <c:formatCode>General</c:formatCode>
                <c:ptCount val="10"/>
                <c:pt idx="0">
                  <c:v>16</c:v>
                </c:pt>
                <c:pt idx="1">
                  <c:v>18</c:v>
                </c:pt>
                <c:pt idx="2">
                  <c:v>15</c:v>
                </c:pt>
                <c:pt idx="3">
                  <c:v>13</c:v>
                </c:pt>
                <c:pt idx="4">
                  <c:v>27</c:v>
                </c:pt>
                <c:pt idx="5">
                  <c:v>15</c:v>
                </c:pt>
                <c:pt idx="6">
                  <c:v>19</c:v>
                </c:pt>
                <c:pt idx="7">
                  <c:v>18</c:v>
                </c:pt>
                <c:pt idx="8">
                  <c:v>29</c:v>
                </c:pt>
                <c:pt idx="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8D-47E7-BD6C-7FFE3C655D8B}"/>
            </c:ext>
          </c:extLst>
        </c:ser>
        <c:ser>
          <c:idx val="1"/>
          <c:order val="1"/>
          <c:tx>
            <c:strRef>
              <c:f>Sheet1!$C$92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355002027943666E-2"/>
                  <c:y val="2.9237608387956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2D-4F00-B775-A498978507D3}"/>
                </c:ext>
              </c:extLst>
            </c:dLbl>
            <c:dLbl>
              <c:idx val="1"/>
              <c:layout>
                <c:manualLayout>
                  <c:x val="-1.5888907338303022E-2"/>
                  <c:y val="2.9165285823774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8D-47E7-BD6C-7FFE3C655D8B}"/>
                </c:ext>
              </c:extLst>
            </c:dLbl>
            <c:dLbl>
              <c:idx val="2"/>
              <c:layout>
                <c:manualLayout>
                  <c:x val="-1.5871312423349968E-2"/>
                  <c:y val="2.480156538344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8D-47E7-BD6C-7FFE3C655D8B}"/>
                </c:ext>
              </c:extLst>
            </c:dLbl>
            <c:dLbl>
              <c:idx val="3"/>
              <c:layout>
                <c:manualLayout>
                  <c:x val="-1.5871312423349968E-2"/>
                  <c:y val="3.132685086468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8D-47E7-BD6C-7FFE3C655D8B}"/>
                </c:ext>
              </c:extLst>
            </c:dLbl>
            <c:dLbl>
              <c:idx val="4"/>
              <c:layout>
                <c:manualLayout>
                  <c:x val="-1.5871312423349913E-2"/>
                  <c:y val="2.262647022303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8D-47E7-BD6C-7FFE3C655D8B}"/>
                </c:ext>
              </c:extLst>
            </c:dLbl>
            <c:dLbl>
              <c:idx val="5"/>
              <c:layout>
                <c:manualLayout>
                  <c:x val="-1.5871312423349968E-2"/>
                  <c:y val="3.132685086468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8D-47E7-BD6C-7FFE3C655D8B}"/>
                </c:ext>
              </c:extLst>
            </c:dLbl>
            <c:dLbl>
              <c:idx val="6"/>
              <c:layout>
                <c:manualLayout>
                  <c:x val="-1.5871312423349968E-2"/>
                  <c:y val="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8D-47E7-BD6C-7FFE3C655D8B}"/>
                </c:ext>
              </c:extLst>
            </c:dLbl>
            <c:dLbl>
              <c:idx val="7"/>
              <c:layout>
                <c:manualLayout>
                  <c:x val="-1.3503027929679392E-2"/>
                  <c:y val="-2.1888939275260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8D-47E7-BD6C-7FFE3C655D8B}"/>
                </c:ext>
              </c:extLst>
            </c:dLbl>
            <c:dLbl>
              <c:idx val="8"/>
              <c:layout>
                <c:manualLayout>
                  <c:x val="-1.5888938616243131E-2"/>
                  <c:y val="-2.7549779445108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8D-47E7-BD6C-7FFE3C655D8B}"/>
                </c:ext>
              </c:extLst>
            </c:dLbl>
            <c:dLbl>
              <c:idx val="9"/>
              <c:layout>
                <c:manualLayout>
                  <c:x val="-1.3223311562076056E-2"/>
                  <c:y val="1.5356254551950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98D-47E7-BD6C-7FFE3C655D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Sheet1!$A$111:$A$120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Sheet1!$C$111:$C$120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98D-47E7-BD6C-7FFE3C655D8B}"/>
            </c:ext>
          </c:extLst>
        </c:ser>
        <c:ser>
          <c:idx val="2"/>
          <c:order val="2"/>
          <c:tx>
            <c:strRef>
              <c:f>Sheet1!$D$92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795289576369561E-2"/>
                  <c:y val="1.8674884225859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98D-47E7-BD6C-7FFE3C655D8B}"/>
                </c:ext>
              </c:extLst>
            </c:dLbl>
            <c:dLbl>
              <c:idx val="1"/>
              <c:layout>
                <c:manualLayout>
                  <c:x val="-1.9164533829363718E-2"/>
                  <c:y val="2.5385971059900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8D-47E7-BD6C-7FFE3C655D8B}"/>
                </c:ext>
              </c:extLst>
            </c:dLbl>
            <c:dLbl>
              <c:idx val="2"/>
              <c:layout>
                <c:manualLayout>
                  <c:x val="-1.9163891971883094E-2"/>
                  <c:y val="2.9575984894220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98D-47E7-BD6C-7FFE3C655D8B}"/>
                </c:ext>
              </c:extLst>
            </c:dLbl>
            <c:dLbl>
              <c:idx val="3"/>
              <c:layout>
                <c:manualLayout>
                  <c:x val="-1.9164008494498674E-2"/>
                  <c:y val="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98D-47E7-BD6C-7FFE3C655D8B}"/>
                </c:ext>
              </c:extLst>
            </c:dLbl>
            <c:dLbl>
              <c:idx val="4"/>
              <c:layout>
                <c:manualLayout>
                  <c:x val="-1.768404171503429E-2"/>
                  <c:y val="-2.2780228387681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98D-47E7-BD6C-7FFE3C655D8B}"/>
                </c:ext>
              </c:extLst>
            </c:dLbl>
            <c:dLbl>
              <c:idx val="5"/>
              <c:layout>
                <c:manualLayout>
                  <c:x val="-1.6795662531526364E-2"/>
                  <c:y val="-2.713045031674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98D-47E7-BD6C-7FFE3C655D8B}"/>
                </c:ext>
              </c:extLst>
            </c:dLbl>
            <c:dLbl>
              <c:idx val="6"/>
              <c:layout>
                <c:manualLayout>
                  <c:x val="-1.9168146832445235E-2"/>
                  <c:y val="-2.4874434871033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2D-4F00-B775-A498978507D3}"/>
                </c:ext>
              </c:extLst>
            </c:dLbl>
            <c:dLbl>
              <c:idx val="7"/>
              <c:layout>
                <c:manualLayout>
                  <c:x val="-1.4427304047029733E-2"/>
                  <c:y val="2.538593670555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98D-47E7-BD6C-7FFE3C655D8B}"/>
                </c:ext>
              </c:extLst>
            </c:dLbl>
            <c:dLbl>
              <c:idx val="8"/>
              <c:layout>
                <c:manualLayout>
                  <c:x val="-1.5314844081434759E-2"/>
                  <c:y val="-2.3049703865550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98D-47E7-BD6C-7FFE3C655D8B}"/>
                </c:ext>
              </c:extLst>
            </c:dLbl>
            <c:dLbl>
              <c:idx val="9"/>
              <c:layout>
                <c:manualLayout>
                  <c:x val="-1.1172337916019823E-2"/>
                  <c:y val="-2.1471053029366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98D-47E7-BD6C-7FFE3C655D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Sheet1!$A$111:$A$120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Sheet1!$D$111:$D$120</c:f>
              <c:numCache>
                <c:formatCode>General</c:formatCode>
                <c:ptCount val="10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17</c:v>
                </c:pt>
                <c:pt idx="6">
                  <c:v>13</c:v>
                </c:pt>
                <c:pt idx="7">
                  <c:v>8</c:v>
                </c:pt>
                <c:pt idx="8">
                  <c:v>7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98D-47E7-BD6C-7FFE3C655D8B}"/>
            </c:ext>
          </c:extLst>
        </c:ser>
        <c:ser>
          <c:idx val="3"/>
          <c:order val="3"/>
          <c:tx>
            <c:strRef>
              <c:f>Sheet1!$E$92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207791965613536E-2"/>
                  <c:y val="-2.704511412513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2D-4F00-B775-A498978507D3}"/>
                </c:ext>
              </c:extLst>
            </c:dLbl>
            <c:dLbl>
              <c:idx val="1"/>
              <c:layout>
                <c:manualLayout>
                  <c:x val="-1.9458935306266113E-2"/>
                  <c:y val="1.5651976748979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98D-47E7-BD6C-7FFE3C655D8B}"/>
                </c:ext>
              </c:extLst>
            </c:dLbl>
            <c:dLbl>
              <c:idx val="2"/>
              <c:layout>
                <c:manualLayout>
                  <c:x val="-1.5315403514170009E-2"/>
                  <c:y val="-2.5655412183424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98D-47E7-BD6C-7FFE3C655D8B}"/>
                </c:ext>
              </c:extLst>
            </c:dLbl>
            <c:dLbl>
              <c:idx val="3"/>
              <c:layout>
                <c:manualLayout>
                  <c:x val="-2.0644116865498437E-2"/>
                  <c:y val="-3.4086208791963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98D-47E7-BD6C-7FFE3C655D8B}"/>
                </c:ext>
              </c:extLst>
            </c:dLbl>
            <c:dLbl>
              <c:idx val="4"/>
              <c:layout>
                <c:manualLayout>
                  <c:x val="-2.0643729189789121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98D-47E7-BD6C-7FFE3C655D8B}"/>
                </c:ext>
              </c:extLst>
            </c:dLbl>
            <c:dLbl>
              <c:idx val="5"/>
              <c:layout>
                <c:manualLayout>
                  <c:x val="-2.0643729189789121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98D-47E7-BD6C-7FFE3C655D8B}"/>
                </c:ext>
              </c:extLst>
            </c:dLbl>
            <c:dLbl>
              <c:idx val="6"/>
              <c:layout>
                <c:manualLayout>
                  <c:x val="-1.1471038404013353E-2"/>
                  <c:y val="-1.7410694788763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98D-47E7-BD6C-7FFE3C655D8B}"/>
                </c:ext>
              </c:extLst>
            </c:dLbl>
            <c:dLbl>
              <c:idx val="7"/>
              <c:layout>
                <c:manualLayout>
                  <c:x val="-1.7684018405337096E-2"/>
                  <c:y val="-2.521918071759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98D-47E7-BD6C-7FFE3C655D8B}"/>
                </c:ext>
              </c:extLst>
            </c:dLbl>
            <c:dLbl>
              <c:idx val="8"/>
              <c:layout>
                <c:manualLayout>
                  <c:x val="-1.6203269884337283E-2"/>
                  <c:y val="-4.0496214151241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98D-47E7-BD6C-7FFE3C655D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Sheet1!$A$111:$A$120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Sheet1!$E$111:$E$120</c:f>
              <c:numCache>
                <c:formatCode>General</c:formatCode>
                <c:ptCount val="10"/>
                <c:pt idx="0">
                  <c:v>17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21</c:v>
                </c:pt>
                <c:pt idx="5">
                  <c:v>21</c:v>
                </c:pt>
                <c:pt idx="6">
                  <c:v>16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E98D-47E7-BD6C-7FFE3C655D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254400"/>
        <c:axId val="49255936"/>
      </c:lineChart>
      <c:catAx>
        <c:axId val="4925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5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55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86133768352365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54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519572953736649"/>
          <c:y val="0.95680628272251322"/>
          <c:w val="0.37099644128113884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ECONOMICS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2011-2020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Admissions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341638961796467"/>
          <c:y val="1.5280749148803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53787713272795E-2"/>
          <c:y val="0.24212902424717303"/>
          <c:w val="0.91401084864391968"/>
          <c:h val="0.64528795811518502"/>
        </c:manualLayout>
      </c:layout>
      <c:lineChart>
        <c:grouping val="standard"/>
        <c:varyColors val="0"/>
        <c:ser>
          <c:idx val="0"/>
          <c:order val="0"/>
          <c:tx>
            <c:strRef>
              <c:f>Sheet1!$I$92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Sheet1!$H$110:$H$119</c:f>
              <c:strCache>
                <c:ptCount val="10"/>
                <c:pt idx="0">
                  <c:v> '11</c:v>
                </c:pt>
                <c:pt idx="1">
                  <c:v> '12</c:v>
                </c:pt>
                <c:pt idx="2">
                  <c:v> '13</c:v>
                </c:pt>
                <c:pt idx="3">
                  <c:v> '14</c:v>
                </c:pt>
                <c:pt idx="4">
                  <c:v> '15</c:v>
                </c:pt>
                <c:pt idx="5">
                  <c:v> '16</c:v>
                </c:pt>
                <c:pt idx="6">
                  <c:v> '17</c:v>
                </c:pt>
                <c:pt idx="7">
                  <c:v> '18</c:v>
                </c:pt>
                <c:pt idx="8">
                  <c:v> '19</c:v>
                </c:pt>
                <c:pt idx="9">
                  <c:v> '20</c:v>
                </c:pt>
              </c:strCache>
            </c:strRef>
          </c:cat>
          <c:val>
            <c:numRef>
              <c:f>Sheet1!$I$110:$I$119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A-4883-9A85-FA75572801C5}"/>
            </c:ext>
          </c:extLst>
        </c:ser>
        <c:ser>
          <c:idx val="1"/>
          <c:order val="1"/>
          <c:tx>
            <c:strRef>
              <c:f>Sheet1!$J$92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Sheet1!$H$110:$H$119</c:f>
              <c:strCache>
                <c:ptCount val="10"/>
                <c:pt idx="0">
                  <c:v> '11</c:v>
                </c:pt>
                <c:pt idx="1">
                  <c:v> '12</c:v>
                </c:pt>
                <c:pt idx="2">
                  <c:v> '13</c:v>
                </c:pt>
                <c:pt idx="3">
                  <c:v> '14</c:v>
                </c:pt>
                <c:pt idx="4">
                  <c:v> '15</c:v>
                </c:pt>
                <c:pt idx="5">
                  <c:v> '16</c:v>
                </c:pt>
                <c:pt idx="6">
                  <c:v> '17</c:v>
                </c:pt>
                <c:pt idx="7">
                  <c:v> '18</c:v>
                </c:pt>
                <c:pt idx="8">
                  <c:v> '19</c:v>
                </c:pt>
                <c:pt idx="9">
                  <c:v> '20</c:v>
                </c:pt>
              </c:strCache>
            </c:strRef>
          </c:cat>
          <c:val>
            <c:numRef>
              <c:f>Sheet1!$J$110:$J$119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A-4883-9A85-FA75572801C5}"/>
            </c:ext>
          </c:extLst>
        </c:ser>
        <c:ser>
          <c:idx val="2"/>
          <c:order val="2"/>
          <c:tx>
            <c:strRef>
              <c:f>Sheet1!$K$92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Sheet1!$H$110:$H$119</c:f>
              <c:strCache>
                <c:ptCount val="10"/>
                <c:pt idx="0">
                  <c:v> '11</c:v>
                </c:pt>
                <c:pt idx="1">
                  <c:v> '12</c:v>
                </c:pt>
                <c:pt idx="2">
                  <c:v> '13</c:v>
                </c:pt>
                <c:pt idx="3">
                  <c:v> '14</c:v>
                </c:pt>
                <c:pt idx="4">
                  <c:v> '15</c:v>
                </c:pt>
                <c:pt idx="5">
                  <c:v> '16</c:v>
                </c:pt>
                <c:pt idx="6">
                  <c:v> '17</c:v>
                </c:pt>
                <c:pt idx="7">
                  <c:v> '18</c:v>
                </c:pt>
                <c:pt idx="8">
                  <c:v> '19</c:v>
                </c:pt>
                <c:pt idx="9">
                  <c:v> '20</c:v>
                </c:pt>
              </c:strCache>
            </c:strRef>
          </c:cat>
          <c:val>
            <c:numRef>
              <c:f>Sheet1!$K$110:$K$119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A-4883-9A85-FA75572801C5}"/>
            </c:ext>
          </c:extLst>
        </c:ser>
        <c:ser>
          <c:idx val="3"/>
          <c:order val="3"/>
          <c:tx>
            <c:strRef>
              <c:f>Sheet1!$L$92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Sheet1!$H$110:$H$119</c:f>
              <c:strCache>
                <c:ptCount val="10"/>
                <c:pt idx="0">
                  <c:v> '11</c:v>
                </c:pt>
                <c:pt idx="1">
                  <c:v> '12</c:v>
                </c:pt>
                <c:pt idx="2">
                  <c:v> '13</c:v>
                </c:pt>
                <c:pt idx="3">
                  <c:v> '14</c:v>
                </c:pt>
                <c:pt idx="4">
                  <c:v> '15</c:v>
                </c:pt>
                <c:pt idx="5">
                  <c:v> '16</c:v>
                </c:pt>
                <c:pt idx="6">
                  <c:v> '17</c:v>
                </c:pt>
                <c:pt idx="7">
                  <c:v> '18</c:v>
                </c:pt>
                <c:pt idx="8">
                  <c:v> '19</c:v>
                </c:pt>
                <c:pt idx="9">
                  <c:v> '20</c:v>
                </c:pt>
              </c:strCache>
            </c:strRef>
          </c:cat>
          <c:val>
            <c:numRef>
              <c:f>Sheet1!$L$110:$L$119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A-4883-9A85-FA75572801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916544"/>
        <c:axId val="49918336"/>
      </c:lineChart>
      <c:catAx>
        <c:axId val="49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1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18336"/>
        <c:scaling>
          <c:orientation val="minMax"/>
          <c:max val="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165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07829181494875"/>
          <c:y val="0.95680628272251322"/>
          <c:w val="0.37366548042704695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FINANCE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(Note: Major introduced in Fall</a:t>
            </a:r>
            <a: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2021</a:t>
            </a: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9480803813048865"/>
          <c:y val="1.74584783753580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98844095653421E-2"/>
          <c:y val="0.21821787774081258"/>
          <c:w val="0.90689202140520453"/>
          <c:h val="0.61701164189712832"/>
        </c:manualLayout>
      </c:layout>
      <c:lineChart>
        <c:grouping val="standard"/>
        <c:varyColors val="0"/>
        <c:ser>
          <c:idx val="0"/>
          <c:order val="0"/>
          <c:tx>
            <c:strRef>
              <c:f>Sheet1!$I$182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65E-4DC9-A956-B04838B4314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65E-4DC9-A956-B04838B4314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65E-4DC9-A956-B04838B4314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65E-4DC9-A956-B04838B4314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65E-4DC9-A956-B04838B4314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65E-4DC9-A956-B04838B4314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65E-4DC9-A956-B04838B4314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65E-4DC9-A956-B04838B4314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65E-4DC9-A956-B04838B431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Sheet1!$H$183:$H$192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Sheet1!$I$183:$I$192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E16-4C7F-B45F-75F5108B4012}"/>
            </c:ext>
          </c:extLst>
        </c:ser>
        <c:ser>
          <c:idx val="1"/>
          <c:order val="1"/>
          <c:tx>
            <c:strRef>
              <c:f>Sheet1!$J$182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5E-4DC9-A956-B04838B4314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5E-4DC9-A956-B04838B4314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5E-4DC9-A956-B04838B4314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5E-4DC9-A956-B04838B4314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5E-4DC9-A956-B04838B4314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5E-4DC9-A956-B04838B4314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5E-4DC9-A956-B04838B4314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5E-4DC9-A956-B04838B4314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5E-4DC9-A956-B04838B431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Sheet1!$H$183:$H$192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Sheet1!$J$183:$J$192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E16-4C7F-B45F-75F5108B4012}"/>
            </c:ext>
          </c:extLst>
        </c:ser>
        <c:ser>
          <c:idx val="2"/>
          <c:order val="2"/>
          <c:tx>
            <c:strRef>
              <c:f>Sheet1!$K$182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5E-4DC9-A956-B04838B4314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5E-4DC9-A956-B04838B4314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5E-4DC9-A956-B04838B4314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5E-4DC9-A956-B04838B4314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5E-4DC9-A956-B04838B4314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5E-4DC9-A956-B04838B4314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5E-4DC9-A956-B04838B4314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5E-4DC9-A956-B04838B4314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5E-4DC9-A956-B04838B4314E}"/>
                </c:ext>
              </c:extLst>
            </c:dLbl>
            <c:dLbl>
              <c:idx val="9"/>
              <c:layout>
                <c:manualLayout>
                  <c:x val="-1.4375520133154195E-2"/>
                  <c:y val="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AF-4728-8255-410ACB1EC2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Sheet1!$H$183:$H$192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Sheet1!$K$183:$K$192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E16-4C7F-B45F-75F5108B4012}"/>
            </c:ext>
          </c:extLst>
        </c:ser>
        <c:ser>
          <c:idx val="3"/>
          <c:order val="3"/>
          <c:tx>
            <c:strRef>
              <c:f>Sheet1!$L$182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5E-4DC9-A956-B04838B4314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5E-4DC9-A956-B04838B4314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5E-4DC9-A956-B04838B4314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5E-4DC9-A956-B04838B4314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5E-4DC9-A956-B04838B4314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5E-4DC9-A956-B04838B4314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5E-4DC9-A956-B04838B4314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5E-4DC9-A956-B04838B4314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5E-4DC9-A956-B04838B431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Sheet1!$H$183:$H$192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Sheet1!$L$183:$L$192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E16-4C7F-B45F-75F5108B40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447872"/>
        <c:axId val="50449408"/>
      </c:lineChart>
      <c:catAx>
        <c:axId val="504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49408"/>
        <c:scaling>
          <c:orientation val="minMax"/>
          <c:max val="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78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60854092526704"/>
          <c:y val="0.95680628272251322"/>
          <c:w val="0.37366548042704695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MANAGEMENT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3665480503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71046092595439E-2"/>
          <c:y val="0.13307540091519973"/>
          <c:w val="0.91281138790035432"/>
          <c:h val="0.64528795811518502"/>
        </c:manualLayout>
      </c:layout>
      <c:lineChart>
        <c:grouping val="standard"/>
        <c:varyColors val="0"/>
        <c:ser>
          <c:idx val="0"/>
          <c:order val="0"/>
          <c:tx>
            <c:strRef>
              <c:f>Sheet1!$I$122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748371817643576E-2"/>
                  <c:y val="2.6178010471204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06-47D3-823A-5BA6952BD432}"/>
                </c:ext>
              </c:extLst>
            </c:dLbl>
            <c:dLbl>
              <c:idx val="1"/>
              <c:layout>
                <c:manualLayout>
                  <c:x val="-2.2942522948396993E-2"/>
                  <c:y val="-2.0506108202443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5F-4D1B-B581-D6D96925D10E}"/>
                </c:ext>
              </c:extLst>
            </c:dLbl>
            <c:dLbl>
              <c:idx val="2"/>
              <c:layout>
                <c:manualLayout>
                  <c:x val="-1.2507424138590179E-2"/>
                  <c:y val="-2.356020942408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5F-4D1B-B581-D6D96925D10E}"/>
                </c:ext>
              </c:extLst>
            </c:dLbl>
            <c:dLbl>
              <c:idx val="3"/>
              <c:layout>
                <c:manualLayout>
                  <c:x val="-1.3987566607460035E-2"/>
                  <c:y val="-2.3996509598603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5F-4D1B-B581-D6D96925D10E}"/>
                </c:ext>
              </c:extLst>
            </c:dLbl>
            <c:dLbl>
              <c:idx val="4"/>
              <c:layout>
                <c:manualLayout>
                  <c:x val="-2.9603315571343988E-4"/>
                  <c:y val="-1.265270506108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5F-4D1B-B581-D6D96925D10E}"/>
                </c:ext>
              </c:extLst>
            </c:dLbl>
            <c:dLbl>
              <c:idx val="5"/>
              <c:layout>
                <c:manualLayout>
                  <c:x val="0"/>
                  <c:y val="-6.5445026178010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5F-4D1B-B581-D6D96925D10E}"/>
                </c:ext>
              </c:extLst>
            </c:dLbl>
            <c:dLbl>
              <c:idx val="6"/>
              <c:layout>
                <c:manualLayout>
                  <c:x val="-3.8484310242747188E-3"/>
                  <c:y val="-3.9267015706806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5F-4D1B-B581-D6D96925D10E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5F-4D1B-B581-D6D96925D10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5F-4D1B-B581-D6D96925D1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Sheet1!$H$141:$H$150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Sheet1!$I$141:$I$150</c:f>
              <c:numCache>
                <c:formatCode>General</c:formatCode>
                <c:ptCount val="10"/>
                <c:pt idx="0">
                  <c:v>46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B5F-4D1B-B581-D6D96925D10E}"/>
            </c:ext>
          </c:extLst>
        </c:ser>
        <c:ser>
          <c:idx val="1"/>
          <c:order val="1"/>
          <c:tx>
            <c:strRef>
              <c:f>Sheet1!$J$122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2268080166710953E-3"/>
                  <c:y val="-1.6749529345481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06-47D3-823A-5BA6952BD432}"/>
                </c:ext>
              </c:extLst>
            </c:dLbl>
            <c:dLbl>
              <c:idx val="2"/>
              <c:layout>
                <c:manualLayout>
                  <c:x val="-4.6255763322657923E-3"/>
                  <c:y val="5.24109878935290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C0-4887-937E-C5DA8E1D8BF4}"/>
                </c:ext>
              </c:extLst>
            </c:dLbl>
            <c:dLbl>
              <c:idx val="3"/>
              <c:layout>
                <c:manualLayout>
                  <c:x val="-2.4459797765066224E-2"/>
                  <c:y val="-8.28420662076926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F-4F9B-A958-04EA19ACA2E6}"/>
                </c:ext>
              </c:extLst>
            </c:dLbl>
            <c:dLbl>
              <c:idx val="4"/>
              <c:layout>
                <c:manualLayout>
                  <c:x val="-2.5643930387919983E-2"/>
                  <c:y val="-1.5265009413090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C0-4887-937E-C5DA8E1D8BF4}"/>
                </c:ext>
              </c:extLst>
            </c:dLbl>
            <c:dLbl>
              <c:idx val="5"/>
              <c:layout>
                <c:manualLayout>
                  <c:x val="-2.4755830920779664E-2"/>
                  <c:y val="-7.84790644624919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5F-4D1B-B581-D6D96925D10E}"/>
                </c:ext>
              </c:extLst>
            </c:dLbl>
            <c:dLbl>
              <c:idx val="6"/>
              <c:layout>
                <c:manualLayout>
                  <c:x val="-2.2091532519358789E-2"/>
                  <c:y val="-8.28420662076926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5F-4D1B-B581-D6D96925D10E}"/>
                </c:ext>
              </c:extLst>
            </c:dLbl>
            <c:dLbl>
              <c:idx val="7"/>
              <c:layout>
                <c:manualLayout>
                  <c:x val="-2.2091532519358616E-2"/>
                  <c:y val="-4.7938052246087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6F-4F9B-A958-04EA19ACA2E6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5F-4D1B-B581-D6D96925D10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C0-4887-937E-C5DA8E1D8B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Sheet1!$H$141:$H$150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Sheet1!$J$141:$J$150</c:f>
              <c:numCache>
                <c:formatCode>General</c:formatCode>
                <c:ptCount val="10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B5F-4D1B-B581-D6D96925D10E}"/>
            </c:ext>
          </c:extLst>
        </c:ser>
        <c:ser>
          <c:idx val="2"/>
          <c:order val="2"/>
          <c:tx>
            <c:strRef>
              <c:f>Sheet1!$K$122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1.651865008880999E-2"/>
                  <c:y val="2.1644886012284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06-47D3-823A-5BA6952BD432}"/>
                </c:ext>
              </c:extLst>
            </c:dLbl>
            <c:dLbl>
              <c:idx val="3"/>
              <c:layout>
                <c:manualLayout>
                  <c:x val="-1.9168146832445235E-2"/>
                  <c:y val="2.2693105770155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6F-4F9B-A958-04EA19ACA2E6}"/>
                </c:ext>
              </c:extLst>
            </c:dLbl>
            <c:dLbl>
              <c:idx val="6"/>
              <c:layout>
                <c:manualLayout>
                  <c:x val="-3.2748726125042628E-2"/>
                  <c:y val="-3.48490470104849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C0-4887-937E-C5DA8E1D8BF4}"/>
                </c:ext>
              </c:extLst>
            </c:dLbl>
            <c:dLbl>
              <c:idx val="7"/>
              <c:layout>
                <c:manualLayout>
                  <c:x val="-2.3275665142212461E-2"/>
                  <c:y val="-1.570130958761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5F-4D1B-B581-D6D96925D10E}"/>
                </c:ext>
              </c:extLst>
            </c:dLbl>
            <c:dLbl>
              <c:idx val="8"/>
              <c:layout>
                <c:manualLayout>
                  <c:x val="-8.5849615156897569E-3"/>
                  <c:y val="-1.4834205933682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5F-4D1B-B581-D6D96925D10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5F-4D1B-B581-D6D96925D1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Sheet1!$H$141:$H$150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Sheet1!$K$141:$K$150</c:f>
              <c:numCache>
                <c:formatCode>General</c:formatCode>
                <c:ptCount val="10"/>
                <c:pt idx="0">
                  <c:v>48</c:v>
                </c:pt>
                <c:pt idx="1">
                  <c:v>35</c:v>
                </c:pt>
                <c:pt idx="2">
                  <c:v>22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B5F-4D1B-B581-D6D96925D10E}"/>
            </c:ext>
          </c:extLst>
        </c:ser>
        <c:ser>
          <c:idx val="3"/>
          <c:order val="3"/>
          <c:tx>
            <c:strRef>
              <c:f>Sheet1!$L$122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5334517465956187E-2"/>
                  <c:y val="2.164488601228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06-47D3-823A-5BA6952BD432}"/>
                </c:ext>
              </c:extLst>
            </c:dLbl>
            <c:dLbl>
              <c:idx val="2"/>
              <c:layout>
                <c:manualLayout>
                  <c:x val="-1.3839526719906058E-2"/>
                  <c:y val="-2.4863613252531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6F-4F9B-A958-04EA19ACA2E6}"/>
                </c:ext>
              </c:extLst>
            </c:dLbl>
            <c:dLbl>
              <c:idx val="3"/>
              <c:layout>
                <c:manualLayout>
                  <c:x val="-1.9163717989958182E-2"/>
                  <c:y val="-3.1917419026810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5F-4D1B-B581-D6D96925D10E}"/>
                </c:ext>
              </c:extLst>
            </c:dLbl>
            <c:dLbl>
              <c:idx val="4"/>
              <c:layout>
                <c:manualLayout>
                  <c:x val="-1.1767294629912023E-2"/>
                  <c:y val="1.5712302977834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F-4F9B-A958-04EA19ACA2E6}"/>
                </c:ext>
              </c:extLst>
            </c:dLbl>
            <c:dLbl>
              <c:idx val="5"/>
              <c:layout>
                <c:manualLayout>
                  <c:x val="-1.4394670470809267E-2"/>
                  <c:y val="1.6148603152354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F-4F9B-A958-04EA19ACA2E6}"/>
                </c:ext>
              </c:extLst>
            </c:dLbl>
            <c:dLbl>
              <c:idx val="6"/>
              <c:layout>
                <c:manualLayout>
                  <c:x val="-1.2026405225101833E-2"/>
                  <c:y val="-2.617251377609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6F-4F9B-A958-04EA19ACA2E6}"/>
                </c:ext>
              </c:extLst>
            </c:dLbl>
            <c:dLbl>
              <c:idx val="7"/>
              <c:layout>
                <c:manualLayout>
                  <c:x val="-7.9928952042628773E-3"/>
                  <c:y val="-1.570680628272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5F-4D1B-B581-D6D96925D10E}"/>
                </c:ext>
              </c:extLst>
            </c:dLbl>
            <c:dLbl>
              <c:idx val="8"/>
              <c:layout>
                <c:manualLayout>
                  <c:x val="-2.0907399896504943E-2"/>
                  <c:y val="-1.395610888953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C0-4887-937E-C5DA8E1D8BF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6F-4F9B-A958-04EA19ACA2E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Sheet1!$H$141:$H$150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Sheet1!$L$141:$L$150</c:f>
              <c:numCache>
                <c:formatCode>General</c:formatCode>
                <c:ptCount val="10"/>
                <c:pt idx="0">
                  <c:v>55</c:v>
                </c:pt>
                <c:pt idx="1">
                  <c:v>35</c:v>
                </c:pt>
                <c:pt idx="2">
                  <c:v>23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B5F-4D1B-B581-D6D96925D1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005504"/>
        <c:axId val="50007040"/>
      </c:lineChart>
      <c:catAx>
        <c:axId val="500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07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5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786476868327504"/>
          <c:y val="0.95680628272251322"/>
          <c:w val="0.37099644128113884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MANAGEMENT</a:t>
            </a:r>
            <a:r>
              <a:rPr lang="en-US" sz="12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INFORMATION SYSTEMS</a:t>
            </a: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5015308158622"/>
          <c:y val="2.1802160537436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79409871213383E-2"/>
          <c:y val="0.24214015662397828"/>
          <c:w val="0.89566122214745347"/>
          <c:h val="0.64528795811518502"/>
        </c:manualLayout>
      </c:layout>
      <c:lineChart>
        <c:grouping val="standard"/>
        <c:varyColors val="0"/>
        <c:ser>
          <c:idx val="0"/>
          <c:order val="0"/>
          <c:tx>
            <c:strRef>
              <c:f>Sheet1!$B$182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1.7664449371766554E-2"/>
                  <c:y val="-1.8700337824819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46-4966-9C5C-F10AD37E52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Sheet1!$A$201:$A$210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Sheet1!$B$201:$B$210</c:f>
              <c:numCache>
                <c:formatCode>General</c:formatCode>
                <c:ptCount val="10"/>
                <c:pt idx="0">
                  <c:v>13</c:v>
                </c:pt>
                <c:pt idx="1">
                  <c:v>17</c:v>
                </c:pt>
                <c:pt idx="2">
                  <c:v>31</c:v>
                </c:pt>
                <c:pt idx="3">
                  <c:v>39</c:v>
                </c:pt>
                <c:pt idx="4">
                  <c:v>45</c:v>
                </c:pt>
                <c:pt idx="5">
                  <c:v>50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3-4939-9DB1-EC6785A10C24}"/>
            </c:ext>
          </c:extLst>
        </c:ser>
        <c:ser>
          <c:idx val="1"/>
          <c:order val="1"/>
          <c:tx>
            <c:strRef>
              <c:f>Sheet1!$C$182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1.8021099937996204E-2"/>
                  <c:y val="-2.2692968352778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4A3-9095-F5F5B0F3E13A}"/>
                </c:ext>
              </c:extLst>
            </c:dLbl>
            <c:dLbl>
              <c:idx val="9"/>
              <c:layout>
                <c:manualLayout>
                  <c:x val="-1.6207815275310945E-2"/>
                  <c:y val="-2.4874434871033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4A3-9095-F5F5B0F3E13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Sheet1!$A$201:$A$210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Sheet1!$C$201:$C$210</c:f>
              <c:numCache>
                <c:formatCode>General</c:formatCode>
                <c:ptCount val="10"/>
                <c:pt idx="0">
                  <c:v>178</c:v>
                </c:pt>
                <c:pt idx="1">
                  <c:v>227</c:v>
                </c:pt>
                <c:pt idx="2">
                  <c:v>356</c:v>
                </c:pt>
                <c:pt idx="3">
                  <c:v>461</c:v>
                </c:pt>
                <c:pt idx="4">
                  <c:v>421</c:v>
                </c:pt>
                <c:pt idx="5">
                  <c:v>263</c:v>
                </c:pt>
                <c:pt idx="6">
                  <c:v>172</c:v>
                </c:pt>
                <c:pt idx="7">
                  <c:v>130</c:v>
                </c:pt>
                <c:pt idx="8">
                  <c:v>91</c:v>
                </c:pt>
                <c:pt idx="9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3-4939-9DB1-EC6785A10C24}"/>
            </c:ext>
          </c:extLst>
        </c:ser>
        <c:ser>
          <c:idx val="2"/>
          <c:order val="2"/>
          <c:tx>
            <c:strRef>
              <c:f>Sheet1!$D$182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2.5416379001459447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3-4939-9DB1-EC6785A10C24}"/>
                </c:ext>
              </c:extLst>
            </c:dLbl>
            <c:dLbl>
              <c:idx val="5"/>
              <c:layout>
                <c:manualLayout>
                  <c:x val="-2.5416262478843862E-2"/>
                  <c:y val="-3.175090878729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3-4939-9DB1-EC6785A10C24}"/>
                </c:ext>
              </c:extLst>
            </c:dLbl>
            <c:dLbl>
              <c:idx val="6"/>
              <c:layout>
                <c:manualLayout>
                  <c:x val="-2.6896099696749894E-2"/>
                  <c:y val="-3.610109910812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3-4939-9DB1-EC6785A10C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Sheet1!$A$201:$A$210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Sheet1!$D$201:$D$210</c:f>
              <c:numCache>
                <c:formatCode>General</c:formatCode>
                <c:ptCount val="10"/>
                <c:pt idx="0">
                  <c:v>191</c:v>
                </c:pt>
                <c:pt idx="1">
                  <c:v>244</c:v>
                </c:pt>
                <c:pt idx="2">
                  <c:v>387</c:v>
                </c:pt>
                <c:pt idx="3">
                  <c:v>500</c:v>
                </c:pt>
                <c:pt idx="4">
                  <c:v>466</c:v>
                </c:pt>
                <c:pt idx="5">
                  <c:v>313</c:v>
                </c:pt>
                <c:pt idx="6">
                  <c:v>215</c:v>
                </c:pt>
                <c:pt idx="7">
                  <c:v>175</c:v>
                </c:pt>
                <c:pt idx="8">
                  <c:v>131</c:v>
                </c:pt>
                <c:pt idx="9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53-4939-9DB1-EC6785A10C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498176"/>
        <c:axId val="50508160"/>
      </c:lineChart>
      <c:catAx>
        <c:axId val="5049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0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08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6.2893081761006293E-3"/>
              <c:y val="0.48776508972267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9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722419928825751"/>
          <c:y val="0.95680628272251322"/>
          <c:w val="0.30516014234875488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MANAGEMENT INFORMATION SYSTEMS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220635753864108"/>
          <c:y val="1.5280749148803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71325808963062E-2"/>
          <c:y val="0.2295260474639623"/>
          <c:w val="0.91281138790035421"/>
          <c:h val="0.64528795811518513"/>
        </c:manualLayout>
      </c:layout>
      <c:lineChart>
        <c:grouping val="standard"/>
        <c:varyColors val="0"/>
        <c:ser>
          <c:idx val="0"/>
          <c:order val="0"/>
          <c:tx>
            <c:strRef>
              <c:f>Sheet1!$B$212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7055425798240629E-2"/>
                  <c:y val="1.3598686289868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82-454F-8BB4-33F2CB6D4A85}"/>
                </c:ext>
              </c:extLst>
            </c:dLbl>
            <c:dLbl>
              <c:idx val="2"/>
              <c:layout>
                <c:manualLayout>
                  <c:x val="-1.2673109467000548E-2"/>
                  <c:y val="2.3219963996646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82-454F-8BB4-33F2CB6D4A85}"/>
                </c:ext>
              </c:extLst>
            </c:dLbl>
            <c:dLbl>
              <c:idx val="3"/>
              <c:layout>
                <c:manualLayout>
                  <c:x val="-2.0645958331585106E-2"/>
                  <c:y val="-1.7904659823281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82-454F-8BB4-33F2CB6D4A85}"/>
                </c:ext>
              </c:extLst>
            </c:dLbl>
            <c:dLbl>
              <c:idx val="4"/>
              <c:layout>
                <c:manualLayout>
                  <c:x val="-1.768404171503429E-2"/>
                  <c:y val="-2.05737175523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82-454F-8BB4-33F2CB6D4A85}"/>
                </c:ext>
              </c:extLst>
            </c:dLbl>
            <c:dLbl>
              <c:idx val="5"/>
              <c:layout>
                <c:manualLayout>
                  <c:x val="-1.5907190109229242E-2"/>
                  <c:y val="-2.130532767173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82-454F-8BB4-33F2CB6D4A85}"/>
                </c:ext>
              </c:extLst>
            </c:dLbl>
            <c:dLbl>
              <c:idx val="6"/>
              <c:layout>
                <c:manualLayout>
                  <c:x val="-2.0643729189789121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82-454F-8BB4-33F2CB6D4A85}"/>
                </c:ext>
              </c:extLst>
            </c:dLbl>
            <c:dLbl>
              <c:idx val="7"/>
              <c:layout>
                <c:manualLayout>
                  <c:x val="-1.4427397285818933E-2"/>
                  <c:y val="2.581509117643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82-454F-8BB4-33F2CB6D4A85}"/>
                </c:ext>
              </c:extLst>
            </c:dLbl>
            <c:dLbl>
              <c:idx val="8"/>
              <c:layout>
                <c:manualLayout>
                  <c:x val="-1.5315776469326943E-2"/>
                  <c:y val="-2.2607906995918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82-454F-8BB4-33F2CB6D4A85}"/>
                </c:ext>
              </c:extLst>
            </c:dLbl>
            <c:dLbl>
              <c:idx val="9"/>
              <c:layout>
                <c:manualLayout>
                  <c:x val="-1.4723337202743259E-2"/>
                  <c:y val="-1.8385758062964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82-454F-8BB4-33F2CB6D4A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Sheet1!$A$218:$A$227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Sheet1!$B$218:$B$227</c:f>
              <c:numCache>
                <c:formatCode>General</c:formatCode>
                <c:ptCount val="10"/>
                <c:pt idx="0">
                  <c:v>19</c:v>
                </c:pt>
                <c:pt idx="1">
                  <c:v>15</c:v>
                </c:pt>
                <c:pt idx="2">
                  <c:v>30</c:v>
                </c:pt>
                <c:pt idx="3">
                  <c:v>34</c:v>
                </c:pt>
                <c:pt idx="4">
                  <c:v>52</c:v>
                </c:pt>
                <c:pt idx="5">
                  <c:v>41</c:v>
                </c:pt>
                <c:pt idx="6">
                  <c:v>43</c:v>
                </c:pt>
                <c:pt idx="7">
                  <c:v>31</c:v>
                </c:pt>
                <c:pt idx="8">
                  <c:v>42</c:v>
                </c:pt>
                <c:pt idx="9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82-454F-8BB4-33F2CB6D4A85}"/>
            </c:ext>
          </c:extLst>
        </c:ser>
        <c:ser>
          <c:idx val="1"/>
          <c:order val="1"/>
          <c:tx>
            <c:strRef>
              <c:f>Sheet1!$C$212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853716733301933E-2"/>
                  <c:y val="2.0451375062619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82-454F-8BB4-33F2CB6D4A85}"/>
                </c:ext>
              </c:extLst>
            </c:dLbl>
            <c:dLbl>
              <c:idx val="1"/>
              <c:layout>
                <c:manualLayout>
                  <c:x val="-1.5853716733301881E-2"/>
                  <c:y val="2.0451375062619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82-454F-8BB4-33F2CB6D4A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Sheet1!$A$218:$A$227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Sheet1!$C$218:$C$227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13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82-454F-8BB4-33F2CB6D4A85}"/>
            </c:ext>
          </c:extLst>
        </c:ser>
        <c:ser>
          <c:idx val="2"/>
          <c:order val="2"/>
          <c:tx>
            <c:strRef>
              <c:f>Sheet1!$D$212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915480908567166E-2"/>
                  <c:y val="2.3069881354553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82-454F-8BB4-33F2CB6D4A85}"/>
                </c:ext>
              </c:extLst>
            </c:dLbl>
            <c:dLbl>
              <c:idx val="8"/>
              <c:layout>
                <c:manualLayout>
                  <c:x val="-1.9168146832445342E-2"/>
                  <c:y val="-2.2692933998433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18-4BAF-9AA2-F176ECFEE261}"/>
                </c:ext>
              </c:extLst>
            </c:dLbl>
            <c:dLbl>
              <c:idx val="9"/>
              <c:layout>
                <c:manualLayout>
                  <c:x val="-1.9163891971883094E-2"/>
                  <c:y val="-2.2626298955697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982-454F-8BB4-33F2CB6D4A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Sheet1!$A$218:$A$227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Sheet1!$D$218:$D$227</c:f>
              <c:numCache>
                <c:formatCode>General</c:formatCode>
                <c:ptCount val="10"/>
                <c:pt idx="0">
                  <c:v>9</c:v>
                </c:pt>
                <c:pt idx="1">
                  <c:v>12</c:v>
                </c:pt>
                <c:pt idx="2">
                  <c:v>22</c:v>
                </c:pt>
                <c:pt idx="3">
                  <c:v>29</c:v>
                </c:pt>
                <c:pt idx="4">
                  <c:v>33</c:v>
                </c:pt>
                <c:pt idx="5">
                  <c:v>40</c:v>
                </c:pt>
                <c:pt idx="6">
                  <c:v>30</c:v>
                </c:pt>
                <c:pt idx="7">
                  <c:v>36</c:v>
                </c:pt>
                <c:pt idx="8">
                  <c:v>32</c:v>
                </c:pt>
                <c:pt idx="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982-454F-8BB4-33F2CB6D4A85}"/>
            </c:ext>
          </c:extLst>
        </c:ser>
        <c:ser>
          <c:idx val="3"/>
          <c:order val="3"/>
          <c:tx>
            <c:strRef>
              <c:f>Sheet1!$E$212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830039673104804E-2"/>
                  <c:y val="1.4009358123428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982-454F-8BB4-33F2CB6D4A85}"/>
                </c:ext>
              </c:extLst>
            </c:dLbl>
            <c:dLbl>
              <c:idx val="1"/>
              <c:layout>
                <c:manualLayout>
                  <c:x val="-1.9719444483293939E-2"/>
                  <c:y val="-2.4038421898833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982-454F-8BB4-33F2CB6D4A85}"/>
                </c:ext>
              </c:extLst>
            </c:dLbl>
            <c:dLbl>
              <c:idx val="2"/>
              <c:layout>
                <c:manualLayout>
                  <c:x val="-2.1199610261861141E-2"/>
                  <c:y val="-2.6213601572054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982-454F-8BB4-33F2CB6D4A85}"/>
                </c:ext>
              </c:extLst>
            </c:dLbl>
            <c:dLbl>
              <c:idx val="3"/>
              <c:layout>
                <c:manualLayout>
                  <c:x val="-2.2122301319795062E-2"/>
                  <c:y val="-2.9550232922455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982-454F-8BB4-33F2CB6D4A85}"/>
                </c:ext>
              </c:extLst>
            </c:dLbl>
            <c:dLbl>
              <c:idx val="5"/>
              <c:layout>
                <c:manualLayout>
                  <c:x val="-1.7983990899894175E-2"/>
                  <c:y val="-2.1373211856371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18-4BAF-9AA2-F176ECFEE261}"/>
                </c:ext>
              </c:extLst>
            </c:dLbl>
            <c:dLbl>
              <c:idx val="6"/>
              <c:layout>
                <c:manualLayout>
                  <c:x val="-1.531577646932677E-2"/>
                  <c:y val="2.4795041981008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982-454F-8BB4-33F2CB6D4A85}"/>
                </c:ext>
              </c:extLst>
            </c:dLbl>
            <c:dLbl>
              <c:idx val="7"/>
              <c:layout>
                <c:manualLayout>
                  <c:x val="-1.7687981053878036E-2"/>
                  <c:y val="2.0511604897555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18-4BAF-9AA2-F176ECFEE261}"/>
                </c:ext>
              </c:extLst>
            </c:dLbl>
            <c:dLbl>
              <c:idx val="8"/>
              <c:layout>
                <c:manualLayout>
                  <c:x val="-1.5907469825596845E-2"/>
                  <c:y val="2.043863626994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982-454F-8BB4-33F2CB6D4A85}"/>
                </c:ext>
              </c:extLst>
            </c:dLbl>
            <c:dLbl>
              <c:idx val="9"/>
              <c:layout>
                <c:manualLayout>
                  <c:x val="-1.6799858277040416E-2"/>
                  <c:y val="-1.8319110634730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18-4BAF-9AA2-F176ECFEE2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Sheet1!$A$218:$A$227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Sheet1!$E$218:$E$227</c:f>
              <c:numCache>
                <c:formatCode>General</c:formatCode>
                <c:ptCount val="10"/>
                <c:pt idx="0">
                  <c:v>13</c:v>
                </c:pt>
                <c:pt idx="1">
                  <c:v>17</c:v>
                </c:pt>
                <c:pt idx="2">
                  <c:v>31</c:v>
                </c:pt>
                <c:pt idx="3">
                  <c:v>39</c:v>
                </c:pt>
                <c:pt idx="4">
                  <c:v>45</c:v>
                </c:pt>
                <c:pt idx="5">
                  <c:v>50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982-454F-8BB4-33F2CB6D4A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268416"/>
        <c:axId val="50282496"/>
      </c:lineChart>
      <c:catAx>
        <c:axId val="502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8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82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8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608540925267051"/>
          <c:y val="0.95680628272251322"/>
          <c:w val="0.373665480427047"/>
          <c:h val="3.79581151832461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MANAGEMENT INFORMATION SYSTEMS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22064056939502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98844095653421E-2"/>
          <c:y val="0.21821787774081258"/>
          <c:w val="0.90689202140520453"/>
          <c:h val="0.61701164189712832"/>
        </c:manualLayout>
      </c:layout>
      <c:lineChart>
        <c:grouping val="standard"/>
        <c:varyColors val="0"/>
        <c:ser>
          <c:idx val="0"/>
          <c:order val="0"/>
          <c:tx>
            <c:strRef>
              <c:f>Sheet1!$I$152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975184496254153E-2"/>
                  <c:y val="-2.6649901746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5C-4E58-818F-5486E173DAC3}"/>
                </c:ext>
              </c:extLst>
            </c:dLbl>
            <c:dLbl>
              <c:idx val="1"/>
              <c:layout>
                <c:manualLayout>
                  <c:x val="-2.0979077215703277E-2"/>
                  <c:y val="-2.5334439543224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5C-4E58-818F-5486E173DAC3}"/>
                </c:ext>
              </c:extLst>
            </c:dLbl>
            <c:dLbl>
              <c:idx val="2"/>
              <c:layout>
                <c:manualLayout>
                  <c:x val="-2.5416262478843862E-2"/>
                  <c:y val="-3.3926003947712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5C-4E58-818F-5486E173DAC3}"/>
                </c:ext>
              </c:extLst>
            </c:dLbl>
            <c:dLbl>
              <c:idx val="3"/>
              <c:layout>
                <c:manualLayout>
                  <c:x val="-2.8375936914655925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5C-4E58-818F-5486E173DAC3}"/>
                </c:ext>
              </c:extLst>
            </c:dLbl>
            <c:dLbl>
              <c:idx val="5"/>
              <c:layout>
                <c:manualLayout>
                  <c:x val="-8.4961981883703262E-3"/>
                  <c:y val="-1.8494730043561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04-4CB8-9113-14B04D774C7D}"/>
                </c:ext>
              </c:extLst>
            </c:dLbl>
            <c:dLbl>
              <c:idx val="6"/>
              <c:layout>
                <c:manualLayout>
                  <c:x val="-1.6540910849731704E-2"/>
                  <c:y val="-2.5299913427051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48-4E3B-9667-8FB8394334E9}"/>
                </c:ext>
              </c:extLst>
            </c:dLbl>
            <c:dLbl>
              <c:idx val="7"/>
              <c:layout>
                <c:manualLayout>
                  <c:x val="-1.6537239171407682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5C-4E58-818F-5486E173DAC3}"/>
                </c:ext>
              </c:extLst>
            </c:dLbl>
            <c:dLbl>
              <c:idx val="8"/>
              <c:layout>
                <c:manualLayout>
                  <c:x val="-1.801707638931371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5C-4E58-818F-5486E173DA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Sheet1!$H$171:$H$180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Sheet1!$I$171:$I$180</c:f>
              <c:numCache>
                <c:formatCode>General</c:formatCode>
                <c:ptCount val="10"/>
                <c:pt idx="0">
                  <c:v>218</c:v>
                </c:pt>
                <c:pt idx="1">
                  <c:v>328</c:v>
                </c:pt>
                <c:pt idx="2">
                  <c:v>668</c:v>
                </c:pt>
                <c:pt idx="3">
                  <c:v>806</c:v>
                </c:pt>
                <c:pt idx="4">
                  <c:v>804</c:v>
                </c:pt>
                <c:pt idx="5">
                  <c:v>402</c:v>
                </c:pt>
                <c:pt idx="6">
                  <c:v>322</c:v>
                </c:pt>
                <c:pt idx="7">
                  <c:v>230</c:v>
                </c:pt>
                <c:pt idx="8">
                  <c:v>177</c:v>
                </c:pt>
                <c:pt idx="9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5C-4E58-818F-5486E173DAC3}"/>
            </c:ext>
          </c:extLst>
        </c:ser>
        <c:ser>
          <c:idx val="1"/>
          <c:order val="1"/>
          <c:tx>
            <c:strRef>
              <c:f>Sheet1!$J$152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9142645971914264E-2"/>
                  <c:y val="2.0451375062619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86-48EC-ADF1-85FBF1AF2266}"/>
                </c:ext>
              </c:extLst>
            </c:dLbl>
            <c:dLbl>
              <c:idx val="2"/>
              <c:layout>
                <c:manualLayout>
                  <c:x val="-1.7687981053878036E-2"/>
                  <c:y val="-1.8755410809250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48-4E3B-9667-8FB8394334E9}"/>
                </c:ext>
              </c:extLst>
            </c:dLbl>
            <c:dLbl>
              <c:idx val="3"/>
              <c:layout>
                <c:manualLayout>
                  <c:x val="-2.0644000317011937E-2"/>
                  <c:y val="-2.5372916409009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5C-4E58-818F-5486E173DAC3}"/>
                </c:ext>
              </c:extLst>
            </c:dLbl>
            <c:dLbl>
              <c:idx val="7"/>
              <c:layout>
                <c:manualLayout>
                  <c:x val="-1.5334517465956274E-2"/>
                  <c:y val="-1.5004328647400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04-4CB8-9113-14B04D774C7D}"/>
                </c:ext>
              </c:extLst>
            </c:dLbl>
            <c:dLbl>
              <c:idx val="8"/>
              <c:layout>
                <c:manualLayout>
                  <c:x val="-9.695062539917856E-3"/>
                  <c:y val="-1.30835085404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48-4E3B-9667-8FB8394334E9}"/>
                </c:ext>
              </c:extLst>
            </c:dLbl>
            <c:dLbl>
              <c:idx val="9"/>
              <c:layout>
                <c:manualLayout>
                  <c:x val="-5.8423425313400617E-3"/>
                  <c:y val="9.22290472853196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5C-4E58-818F-5486E173DA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Sheet1!$H$171:$H$180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Sheet1!$J$171:$J$180</c:f>
              <c:numCache>
                <c:formatCode>General</c:formatCode>
                <c:ptCount val="10"/>
                <c:pt idx="0">
                  <c:v>30</c:v>
                </c:pt>
                <c:pt idx="1">
                  <c:v>80</c:v>
                </c:pt>
                <c:pt idx="2">
                  <c:v>127</c:v>
                </c:pt>
                <c:pt idx="3">
                  <c:v>152</c:v>
                </c:pt>
                <c:pt idx="4">
                  <c:v>87</c:v>
                </c:pt>
                <c:pt idx="5">
                  <c:v>52</c:v>
                </c:pt>
                <c:pt idx="6">
                  <c:v>30</c:v>
                </c:pt>
                <c:pt idx="7">
                  <c:v>20</c:v>
                </c:pt>
                <c:pt idx="8">
                  <c:v>9</c:v>
                </c:pt>
                <c:pt idx="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5C-4E58-818F-5486E173DAC3}"/>
            </c:ext>
          </c:extLst>
        </c:ser>
        <c:ser>
          <c:idx val="2"/>
          <c:order val="2"/>
          <c:tx>
            <c:strRef>
              <c:f>Sheet1!$K$152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56588043031814E-2"/>
                  <c:y val="2.0875604252567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5C-4E58-818F-5486E173DAC3}"/>
                </c:ext>
              </c:extLst>
            </c:dLbl>
            <c:dLbl>
              <c:idx val="1"/>
              <c:layout>
                <c:manualLayout>
                  <c:x val="-1.6785126548346685E-2"/>
                  <c:y val="-2.164474859490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04-4CB8-9113-14B04D774C7D}"/>
                </c:ext>
              </c:extLst>
            </c:dLbl>
            <c:dLbl>
              <c:idx val="2"/>
              <c:layout>
                <c:manualLayout>
                  <c:x val="-2.2461573964000503E-2"/>
                  <c:y val="-2.0511433125833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48-4E3B-9667-8FB8394334E9}"/>
                </c:ext>
              </c:extLst>
            </c:dLbl>
            <c:dLbl>
              <c:idx val="3"/>
              <c:layout>
                <c:manualLayout>
                  <c:x val="-2.2456588043031803E-2"/>
                  <c:y val="-2.4801394116110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5C-4E58-818F-5486E173DAC3}"/>
                </c:ext>
              </c:extLst>
            </c:dLbl>
            <c:dLbl>
              <c:idx val="4"/>
              <c:layout>
                <c:manualLayout>
                  <c:x val="-2.3936425260937831E-2"/>
                  <c:y val="-2.480139411611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5C-4E58-818F-5486E173DAC3}"/>
                </c:ext>
              </c:extLst>
            </c:dLbl>
            <c:dLbl>
              <c:idx val="5"/>
              <c:layout>
                <c:manualLayout>
                  <c:x val="-1.8904164510519753E-2"/>
                  <c:y val="-1.8705940553242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5C-4E58-818F-5486E173DAC3}"/>
                </c:ext>
              </c:extLst>
            </c:dLbl>
            <c:dLbl>
              <c:idx val="6"/>
              <c:layout>
                <c:manualLayout>
                  <c:x val="-1.831153876635758E-2"/>
                  <c:y val="2.1439996701982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85C-4E58-818F-5486E173DAC3}"/>
                </c:ext>
              </c:extLst>
            </c:dLbl>
            <c:dLbl>
              <c:idx val="7"/>
              <c:layout>
                <c:manualLayout>
                  <c:x val="-1.801569208822263E-2"/>
                  <c:y val="1.9104588366244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5C-4E58-818F-5486E173DAC3}"/>
                </c:ext>
              </c:extLst>
            </c:dLbl>
            <c:dLbl>
              <c:idx val="8"/>
              <c:layout>
                <c:manualLayout>
                  <c:x val="-1.4167634019104628E-2"/>
                  <c:y val="1.606340437811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85C-4E58-818F-5486E173DAC3}"/>
                </c:ext>
              </c:extLst>
            </c:dLbl>
            <c:dLbl>
              <c:idx val="9"/>
              <c:layout>
                <c:manualLayout>
                  <c:x val="-3.8064735691342314E-3"/>
                  <c:y val="5.1688172486292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5C-4E58-818F-5486E173DA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Sheet1!$H$171:$H$180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Sheet1!$K$171:$K$180</c:f>
              <c:numCache>
                <c:formatCode>General</c:formatCode>
                <c:ptCount val="10"/>
                <c:pt idx="0">
                  <c:v>148</c:v>
                </c:pt>
                <c:pt idx="1">
                  <c:v>147</c:v>
                </c:pt>
                <c:pt idx="2">
                  <c:v>229</c:v>
                </c:pt>
                <c:pt idx="3">
                  <c:v>309</c:v>
                </c:pt>
                <c:pt idx="4">
                  <c:v>334</c:v>
                </c:pt>
                <c:pt idx="5">
                  <c:v>211</c:v>
                </c:pt>
                <c:pt idx="6">
                  <c:v>142</c:v>
                </c:pt>
                <c:pt idx="7">
                  <c:v>110</c:v>
                </c:pt>
                <c:pt idx="8">
                  <c:v>82</c:v>
                </c:pt>
                <c:pt idx="9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85C-4E58-818F-5486E173DAC3}"/>
            </c:ext>
          </c:extLst>
        </c:ser>
        <c:ser>
          <c:idx val="3"/>
          <c:order val="3"/>
          <c:tx>
            <c:strRef>
              <c:f>Sheet1!$L$152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640508524356302E-2"/>
                  <c:y val="-1.4760825053936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5C-4E58-818F-5486E173DAC3}"/>
                </c:ext>
              </c:extLst>
            </c:dLbl>
            <c:dLbl>
              <c:idx val="1"/>
              <c:layout>
                <c:manualLayout>
                  <c:x val="-2.0976396600513772E-2"/>
                  <c:y val="-1.2123819928268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85C-4E58-818F-5486E173DAC3}"/>
                </c:ext>
              </c:extLst>
            </c:dLbl>
            <c:dLbl>
              <c:idx val="2"/>
              <c:layout>
                <c:manualLayout>
                  <c:x val="-2.0978727570243771E-2"/>
                  <c:y val="-2.7503229308378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5C-4E58-818F-5486E173DAC3}"/>
                </c:ext>
              </c:extLst>
            </c:dLbl>
            <c:dLbl>
              <c:idx val="3"/>
              <c:layout>
                <c:manualLayout>
                  <c:x val="-2.2456588043031803E-2"/>
                  <c:y val="-1.6525242664405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85C-4E58-818F-5486E173DAC3}"/>
                </c:ext>
              </c:extLst>
            </c:dLbl>
            <c:dLbl>
              <c:idx val="4"/>
              <c:layout>
                <c:manualLayout>
                  <c:x val="-2.0976750825125772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5C-4E58-818F-5486E173DAC3}"/>
                </c:ext>
              </c:extLst>
            </c:dLbl>
            <c:dLbl>
              <c:idx val="5"/>
              <c:layout>
                <c:manualLayout>
                  <c:x val="-1.801707638931371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85C-4E58-818F-5486E173DAC3}"/>
                </c:ext>
              </c:extLst>
            </c:dLbl>
            <c:dLbl>
              <c:idx val="6"/>
              <c:layout>
                <c:manualLayout>
                  <c:x val="-1.9199917949865416E-2"/>
                  <c:y val="-2.130532767173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85C-4E58-818F-5486E173DAC3}"/>
                </c:ext>
              </c:extLst>
            </c:dLbl>
            <c:dLbl>
              <c:idx val="9"/>
              <c:layout>
                <c:manualLayout>
                  <c:x val="-3.493191237418591E-3"/>
                  <c:y val="-4.533124458919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04-4CB8-9113-14B04D774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Sheet1!$H$171:$H$180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Sheet1!$L$171:$L$180</c:f>
              <c:numCache>
                <c:formatCode>General</c:formatCode>
                <c:ptCount val="10"/>
                <c:pt idx="0">
                  <c:v>178</c:v>
                </c:pt>
                <c:pt idx="1">
                  <c:v>227</c:v>
                </c:pt>
                <c:pt idx="2">
                  <c:v>356</c:v>
                </c:pt>
                <c:pt idx="3">
                  <c:v>461</c:v>
                </c:pt>
                <c:pt idx="4">
                  <c:v>421</c:v>
                </c:pt>
                <c:pt idx="5">
                  <c:v>263</c:v>
                </c:pt>
                <c:pt idx="6">
                  <c:v>172</c:v>
                </c:pt>
                <c:pt idx="7">
                  <c:v>130</c:v>
                </c:pt>
                <c:pt idx="8">
                  <c:v>91</c:v>
                </c:pt>
                <c:pt idx="9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85C-4E58-818F-5486E173DA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447872"/>
        <c:axId val="50449408"/>
      </c:lineChart>
      <c:catAx>
        <c:axId val="504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49408"/>
        <c:scaling>
          <c:orientation val="minMax"/>
          <c:max val="9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7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60854092526704"/>
          <c:y val="0.95680628272251322"/>
          <c:w val="0.37366548042704695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COLLEGE OF BUSINESS AND MANAGEMENT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 2021 Program Headcount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060498220640575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42237637702034E-2"/>
          <c:y val="0.12301466243421143"/>
          <c:w val="0.91103202846975051"/>
          <c:h val="0.73167539267015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Sheet2!$H$3:$H$8</c:f>
              <c:strCache>
                <c:ptCount val="6"/>
                <c:pt idx="0">
                  <c:v>Accountancy</c:v>
                </c:pt>
                <c:pt idx="1">
                  <c:v>Business Admin</c:v>
                </c:pt>
                <c:pt idx="2">
                  <c:v>Economics</c:v>
                </c:pt>
                <c:pt idx="3">
                  <c:v>Finance</c:v>
                </c:pt>
                <c:pt idx="4">
                  <c:v>Management</c:v>
                </c:pt>
                <c:pt idx="5">
                  <c:v>MIS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0.123359408280771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2E-46D7-A8B9-FE0DD1E8EEE7}"/>
                </c:ext>
              </c:extLst>
            </c:dLbl>
            <c:dLbl>
              <c:idx val="1"/>
              <c:layout>
                <c:manualLayout>
                  <c:x val="1.4801657785671995E-3"/>
                  <c:y val="-0.3581052204861827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E-46D7-A8B9-FE0DD1E8EEE7}"/>
                </c:ext>
              </c:extLst>
            </c:dLbl>
            <c:dLbl>
              <c:idx val="2"/>
              <c:layout>
                <c:manualLayout>
                  <c:x val="-5.4272118257989314E-17"/>
                  <c:y val="-3.11954624781851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2E-46D7-A8B9-FE0DD1E8EEE7}"/>
                </c:ext>
              </c:extLst>
            </c:dLbl>
            <c:dLbl>
              <c:idx val="3"/>
              <c:layout>
                <c:manualLayout>
                  <c:x val="0"/>
                  <c:y val="-2.0640261917522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2E-46D7-A8B9-FE0DD1E8EEE7}"/>
                </c:ext>
              </c:extLst>
            </c:dLbl>
            <c:dLbl>
              <c:idx val="4"/>
              <c:layout>
                <c:manualLayout>
                  <c:x val="0"/>
                  <c:y val="-0.109850421184262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DD-4AC7-A013-90EDF1E1F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t" anchorCtr="0"/>
              <a:lstStyle/>
              <a:p>
                <a:pPr>
                  <a:defRPr sz="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4">
                        <c:v>Management</c:v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Accountancy</c:v>
                </c:pt>
                <c:pt idx="1">
                  <c:v>Business Administration</c:v>
                </c:pt>
                <c:pt idx="2">
                  <c:v>Economics</c:v>
                </c:pt>
                <c:pt idx="3">
                  <c:v>Finance</c:v>
                </c:pt>
                <c:pt idx="4">
                  <c:v>Mgt Info Systems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Sheet2!$I$3:$I$8</c15:sqref>
                  </c15:fullRef>
                </c:ext>
              </c:extLst>
              <c:f>(Sheet2!$I$3:$I$6,Sheet2!$I$8)</c:f>
              <c:numCache>
                <c:formatCode>General</c:formatCode>
                <c:ptCount val="5"/>
                <c:pt idx="0">
                  <c:v>149</c:v>
                </c:pt>
                <c:pt idx="1">
                  <c:v>534</c:v>
                </c:pt>
                <c:pt idx="2">
                  <c:v>5</c:v>
                </c:pt>
                <c:pt idx="3">
                  <c:v>2</c:v>
                </c:pt>
                <c:pt idx="4">
                  <c:v>134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04-102E-46D7-A8B9-FE0DD1E8EEE7}"/>
                  <c16:dLbl>
                    <c:idx val="3"/>
                    <c:layout>
                      <c:manualLayout>
                        <c:x val="-1.4801657785673081E-3"/>
                        <c:y val="-1.9420682689532918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uri="{C3380CC4-5D6E-409C-BE32-E72D297353CC}">
                        <c16:uniqueId val="{00000004-102E-46D7-A8B9-FE0DD1E8EEE7}"/>
                      </c:ext>
                    </c:extLst>
                  </c16:dLbl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4</c16:ptidx>
                  <c16:uniqueID val="{00000004-102E-46D7-A8B9-FE0DD1E8EEE7}"/>
                </c16:ptentry>
              </c16:datapointuniqueidmap>
            </c:ext>
            <c:ext xmlns:c16="http://schemas.microsoft.com/office/drawing/2014/chart" uri="{C3380CC4-5D6E-409C-BE32-E72D297353CC}">
              <c16:uniqueId val="{00000005-102E-46D7-A8B9-FE0DD1E8EEE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gapWidth val="150"/>
        <c:overlap val="100"/>
        <c:axId val="99277440"/>
        <c:axId val="106813696"/>
      </c:barChart>
      <c:catAx>
        <c:axId val="992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1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81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8.8790233074361822E-3"/>
              <c:y val="0.42414355628058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7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COLLEGE OF BUSINESS AND MANAGEMENT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Headcount: Undergraduate, Graduate, and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944839857651253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0581389590452"/>
          <c:y val="0.23126844870329219"/>
          <c:w val="0.88999705780395655"/>
          <c:h val="0.6518131644637406"/>
        </c:manualLayout>
      </c:layout>
      <c:lineChart>
        <c:grouping val="standard"/>
        <c:varyColors val="0"/>
        <c:ser>
          <c:idx val="0"/>
          <c:order val="0"/>
          <c:tx>
            <c:v>UNDERGRAD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Sheet2!$A$64:$A$73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Sheet2!$B$64:$B$73</c:f>
              <c:numCache>
                <c:formatCode>General</c:formatCode>
                <c:ptCount val="10"/>
                <c:pt idx="0">
                  <c:v>720</c:v>
                </c:pt>
                <c:pt idx="1">
                  <c:v>718</c:v>
                </c:pt>
                <c:pt idx="2">
                  <c:v>750</c:v>
                </c:pt>
                <c:pt idx="3">
                  <c:v>764</c:v>
                </c:pt>
                <c:pt idx="4">
                  <c:v>741</c:v>
                </c:pt>
                <c:pt idx="5">
                  <c:v>729</c:v>
                </c:pt>
                <c:pt idx="6">
                  <c:v>700</c:v>
                </c:pt>
                <c:pt idx="7">
                  <c:v>615</c:v>
                </c:pt>
                <c:pt idx="8">
                  <c:v>547</c:v>
                </c:pt>
                <c:pt idx="9">
                  <c:v>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24-4442-9D7C-D569E4E66A7A}"/>
            </c:ext>
          </c:extLst>
        </c:ser>
        <c:ser>
          <c:idx val="1"/>
          <c:order val="1"/>
          <c:tx>
            <c:v>GRAD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Sheet2!$A$64:$A$73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Sheet2!$C$64:$C$73</c:f>
              <c:numCache>
                <c:formatCode>General</c:formatCode>
                <c:ptCount val="10"/>
                <c:pt idx="0">
                  <c:v>436</c:v>
                </c:pt>
                <c:pt idx="1">
                  <c:v>471</c:v>
                </c:pt>
                <c:pt idx="2">
                  <c:v>590</c:v>
                </c:pt>
                <c:pt idx="3">
                  <c:v>685</c:v>
                </c:pt>
                <c:pt idx="4">
                  <c:v>618</c:v>
                </c:pt>
                <c:pt idx="5">
                  <c:v>441</c:v>
                </c:pt>
                <c:pt idx="6">
                  <c:v>350</c:v>
                </c:pt>
                <c:pt idx="7">
                  <c:v>297</c:v>
                </c:pt>
                <c:pt idx="8">
                  <c:v>253</c:v>
                </c:pt>
                <c:pt idx="9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24-4442-9D7C-D569E4E66A7A}"/>
            </c:ext>
          </c:extLst>
        </c:ser>
        <c:ser>
          <c:idx val="2"/>
          <c:order val="2"/>
          <c:tx>
            <c:v>TOTAL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Sheet2!$A$64:$A$73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Sheet2!$D$64:$D$73</c:f>
              <c:numCache>
                <c:formatCode>General</c:formatCode>
                <c:ptCount val="10"/>
                <c:pt idx="0">
                  <c:v>1156</c:v>
                </c:pt>
                <c:pt idx="1">
                  <c:v>1189</c:v>
                </c:pt>
                <c:pt idx="2">
                  <c:v>1340</c:v>
                </c:pt>
                <c:pt idx="3">
                  <c:v>1449</c:v>
                </c:pt>
                <c:pt idx="4">
                  <c:v>1359</c:v>
                </c:pt>
                <c:pt idx="5">
                  <c:v>1170</c:v>
                </c:pt>
                <c:pt idx="6">
                  <c:v>1050</c:v>
                </c:pt>
                <c:pt idx="7">
                  <c:v>912</c:v>
                </c:pt>
                <c:pt idx="8">
                  <c:v>800</c:v>
                </c:pt>
                <c:pt idx="9">
                  <c:v>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24-4442-9D7C-D569E4E66A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163584"/>
        <c:axId val="164165504"/>
      </c:lineChart>
      <c:catAx>
        <c:axId val="1641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6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65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6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01067615658441"/>
          <c:y val="0.95680628272251322"/>
          <c:w val="0.30516014234875488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COLLEGE OF BUSINESS AND MANAGEMENT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Cont,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060498220640575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10850294656562E-2"/>
          <c:y val="0.23344234499235719"/>
          <c:w val="0.89949283531567437"/>
          <c:h val="0.64093768866167433"/>
        </c:manualLayout>
      </c:layout>
      <c:lineChart>
        <c:grouping val="standard"/>
        <c:varyColors val="0"/>
        <c:ser>
          <c:idx val="0"/>
          <c:order val="0"/>
          <c:tx>
            <c:strRef>
              <c:f>Sheet2!$I$15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1.6785126548346643E-2"/>
                  <c:y val="2.164488601228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A8-457E-8FC0-775C93F2F643}"/>
                </c:ext>
              </c:extLst>
            </c:dLbl>
            <c:dLbl>
              <c:idx val="7"/>
              <c:layout>
                <c:manualLayout>
                  <c:x val="-2.2461597273697804E-2"/>
                  <c:y val="-2.3991012903491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E1-4C37-93B2-76A95945362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Sheet2!$H$34:$H$43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Sheet2!$I$34:$I$43</c:f>
              <c:numCache>
                <c:formatCode>General</c:formatCode>
                <c:ptCount val="10"/>
                <c:pt idx="0">
                  <c:v>587</c:v>
                </c:pt>
                <c:pt idx="1">
                  <c:v>608</c:v>
                </c:pt>
                <c:pt idx="2">
                  <c:v>629</c:v>
                </c:pt>
                <c:pt idx="3">
                  <c:v>581</c:v>
                </c:pt>
                <c:pt idx="4">
                  <c:v>619</c:v>
                </c:pt>
                <c:pt idx="5">
                  <c:v>614</c:v>
                </c:pt>
                <c:pt idx="6">
                  <c:v>671</c:v>
                </c:pt>
                <c:pt idx="7">
                  <c:v>897</c:v>
                </c:pt>
                <c:pt idx="8">
                  <c:v>1028</c:v>
                </c:pt>
                <c:pt idx="9">
                  <c:v>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E6-4B90-B6E3-266A07C684C0}"/>
            </c:ext>
          </c:extLst>
        </c:ser>
        <c:ser>
          <c:idx val="1"/>
          <c:order val="1"/>
          <c:tx>
            <c:strRef>
              <c:f>Sheet2!$J$15</c:f>
              <c:strCache>
                <c:ptCount val="1"/>
                <c:pt idx="0">
                  <c:v>U-New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Sheet2!$H$34:$H$43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Sheet2!$J$34:$J$43</c:f>
              <c:numCache>
                <c:formatCode>General</c:formatCode>
                <c:ptCount val="10"/>
                <c:pt idx="0">
                  <c:v>207</c:v>
                </c:pt>
                <c:pt idx="1">
                  <c:v>200</c:v>
                </c:pt>
                <c:pt idx="2">
                  <c:v>220</c:v>
                </c:pt>
                <c:pt idx="3">
                  <c:v>199</c:v>
                </c:pt>
                <c:pt idx="4">
                  <c:v>210</c:v>
                </c:pt>
                <c:pt idx="5">
                  <c:v>181</c:v>
                </c:pt>
                <c:pt idx="6">
                  <c:v>185</c:v>
                </c:pt>
                <c:pt idx="7">
                  <c:v>157</c:v>
                </c:pt>
                <c:pt idx="8">
                  <c:v>140</c:v>
                </c:pt>
                <c:pt idx="9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E6-4B90-B6E3-266A07C684C0}"/>
            </c:ext>
          </c:extLst>
        </c:ser>
        <c:ser>
          <c:idx val="2"/>
          <c:order val="2"/>
          <c:tx>
            <c:strRef>
              <c:f>Sheet2!$K$15</c:f>
              <c:strCache>
                <c:ptCount val="1"/>
                <c:pt idx="0">
                  <c:v>U-Cont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Sheet2!$H$34:$H$43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Sheet2!$K$34:$K$43</c:f>
              <c:numCache>
                <c:formatCode>General</c:formatCode>
                <c:ptCount val="10"/>
                <c:pt idx="0">
                  <c:v>513</c:v>
                </c:pt>
                <c:pt idx="1">
                  <c:v>518</c:v>
                </c:pt>
                <c:pt idx="2">
                  <c:v>530</c:v>
                </c:pt>
                <c:pt idx="3">
                  <c:v>565</c:v>
                </c:pt>
                <c:pt idx="4">
                  <c:v>531</c:v>
                </c:pt>
                <c:pt idx="5">
                  <c:v>548</c:v>
                </c:pt>
                <c:pt idx="6">
                  <c:v>515</c:v>
                </c:pt>
                <c:pt idx="7">
                  <c:v>458</c:v>
                </c:pt>
                <c:pt idx="8">
                  <c:v>407</c:v>
                </c:pt>
                <c:pt idx="9">
                  <c:v>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CE6-4B90-B6E3-266A07C684C0}"/>
            </c:ext>
          </c:extLst>
        </c:ser>
        <c:ser>
          <c:idx val="3"/>
          <c:order val="3"/>
          <c:tx>
            <c:strRef>
              <c:f>Sheet2!$L$15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x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Sheet2!$H$34:$H$43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Sheet2!$L$34:$L$43</c:f>
              <c:numCache>
                <c:formatCode>General</c:formatCode>
                <c:ptCount val="10"/>
                <c:pt idx="0">
                  <c:v>720</c:v>
                </c:pt>
                <c:pt idx="1">
                  <c:v>718</c:v>
                </c:pt>
                <c:pt idx="2">
                  <c:v>750</c:v>
                </c:pt>
                <c:pt idx="3">
                  <c:v>764</c:v>
                </c:pt>
                <c:pt idx="4">
                  <c:v>741</c:v>
                </c:pt>
                <c:pt idx="5">
                  <c:v>729</c:v>
                </c:pt>
                <c:pt idx="6">
                  <c:v>700</c:v>
                </c:pt>
                <c:pt idx="7">
                  <c:v>615</c:v>
                </c:pt>
                <c:pt idx="8">
                  <c:v>547</c:v>
                </c:pt>
                <c:pt idx="9">
                  <c:v>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CE6-4B90-B6E3-266A07C684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138560"/>
        <c:axId val="201140480"/>
      </c:lineChart>
      <c:catAx>
        <c:axId val="201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1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140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138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COLLEGE OF BUSINESS AND MANAGEMENT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</c:rich>
      </c:tx>
      <c:layout>
        <c:manualLayout>
          <c:xMode val="edge"/>
          <c:yMode val="edge"/>
          <c:x val="0.3060498220640575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710036384186711E-2"/>
          <c:y val="0.16070579268945379"/>
          <c:w val="0.90097267253358038"/>
          <c:h val="0.71802837043411993"/>
        </c:manualLayout>
      </c:layout>
      <c:lineChart>
        <c:grouping val="standard"/>
        <c:varyColors val="0"/>
        <c:ser>
          <c:idx val="0"/>
          <c:order val="0"/>
          <c:tx>
            <c:strRef>
              <c:f>Sheet2!$I$45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272429756227184E-2"/>
                  <c:y val="1.7513295131302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E0-4364-944F-A7D471F8BA22}"/>
                </c:ext>
              </c:extLst>
            </c:dLbl>
            <c:dLbl>
              <c:idx val="1"/>
              <c:layout>
                <c:manualLayout>
                  <c:x val="-2.4824827624788465E-2"/>
                  <c:y val="-2.5698698657432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0-4364-944F-A7D471F8BA22}"/>
                </c:ext>
              </c:extLst>
            </c:dLbl>
            <c:dLbl>
              <c:idx val="2"/>
              <c:layout>
                <c:manualLayout>
                  <c:x val="-2.6895012782435376E-2"/>
                  <c:y val="-2.70821651722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E0-4364-944F-A7D471F8BA22}"/>
                </c:ext>
              </c:extLst>
            </c:dLbl>
            <c:dLbl>
              <c:idx val="3"/>
              <c:layout>
                <c:manualLayout>
                  <c:x val="-3.1335611350467987E-2"/>
                  <c:y val="-2.2626298955697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E0-4364-944F-A7D471F8BA22}"/>
                </c:ext>
              </c:extLst>
            </c:dLbl>
            <c:dLbl>
              <c:idx val="4"/>
              <c:layout>
                <c:manualLayout>
                  <c:x val="-2.9855774132561953E-2"/>
                  <c:y val="-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E0-4364-944F-A7D471F8BA22}"/>
                </c:ext>
              </c:extLst>
            </c:dLbl>
            <c:dLbl>
              <c:idx val="5"/>
              <c:layout>
                <c:manualLayout>
                  <c:x val="-4.3989128357180022E-3"/>
                  <c:y val="-2.0451141251322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E0-4364-944F-A7D471F8BA22}"/>
                </c:ext>
              </c:extLst>
            </c:dLbl>
            <c:dLbl>
              <c:idx val="6"/>
              <c:layout>
                <c:manualLayout>
                  <c:x val="-1.6537239171407682E-2"/>
                  <c:y val="-2.4801394116110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E0-4364-944F-A7D471F8BA22}"/>
                </c:ext>
              </c:extLst>
            </c:dLbl>
            <c:dLbl>
              <c:idx val="7"/>
              <c:layout>
                <c:manualLayout>
                  <c:x val="-1.2122663357424384E-2"/>
                  <c:y val="-2.4817664512979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E0-4364-944F-A7D471F8BA22}"/>
                </c:ext>
              </c:extLst>
            </c:dLbl>
            <c:dLbl>
              <c:idx val="8"/>
              <c:layout>
                <c:manualLayout>
                  <c:x val="-1.8042012229048398E-2"/>
                  <c:y val="-2.2646508501282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E0-4364-944F-A7D471F8BA22}"/>
                </c:ext>
              </c:extLst>
            </c:dLbl>
            <c:dLbl>
              <c:idx val="9"/>
              <c:layout>
                <c:manualLayout>
                  <c:x val="-2.248315519938476E-2"/>
                  <c:y val="-3.1344148865567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E0-4364-944F-A7D471F8BA22}"/>
                </c:ext>
              </c:extLst>
            </c:dLbl>
            <c:dLbl>
              <c:idx val="10"/>
              <c:layout>
                <c:manualLayout>
                  <c:x val="-2.1000058326042469E-2"/>
                  <c:y val="-2.0463501890900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E0-4364-944F-A7D471F8BA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Sheet2!$H$64:$H$73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Sheet2!$I$64:$I$73</c:f>
              <c:numCache>
                <c:formatCode>General</c:formatCode>
                <c:ptCount val="10"/>
                <c:pt idx="0">
                  <c:v>396</c:v>
                </c:pt>
                <c:pt idx="1">
                  <c:v>522</c:v>
                </c:pt>
                <c:pt idx="2">
                  <c:v>879</c:v>
                </c:pt>
                <c:pt idx="3">
                  <c:v>986</c:v>
                </c:pt>
                <c:pt idx="4">
                  <c:v>966</c:v>
                </c:pt>
                <c:pt idx="5">
                  <c:v>562</c:v>
                </c:pt>
                <c:pt idx="6">
                  <c:v>512</c:v>
                </c:pt>
                <c:pt idx="7">
                  <c:v>396</c:v>
                </c:pt>
                <c:pt idx="8">
                  <c:v>408</c:v>
                </c:pt>
                <c:pt idx="9">
                  <c:v>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E0-4364-944F-A7D471F8BA22}"/>
            </c:ext>
          </c:extLst>
        </c:ser>
        <c:ser>
          <c:idx val="1"/>
          <c:order val="1"/>
          <c:tx>
            <c:strRef>
              <c:f>Sheet2!$J$45</c:f>
              <c:strCache>
                <c:ptCount val="1"/>
                <c:pt idx="0">
                  <c:v>G-New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Sheet2!$H$64:$H$73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Sheet2!$J$64:$J$73</c:f>
              <c:numCache>
                <c:formatCode>General</c:formatCode>
                <c:ptCount val="10"/>
                <c:pt idx="0">
                  <c:v>121</c:v>
                </c:pt>
                <c:pt idx="1">
                  <c:v>155</c:v>
                </c:pt>
                <c:pt idx="2">
                  <c:v>201</c:v>
                </c:pt>
                <c:pt idx="3">
                  <c:v>215</c:v>
                </c:pt>
                <c:pt idx="4">
                  <c:v>135</c:v>
                </c:pt>
                <c:pt idx="5">
                  <c:v>106</c:v>
                </c:pt>
                <c:pt idx="6">
                  <c:v>95</c:v>
                </c:pt>
                <c:pt idx="7">
                  <c:v>75</c:v>
                </c:pt>
                <c:pt idx="8">
                  <c:v>72</c:v>
                </c:pt>
                <c:pt idx="9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E0-4364-944F-A7D471F8BA22}"/>
            </c:ext>
          </c:extLst>
        </c:ser>
        <c:ser>
          <c:idx val="2"/>
          <c:order val="2"/>
          <c:tx>
            <c:strRef>
              <c:f>Sheet2!$K$45</c:f>
              <c:strCache>
                <c:ptCount val="1"/>
                <c:pt idx="0">
                  <c:v>G-Cont</c:v>
                </c:pt>
              </c:strCache>
            </c:strRef>
          </c:tx>
          <c:dLbls>
            <c:dLbl>
              <c:idx val="0"/>
              <c:layout>
                <c:manualLayout>
                  <c:x val="-2.3936425260937845E-2"/>
                  <c:y val="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E0-4364-944F-A7D471F8BA22}"/>
                </c:ext>
              </c:extLst>
            </c:dLbl>
            <c:dLbl>
              <c:idx val="1"/>
              <c:layout>
                <c:manualLayout>
                  <c:x val="-2.3936425260937859E-2"/>
                  <c:y val="2.262647022303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E0-4364-944F-A7D471F8BA22}"/>
                </c:ext>
              </c:extLst>
            </c:dLbl>
            <c:dLbl>
              <c:idx val="2"/>
              <c:layout>
                <c:manualLayout>
                  <c:x val="-2.3936425260937831E-2"/>
                  <c:y val="2.262647022303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E0-4364-944F-A7D471F8BA22}"/>
                </c:ext>
              </c:extLst>
            </c:dLbl>
            <c:dLbl>
              <c:idx val="3"/>
              <c:layout>
                <c:manualLayout>
                  <c:x val="-2.3936425260937831E-2"/>
                  <c:y val="2.262647022303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E0-4364-944F-A7D471F8BA22}"/>
                </c:ext>
              </c:extLst>
            </c:dLbl>
            <c:dLbl>
              <c:idx val="4"/>
              <c:layout>
                <c:manualLayout>
                  <c:x val="-2.2456588043031803E-2"/>
                  <c:y val="2.4801565383446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E0-4364-944F-A7D471F8BA22}"/>
                </c:ext>
              </c:extLst>
            </c:dLbl>
            <c:dLbl>
              <c:idx val="5"/>
              <c:layout>
                <c:manualLayout>
                  <c:x val="-2.2456588043031803E-2"/>
                  <c:y val="2.915175570427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E0-4364-944F-A7D471F8BA22}"/>
                </c:ext>
              </c:extLst>
            </c:dLbl>
            <c:dLbl>
              <c:idx val="6"/>
              <c:layout>
                <c:manualLayout>
                  <c:x val="-2.2456588043031803E-2"/>
                  <c:y val="3.132685086468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E0-4364-944F-A7D471F8BA22}"/>
                </c:ext>
              </c:extLst>
            </c:dLbl>
            <c:dLbl>
              <c:idx val="7"/>
              <c:layout>
                <c:manualLayout>
                  <c:x val="-2.3936425260937831E-2"/>
                  <c:y val="3.350194602509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E0-4364-944F-A7D471F8BA22}"/>
                </c:ext>
              </c:extLst>
            </c:dLbl>
            <c:dLbl>
              <c:idx val="8"/>
              <c:layout>
                <c:manualLayout>
                  <c:x val="-2.1000058326042688E-2"/>
                  <c:y val="2.9169285776468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E0-4364-944F-A7D471F8BA22}"/>
                </c:ext>
              </c:extLst>
            </c:dLbl>
            <c:dLbl>
              <c:idx val="9"/>
              <c:layout>
                <c:manualLayout>
                  <c:x val="-1.9821168002312321E-2"/>
                  <c:y val="2.4816479091945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E0-4364-944F-A7D471F8B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Sheet2!$H$64:$H$73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Sheet2!$K$64:$K$73</c:f>
              <c:numCache>
                <c:formatCode>General</c:formatCode>
                <c:ptCount val="10"/>
                <c:pt idx="0">
                  <c:v>315</c:v>
                </c:pt>
                <c:pt idx="1">
                  <c:v>316</c:v>
                </c:pt>
                <c:pt idx="2">
                  <c:v>389</c:v>
                </c:pt>
                <c:pt idx="3">
                  <c:v>470</c:v>
                </c:pt>
                <c:pt idx="4">
                  <c:v>483</c:v>
                </c:pt>
                <c:pt idx="5">
                  <c:v>335</c:v>
                </c:pt>
                <c:pt idx="6">
                  <c:v>255</c:v>
                </c:pt>
                <c:pt idx="7">
                  <c:v>222</c:v>
                </c:pt>
                <c:pt idx="8">
                  <c:v>181</c:v>
                </c:pt>
                <c:pt idx="9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8E0-4364-944F-A7D471F8BA22}"/>
            </c:ext>
          </c:extLst>
        </c:ser>
        <c:ser>
          <c:idx val="3"/>
          <c:order val="3"/>
          <c:tx>
            <c:strRef>
              <c:f>Sheet2!$L$45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x"/>
            <c:size val="5"/>
          </c:marker>
          <c:dLbls>
            <c:dLbl>
              <c:idx val="1"/>
              <c:layout>
                <c:manualLayout>
                  <c:x val="-1.7969259171200402E-2"/>
                  <c:y val="2.3390086710365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50-456B-A142-65692ABA53B1}"/>
                </c:ext>
              </c:extLst>
            </c:dLbl>
            <c:dLbl>
              <c:idx val="2"/>
              <c:layout>
                <c:manualLayout>
                  <c:x val="-2.3930792534288904E-2"/>
                  <c:y val="2.486178644602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5D-443A-B45D-BE91D84AC515}"/>
                </c:ext>
              </c:extLst>
            </c:dLbl>
            <c:dLbl>
              <c:idx val="3"/>
              <c:layout>
                <c:manualLayout>
                  <c:x val="-2.3936425260937831E-2"/>
                  <c:y val="2.915175570427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E0-4364-944F-A7D471F8BA22}"/>
                </c:ext>
              </c:extLst>
            </c:dLbl>
            <c:dLbl>
              <c:idx val="4"/>
              <c:layout>
                <c:manualLayout>
                  <c:x val="-2.5416262478843862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8E0-4364-944F-A7D471F8BA22}"/>
                </c:ext>
              </c:extLst>
            </c:dLbl>
            <c:dLbl>
              <c:idx val="9"/>
              <c:layout>
                <c:manualLayout>
                  <c:x val="-1.9153391794054335E-2"/>
                  <c:y val="1.6409283918044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0-456B-A142-65692ABA53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Sheet2!$H$64:$H$73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Sheet2!$L$64:$L$73</c:f>
              <c:numCache>
                <c:formatCode>General</c:formatCode>
                <c:ptCount val="10"/>
                <c:pt idx="0">
                  <c:v>436</c:v>
                </c:pt>
                <c:pt idx="1">
                  <c:v>471</c:v>
                </c:pt>
                <c:pt idx="2">
                  <c:v>590</c:v>
                </c:pt>
                <c:pt idx="3">
                  <c:v>685</c:v>
                </c:pt>
                <c:pt idx="4">
                  <c:v>618</c:v>
                </c:pt>
                <c:pt idx="5">
                  <c:v>441</c:v>
                </c:pt>
                <c:pt idx="6">
                  <c:v>350</c:v>
                </c:pt>
                <c:pt idx="7">
                  <c:v>297</c:v>
                </c:pt>
                <c:pt idx="8">
                  <c:v>253</c:v>
                </c:pt>
                <c:pt idx="9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8E0-4364-944F-A7D471F8BA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40864"/>
        <c:axId val="228342400"/>
      </c:lineChart>
      <c:catAx>
        <c:axId val="2283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34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342400"/>
        <c:scaling>
          <c:orientation val="minMax"/>
          <c:max val="11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730831973898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340864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ACCOUNTANCY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718861209964601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50361948374649E-2"/>
          <c:y val="0.22257080833900655"/>
          <c:w val="0.89357348644405021"/>
          <c:h val="0.66486373542622024"/>
        </c:manualLayout>
      </c:layout>
      <c:lineChart>
        <c:grouping val="standar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Ugrad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Sheet1!$A$51:$A$60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Sheet1!$B$51:$B$60</c:f>
              <c:numCache>
                <c:formatCode>General</c:formatCode>
                <c:ptCount val="10"/>
                <c:pt idx="0">
                  <c:v>197</c:v>
                </c:pt>
                <c:pt idx="1">
                  <c:v>178</c:v>
                </c:pt>
                <c:pt idx="2">
                  <c:v>215</c:v>
                </c:pt>
                <c:pt idx="3">
                  <c:v>207</c:v>
                </c:pt>
                <c:pt idx="4">
                  <c:v>211</c:v>
                </c:pt>
                <c:pt idx="5">
                  <c:v>197</c:v>
                </c:pt>
                <c:pt idx="6">
                  <c:v>154</c:v>
                </c:pt>
                <c:pt idx="7">
                  <c:v>133</c:v>
                </c:pt>
                <c:pt idx="8">
                  <c:v>111</c:v>
                </c:pt>
                <c:pt idx="9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6-4489-AAB8-E9FE1D17FFBA}"/>
            </c:ext>
          </c:extLst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Grad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Sheet1!$A$51:$A$60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Sheet1!$C$51:$C$60</c:f>
              <c:numCache>
                <c:formatCode>General</c:formatCode>
                <c:ptCount val="10"/>
                <c:pt idx="0">
                  <c:v>112</c:v>
                </c:pt>
                <c:pt idx="1">
                  <c:v>108</c:v>
                </c:pt>
                <c:pt idx="2">
                  <c:v>115</c:v>
                </c:pt>
                <c:pt idx="3">
                  <c:v>107</c:v>
                </c:pt>
                <c:pt idx="4">
                  <c:v>95</c:v>
                </c:pt>
                <c:pt idx="5">
                  <c:v>91</c:v>
                </c:pt>
                <c:pt idx="6">
                  <c:v>96</c:v>
                </c:pt>
                <c:pt idx="7">
                  <c:v>88</c:v>
                </c:pt>
                <c:pt idx="8">
                  <c:v>60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6-4489-AAB8-E9FE1D17FFBA}"/>
            </c:ext>
          </c:extLst>
        </c:ser>
        <c:ser>
          <c:idx val="2"/>
          <c:order val="2"/>
          <c:tx>
            <c:strRef>
              <c:f>Sheet1!$D$32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-2.3930792534288904E-2"/>
                  <c:y val="-2.0926120945315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16-4DF1-A8E5-59ADAEC1030F}"/>
                </c:ext>
              </c:extLst>
            </c:dLbl>
            <c:dLbl>
              <c:idx val="2"/>
              <c:layout>
                <c:manualLayout>
                  <c:x val="-2.3936425260937831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16-4489-AAB8-E9FE1D17FFBA}"/>
                </c:ext>
              </c:extLst>
            </c:dLbl>
            <c:dLbl>
              <c:idx val="3"/>
              <c:layout>
                <c:manualLayout>
                  <c:x val="-2.3930792534288904E-2"/>
                  <c:y val="-2.0926120945315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16-4DF1-A8E5-59ADAEC1030F}"/>
                </c:ext>
              </c:extLst>
            </c:dLbl>
            <c:dLbl>
              <c:idx val="4"/>
              <c:layout>
                <c:manualLayout>
                  <c:x val="-2.5416262478843862E-2"/>
                  <c:y val="-1.8700337824819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16-4489-AAB8-E9FE1D17FFBA}"/>
                </c:ext>
              </c:extLst>
            </c:dLbl>
            <c:dLbl>
              <c:idx val="5"/>
              <c:layout>
                <c:manualLayout>
                  <c:x val="-2.3936425260937831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16-4489-AAB8-E9FE1D17FF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Sheet1!$A$51:$A$60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Sheet1!$D$51:$D$60</c:f>
              <c:numCache>
                <c:formatCode>General</c:formatCode>
                <c:ptCount val="10"/>
                <c:pt idx="0">
                  <c:v>309</c:v>
                </c:pt>
                <c:pt idx="1">
                  <c:v>286</c:v>
                </c:pt>
                <c:pt idx="2">
                  <c:v>330</c:v>
                </c:pt>
                <c:pt idx="3">
                  <c:v>314</c:v>
                </c:pt>
                <c:pt idx="4">
                  <c:v>306</c:v>
                </c:pt>
                <c:pt idx="5">
                  <c:v>288</c:v>
                </c:pt>
                <c:pt idx="6">
                  <c:v>250</c:v>
                </c:pt>
                <c:pt idx="7">
                  <c:v>221</c:v>
                </c:pt>
                <c:pt idx="8">
                  <c:v>171</c:v>
                </c:pt>
                <c:pt idx="9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16-4489-AAB8-E9FE1D17FF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19360"/>
        <c:axId val="37925248"/>
      </c:lineChart>
      <c:catAx>
        <c:axId val="379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2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252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19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ACCOUNTANCY MAJOR HEAD 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11744314424626"/>
          <c:y val="1.745847837535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30225218295316E-2"/>
          <c:y val="0.21821415811243489"/>
          <c:w val="0.8920936492261442"/>
          <c:h val="0.6496380693033273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56704565647384E-2"/>
                  <c:y val="2.9575984894221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CD-451B-A650-4FD7DB0A6468}"/>
                </c:ext>
              </c:extLst>
            </c:dLbl>
            <c:dLbl>
              <c:idx val="1"/>
              <c:layout>
                <c:manualLayout>
                  <c:x val="-1.9153391794054161E-2"/>
                  <c:y val="-2.6880350689148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CF-4825-8422-8FFB6454F0FA}"/>
                </c:ext>
              </c:extLst>
            </c:dLbl>
            <c:dLbl>
              <c:idx val="2"/>
              <c:layout>
                <c:manualLayout>
                  <c:x val="-2.2461573964000503E-2"/>
                  <c:y val="-2.705593574363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57-4673-A951-C85AF0E5037B}"/>
                </c:ext>
              </c:extLst>
            </c:dLbl>
            <c:dLbl>
              <c:idx val="3"/>
              <c:layout>
                <c:manualLayout>
                  <c:x val="-2.2456588043031803E-2"/>
                  <c:y val="-2.2626298955697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CD-451B-A650-4FD7DB0A6468}"/>
                </c:ext>
              </c:extLst>
            </c:dLbl>
            <c:dLbl>
              <c:idx val="4"/>
              <c:layout>
                <c:manualLayout>
                  <c:x val="-1.8904164510519753E-2"/>
                  <c:y val="2.317887620068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CD-451B-A650-4FD7DB0A6468}"/>
                </c:ext>
              </c:extLst>
            </c:dLbl>
            <c:dLbl>
              <c:idx val="5"/>
              <c:layout>
                <c:manualLayout>
                  <c:x val="-2.0977445536892257E-2"/>
                  <c:y val="2.7567471932500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CD-451B-A650-4FD7DB0A6468}"/>
                </c:ext>
              </c:extLst>
            </c:dLbl>
            <c:dLbl>
              <c:idx val="6"/>
              <c:layout>
                <c:manualLayout>
                  <c:x val="-1.9153391794054161E-2"/>
                  <c:y val="-2.164474859490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CF-4825-8422-8FFB6454F0FA}"/>
                </c:ext>
              </c:extLst>
            </c:dLbl>
            <c:dLbl>
              <c:idx val="7"/>
              <c:layout>
                <c:manualLayout>
                  <c:x val="-2.1277464650843958E-2"/>
                  <c:y val="-2.5747069574418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57-4673-A951-C85AF0E5037B}"/>
                </c:ext>
              </c:extLst>
            </c:dLbl>
            <c:dLbl>
              <c:idx val="8"/>
              <c:layout>
                <c:manualLayout>
                  <c:x val="-1.979133158976815E-2"/>
                  <c:y val="-2.7836225969136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CD-451B-A650-4FD7DB0A6468}"/>
                </c:ext>
              </c:extLst>
            </c:dLbl>
            <c:dLbl>
              <c:idx val="9"/>
              <c:layout>
                <c:manualLayout>
                  <c:x val="-2.2456588043031803E-2"/>
                  <c:y val="-2.2626298955697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CD-451B-A650-4FD7DB0A6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Sheet1!$A$21:$A$30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Sheet1!$B$21:$B$30</c:f>
              <c:numCache>
                <c:formatCode>General</c:formatCode>
                <c:ptCount val="10"/>
                <c:pt idx="0">
                  <c:v>129</c:v>
                </c:pt>
                <c:pt idx="1">
                  <c:v>136</c:v>
                </c:pt>
                <c:pt idx="2">
                  <c:v>148</c:v>
                </c:pt>
                <c:pt idx="3">
                  <c:v>121</c:v>
                </c:pt>
                <c:pt idx="4">
                  <c:v>136</c:v>
                </c:pt>
                <c:pt idx="5">
                  <c:v>114</c:v>
                </c:pt>
                <c:pt idx="6">
                  <c:v>119</c:v>
                </c:pt>
                <c:pt idx="7">
                  <c:v>151</c:v>
                </c:pt>
                <c:pt idx="8">
                  <c:v>156</c:v>
                </c:pt>
                <c:pt idx="9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CD-451B-A650-4FD7DB0A6468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U-New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Sheet1!$A$21:$A$30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Sheet1!$C$21:$C$30</c:f>
              <c:numCache>
                <c:formatCode>General</c:formatCode>
                <c:ptCount val="10"/>
                <c:pt idx="0">
                  <c:v>53</c:v>
                </c:pt>
                <c:pt idx="1">
                  <c:v>57</c:v>
                </c:pt>
                <c:pt idx="2">
                  <c:v>70</c:v>
                </c:pt>
                <c:pt idx="3">
                  <c:v>50</c:v>
                </c:pt>
                <c:pt idx="4">
                  <c:v>60</c:v>
                </c:pt>
                <c:pt idx="5">
                  <c:v>42</c:v>
                </c:pt>
                <c:pt idx="6">
                  <c:v>38</c:v>
                </c:pt>
                <c:pt idx="7">
                  <c:v>35</c:v>
                </c:pt>
                <c:pt idx="8">
                  <c:v>28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CD-451B-A650-4FD7DB0A6468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U-Cont</c:v>
                </c:pt>
              </c:strCache>
            </c:strRef>
          </c:tx>
          <c:dLbls>
            <c:dLbl>
              <c:idx val="0"/>
              <c:layout>
                <c:manualLayout>
                  <c:x val="-2.3936541783553415E-2"/>
                  <c:y val="-3.175090878729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CD-451B-A650-4FD7DB0A6468}"/>
                </c:ext>
              </c:extLst>
            </c:dLbl>
            <c:dLbl>
              <c:idx val="1"/>
              <c:layout>
                <c:manualLayout>
                  <c:x val="-1.7969259171200402E-2"/>
                  <c:y val="2.6880488106525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CF-4825-8422-8FFB6454F0FA}"/>
                </c:ext>
              </c:extLst>
            </c:dLbl>
            <c:dLbl>
              <c:idx val="2"/>
              <c:layout>
                <c:manualLayout>
                  <c:x val="-2.3941739742567702E-2"/>
                  <c:y val="2.7056107515356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7-4673-A951-C85AF0E5037B}"/>
                </c:ext>
              </c:extLst>
            </c:dLbl>
            <c:dLbl>
              <c:idx val="3"/>
              <c:layout>
                <c:manualLayout>
                  <c:x val="-2.2456562379081033E-2"/>
                  <c:y val="-2.1029118742356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CD-451B-A650-4FD7DB0A6468}"/>
                </c:ext>
              </c:extLst>
            </c:dLbl>
            <c:dLbl>
              <c:idx val="4"/>
              <c:layout>
                <c:manualLayout>
                  <c:x val="-2.3936145415215639E-2"/>
                  <c:y val="-2.7567300160778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CD-451B-A650-4FD7DB0A6468}"/>
                </c:ext>
              </c:extLst>
            </c:dLbl>
            <c:dLbl>
              <c:idx val="5"/>
              <c:layout>
                <c:manualLayout>
                  <c:x val="-2.5416262478843862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CD-451B-A650-4FD7DB0A6468}"/>
                </c:ext>
              </c:extLst>
            </c:dLbl>
            <c:dLbl>
              <c:idx val="6"/>
              <c:layout>
                <c:manualLayout>
                  <c:x val="-1.9153391794054248E-2"/>
                  <c:y val="2.6880488106525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CF-4825-8422-8FFB6454F0FA}"/>
                </c:ext>
              </c:extLst>
            </c:dLbl>
            <c:dLbl>
              <c:idx val="7"/>
              <c:layout>
                <c:manualLayout>
                  <c:x val="-1.920523256084988E-2"/>
                  <c:y val="2.9237608387956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7-4673-A951-C85AF0E5037B}"/>
                </c:ext>
              </c:extLst>
            </c:dLbl>
            <c:dLbl>
              <c:idx val="8"/>
              <c:layout>
                <c:manualLayout>
                  <c:x val="-1.6831652704157984E-2"/>
                  <c:y val="3.1756743757815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CD-451B-A650-4FD7DB0A6468}"/>
                </c:ext>
              </c:extLst>
            </c:dLbl>
            <c:dLbl>
              <c:idx val="9"/>
              <c:layout>
                <c:manualLayout>
                  <c:x val="-1.6535899264812321E-2"/>
                  <c:y val="2.9151722526830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CD-451B-A650-4FD7DB0A6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Sheet1!$A$21:$A$30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Sheet1!$D$21:$D$30</c:f>
              <c:numCache>
                <c:formatCode>General</c:formatCode>
                <c:ptCount val="10"/>
                <c:pt idx="0">
                  <c:v>144</c:v>
                </c:pt>
                <c:pt idx="1">
                  <c:v>121</c:v>
                </c:pt>
                <c:pt idx="2">
                  <c:v>145</c:v>
                </c:pt>
                <c:pt idx="3">
                  <c:v>157</c:v>
                </c:pt>
                <c:pt idx="4">
                  <c:v>151</c:v>
                </c:pt>
                <c:pt idx="5">
                  <c:v>155</c:v>
                </c:pt>
                <c:pt idx="6">
                  <c:v>116</c:v>
                </c:pt>
                <c:pt idx="7">
                  <c:v>98</c:v>
                </c:pt>
                <c:pt idx="8">
                  <c:v>83</c:v>
                </c:pt>
                <c:pt idx="9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4CD-451B-A650-4FD7DB0A6468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x"/>
            <c:size val="5"/>
          </c:marker>
          <c:dLbls>
            <c:dLbl>
              <c:idx val="7"/>
              <c:layout>
                <c:manualLayout>
                  <c:x val="-2.3889922285469288E-2"/>
                  <c:y val="1.815448461612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CF-4825-8422-8FFB6454F0FA}"/>
                </c:ext>
              </c:extLst>
            </c:dLbl>
            <c:dLbl>
              <c:idx val="8"/>
              <c:layout>
                <c:manualLayout>
                  <c:x val="-2.3941739742567813E-2"/>
                  <c:y val="2.2693105770155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57-4673-A951-C85AF0E5037B}"/>
                </c:ext>
              </c:extLst>
            </c:dLbl>
            <c:dLbl>
              <c:idx val="9"/>
              <c:layout>
                <c:manualLayout>
                  <c:x val="-2.0088297133373598E-2"/>
                  <c:y val="-2.4064118948482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4CD-451B-A650-4FD7DB0A6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Sheet1!$A$21:$A$30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Sheet1!$E$21:$E$30</c:f>
              <c:numCache>
                <c:formatCode>General</c:formatCode>
                <c:ptCount val="10"/>
                <c:pt idx="0">
                  <c:v>197</c:v>
                </c:pt>
                <c:pt idx="1">
                  <c:v>178</c:v>
                </c:pt>
                <c:pt idx="2">
                  <c:v>215</c:v>
                </c:pt>
                <c:pt idx="3">
                  <c:v>207</c:v>
                </c:pt>
                <c:pt idx="4">
                  <c:v>211</c:v>
                </c:pt>
                <c:pt idx="5">
                  <c:v>197</c:v>
                </c:pt>
                <c:pt idx="6">
                  <c:v>154</c:v>
                </c:pt>
                <c:pt idx="7">
                  <c:v>133</c:v>
                </c:pt>
                <c:pt idx="8">
                  <c:v>111</c:v>
                </c:pt>
                <c:pt idx="9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4CD-451B-A650-4FD7DB0A64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87840"/>
        <c:axId val="37989376"/>
      </c:lineChart>
      <c:catAx>
        <c:axId val="379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89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7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ACCOUNTANCY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718860059251748"/>
          <c:y val="1.745847837535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50361948374649E-2"/>
          <c:y val="0.24214666478272598"/>
          <c:w val="0.89357348644405021"/>
          <c:h val="0.64093768866167433"/>
        </c:manualLayout>
      </c:layout>
      <c:lineChart>
        <c:grouping val="standar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702782711663707E-2"/>
                  <c:y val="-2.3389949292987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8F-4E16-9DA2-3B46E35C3031}"/>
                </c:ext>
              </c:extLst>
            </c:dLbl>
            <c:dLbl>
              <c:idx val="1"/>
              <c:layout>
                <c:manualLayout>
                  <c:x val="-1.7975226453709272E-2"/>
                  <c:y val="2.0513666158222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E1-4C91-B672-48FD26712DBF}"/>
                </c:ext>
              </c:extLst>
            </c:dLbl>
            <c:dLbl>
              <c:idx val="2"/>
              <c:layout>
                <c:manualLayout>
                  <c:x val="-1.5311673962601921E-2"/>
                  <c:y val="-2.139822181913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F5-4A3F-A03A-80A628C2EEA0}"/>
                </c:ext>
              </c:extLst>
            </c:dLbl>
            <c:dLbl>
              <c:idx val="3"/>
              <c:layout>
                <c:manualLayout>
                  <c:x val="-1.4422828585147993E-2"/>
                  <c:y val="2.3133665883387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E1-4C91-B672-48FD26712DBF}"/>
                </c:ext>
              </c:extLst>
            </c:dLbl>
            <c:dLbl>
              <c:idx val="8"/>
              <c:layout>
                <c:manualLayout>
                  <c:x val="-1.5334517465956187E-2"/>
                  <c:y val="-2.164474859490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8F-4E16-9DA2-3B46E35C3031}"/>
                </c:ext>
              </c:extLst>
            </c:dLbl>
            <c:dLbl>
              <c:idx val="9"/>
              <c:layout>
                <c:manualLayout>
                  <c:x val="-1.7975226453709445E-2"/>
                  <c:y val="-2.224155226669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E1-4C91-B672-48FD26712DB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Sheet1!$H$21:$H$30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Sheet1!$I$21:$I$30</c:f>
              <c:numCache>
                <c:formatCode>General</c:formatCode>
                <c:ptCount val="10"/>
                <c:pt idx="0">
                  <c:v>73</c:v>
                </c:pt>
                <c:pt idx="1">
                  <c:v>69</c:v>
                </c:pt>
                <c:pt idx="2">
                  <c:v>82</c:v>
                </c:pt>
                <c:pt idx="3">
                  <c:v>67</c:v>
                </c:pt>
                <c:pt idx="4">
                  <c:v>57</c:v>
                </c:pt>
                <c:pt idx="5">
                  <c:v>61</c:v>
                </c:pt>
                <c:pt idx="6">
                  <c:v>94</c:v>
                </c:pt>
                <c:pt idx="7">
                  <c:v>71</c:v>
                </c:pt>
                <c:pt idx="8">
                  <c:v>75</c:v>
                </c:pt>
                <c:pt idx="9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F5-4A3F-A03A-80A628C2EEA0}"/>
            </c:ext>
          </c:extLst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G-New</c:v>
                </c:pt>
              </c:strCache>
            </c:strRef>
          </c:tx>
          <c:dLbls>
            <c:dLbl>
              <c:idx val="8"/>
              <c:layout>
                <c:manualLayout>
                  <c:x val="-2.0643729189789121E-2"/>
                  <c:y val="-2.9151584436937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F5-4A3F-A03A-80A628C2EE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Sheet1!$H$21:$H$30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Sheet1!$J$21:$J$30</c:f>
              <c:numCache>
                <c:formatCode>General</c:formatCode>
                <c:ptCount val="10"/>
                <c:pt idx="0">
                  <c:v>42</c:v>
                </c:pt>
                <c:pt idx="1">
                  <c:v>35</c:v>
                </c:pt>
                <c:pt idx="2">
                  <c:v>38</c:v>
                </c:pt>
                <c:pt idx="3">
                  <c:v>25</c:v>
                </c:pt>
                <c:pt idx="4">
                  <c:v>19</c:v>
                </c:pt>
                <c:pt idx="5">
                  <c:v>23</c:v>
                </c:pt>
                <c:pt idx="6">
                  <c:v>41</c:v>
                </c:pt>
                <c:pt idx="7">
                  <c:v>17</c:v>
                </c:pt>
                <c:pt idx="8">
                  <c:v>18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F5-4A3F-A03A-80A628C2EEA0}"/>
            </c:ext>
          </c:extLst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G-Cont</c:v>
                </c:pt>
              </c:strCache>
            </c:strRef>
          </c:tx>
          <c:dLbls>
            <c:dLbl>
              <c:idx val="0"/>
              <c:layout>
                <c:manualLayout>
                  <c:x val="-1.6518650088809948E-2"/>
                  <c:y val="2.5135287408445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8F-4E16-9DA2-3B46E35C3031}"/>
                </c:ext>
              </c:extLst>
            </c:dLbl>
            <c:dLbl>
              <c:idx val="1"/>
              <c:layout>
                <c:manualLayout>
                  <c:x val="-1.9454739560752065E-2"/>
                  <c:y val="-2.705899328029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E1-4C91-B672-48FD26712DBF}"/>
                </c:ext>
              </c:extLst>
            </c:dLbl>
            <c:dLbl>
              <c:idx val="2"/>
              <c:layout>
                <c:manualLayout>
                  <c:x val="-1.6796035486683212E-2"/>
                  <c:y val="2.4817990683101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F5-4A3F-A03A-80A628C2EEA0}"/>
                </c:ext>
              </c:extLst>
            </c:dLbl>
            <c:dLbl>
              <c:idx val="3"/>
              <c:layout>
                <c:manualLayout>
                  <c:x val="-1.5902341692190784E-2"/>
                  <c:y val="-2.0953126932431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E1-4C91-B672-48FD26712DBF}"/>
                </c:ext>
              </c:extLst>
            </c:dLbl>
            <c:dLbl>
              <c:idx val="4"/>
              <c:layout>
                <c:manualLayout>
                  <c:x val="-2.0643764099559123E-2"/>
                  <c:y val="-2.5362929684401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F5-4A3F-A03A-80A628C2EE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Sheet1!$H$21:$H$30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Sheet1!$K$21:$K$30</c:f>
              <c:numCache>
                <c:formatCode>General</c:formatCode>
                <c:ptCount val="10"/>
                <c:pt idx="0">
                  <c:v>70</c:v>
                </c:pt>
                <c:pt idx="1">
                  <c:v>73</c:v>
                </c:pt>
                <c:pt idx="2">
                  <c:v>77</c:v>
                </c:pt>
                <c:pt idx="3">
                  <c:v>82</c:v>
                </c:pt>
                <c:pt idx="4">
                  <c:v>76</c:v>
                </c:pt>
                <c:pt idx="5">
                  <c:v>68</c:v>
                </c:pt>
                <c:pt idx="6">
                  <c:v>55</c:v>
                </c:pt>
                <c:pt idx="7">
                  <c:v>71</c:v>
                </c:pt>
                <c:pt idx="8">
                  <c:v>42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F5-4A3F-A03A-80A628C2EEA0}"/>
            </c:ext>
          </c:extLst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x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Sheet1!$H$21:$H$30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Sheet1!$L$21:$L$30</c:f>
              <c:numCache>
                <c:formatCode>General</c:formatCode>
                <c:ptCount val="10"/>
                <c:pt idx="0">
                  <c:v>112</c:v>
                </c:pt>
                <c:pt idx="1">
                  <c:v>108</c:v>
                </c:pt>
                <c:pt idx="2">
                  <c:v>115</c:v>
                </c:pt>
                <c:pt idx="3">
                  <c:v>107</c:v>
                </c:pt>
                <c:pt idx="4">
                  <c:v>95</c:v>
                </c:pt>
                <c:pt idx="5">
                  <c:v>91</c:v>
                </c:pt>
                <c:pt idx="6">
                  <c:v>96</c:v>
                </c:pt>
                <c:pt idx="7">
                  <c:v>88</c:v>
                </c:pt>
                <c:pt idx="8">
                  <c:v>60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F5-4A3F-A03A-80A628C2EE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23552"/>
        <c:axId val="38025088"/>
      </c:lineChart>
      <c:catAx>
        <c:axId val="3802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2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25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8776508972267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23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BUSINESS ADMINISTRATION MAJOR HEADCOUNT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799585179488524"/>
          <c:y val="1.745847837535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291265756042422E-2"/>
          <c:y val="0.26833104263272151"/>
          <c:w val="0.90452253401732108"/>
          <c:h val="0.64397905759162544"/>
        </c:manualLayout>
      </c:layout>
      <c:lineChart>
        <c:grouping val="standard"/>
        <c:varyColors val="0"/>
        <c:ser>
          <c:idx val="0"/>
          <c:order val="0"/>
          <c:tx>
            <c:strRef>
              <c:f>Sheet1!$I$62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Sheet1!$H$81:$H$90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Sheet1!$I$81:$I$90</c:f>
              <c:numCache>
                <c:formatCode>General</c:formatCode>
                <c:ptCount val="10"/>
                <c:pt idx="0">
                  <c:v>438</c:v>
                </c:pt>
                <c:pt idx="1">
                  <c:v>473</c:v>
                </c:pt>
                <c:pt idx="2">
                  <c:v>465</c:v>
                </c:pt>
                <c:pt idx="3">
                  <c:v>489</c:v>
                </c:pt>
                <c:pt idx="4">
                  <c:v>459</c:v>
                </c:pt>
                <c:pt idx="5">
                  <c:v>457</c:v>
                </c:pt>
                <c:pt idx="6">
                  <c:v>485</c:v>
                </c:pt>
                <c:pt idx="7">
                  <c:v>428</c:v>
                </c:pt>
                <c:pt idx="8">
                  <c:v>385</c:v>
                </c:pt>
                <c:pt idx="9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8-424C-8D1E-B33B9C66C9F7}"/>
            </c:ext>
          </c:extLst>
        </c:ser>
        <c:ser>
          <c:idx val="1"/>
          <c:order val="1"/>
          <c:tx>
            <c:strRef>
              <c:f>Sheet1!$J$62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Sheet1!$H$81:$H$90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Sheet1!$J$81:$J$90</c:f>
              <c:numCache>
                <c:formatCode>General</c:formatCode>
                <c:ptCount val="10"/>
                <c:pt idx="0">
                  <c:v>146</c:v>
                </c:pt>
                <c:pt idx="1">
                  <c:v>136</c:v>
                </c:pt>
                <c:pt idx="2">
                  <c:v>119</c:v>
                </c:pt>
                <c:pt idx="3">
                  <c:v>117</c:v>
                </c:pt>
                <c:pt idx="4">
                  <c:v>102</c:v>
                </c:pt>
                <c:pt idx="5">
                  <c:v>87</c:v>
                </c:pt>
                <c:pt idx="6">
                  <c:v>82</c:v>
                </c:pt>
                <c:pt idx="7">
                  <c:v>79</c:v>
                </c:pt>
                <c:pt idx="8">
                  <c:v>102</c:v>
                </c:pt>
                <c:pt idx="9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8-424C-8D1E-B33B9C66C9F7}"/>
            </c:ext>
          </c:extLst>
        </c:ser>
        <c:ser>
          <c:idx val="2"/>
          <c:order val="2"/>
          <c:tx>
            <c:strRef>
              <c:f>Sheet1!$K$62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Sheet1!$H$81:$H$90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Sheet1!$K$81:$K$90</c:f>
              <c:numCache>
                <c:formatCode>General</c:formatCode>
                <c:ptCount val="10"/>
                <c:pt idx="0">
                  <c:v>584</c:v>
                </c:pt>
                <c:pt idx="1">
                  <c:v>609</c:v>
                </c:pt>
                <c:pt idx="2">
                  <c:v>584</c:v>
                </c:pt>
                <c:pt idx="3">
                  <c:v>606</c:v>
                </c:pt>
                <c:pt idx="4">
                  <c:v>561</c:v>
                </c:pt>
                <c:pt idx="5">
                  <c:v>544</c:v>
                </c:pt>
                <c:pt idx="6">
                  <c:v>567</c:v>
                </c:pt>
                <c:pt idx="7">
                  <c:v>507</c:v>
                </c:pt>
                <c:pt idx="8">
                  <c:v>487</c:v>
                </c:pt>
                <c:pt idx="9">
                  <c:v>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8-424C-8D1E-B33B9C66C9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26240"/>
        <c:axId val="48827776"/>
      </c:lineChart>
      <c:catAx>
        <c:axId val="488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2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27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/>
                  <a:t>STUDENTS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86133768352365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26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167259786477037"/>
          <c:y val="0.95680628272251322"/>
          <c:w val="0.30516014234875488"/>
          <c:h val="3.7958115183246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/>
  <sheetViews>
    <sheetView tabSelected="1" zoomScale="95" workbookViewId="0"/>
  </sheetViews>
  <sheetProtection algorithmName="SHA-512" hashValue="r6zZtAFsqAaWFGPY20r1E9JWN7d8yE/U3YN+S3aCCTTuG0gCI4fz7Xy9whW6mEZIwbWd7Un/kg9AEeqQv/A39w==" saltValue="k3PmO2lUj7AURke1OxmXYQ==" spinCount="100000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Chart1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Chart13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DCE28A-52C3-4397-B024-C81DF57B1B08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Chart15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Chart1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zoomScale="103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5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Chart7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Chart9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18132" cy="72690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8012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8012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FE6C5B-76ED-45A5-884A-E25726AC57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0.501</cdr:x>
      <cdr:y>0.53325</cdr:y>
    </cdr:from>
    <cdr:to>
      <cdr:x>0.51</cdr:x>
      <cdr:y>0.56225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721" y="2999696"/>
          <a:ext cx="79384" cy="179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0.73862</cdr:x>
      <cdr:y>0.66721</cdr:y>
    </cdr:from>
    <cdr:to>
      <cdr:x>0.78024</cdr:x>
      <cdr:y>0.6925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38888" y="3895725"/>
          <a:ext cx="357188" cy="147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0.49445</cdr:x>
      <cdr:y>0.81354</cdr:y>
    </cdr:from>
    <cdr:to>
      <cdr:x>0.49978</cdr:x>
      <cdr:y>0.82137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43388" y="4750119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0.75599</cdr:x>
      <cdr:y>0.80692</cdr:y>
    </cdr:from>
    <cdr:to>
      <cdr:x>0.78707</cdr:x>
      <cdr:y>0.84689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487948" y="4711473"/>
          <a:ext cx="266700" cy="233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0.57492</cdr:x>
      <cdr:y>0.8279</cdr:y>
    </cdr:from>
    <cdr:to>
      <cdr:x>0.60766</cdr:x>
      <cdr:y>0.87439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33951" y="4833938"/>
          <a:ext cx="280987" cy="271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0.86293</cdr:x>
      <cdr:y>0.83687</cdr:y>
    </cdr:from>
    <cdr:to>
      <cdr:x>0.89234</cdr:x>
      <cdr:y>0.87276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405688" y="4886325"/>
          <a:ext cx="252412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0.30675</cdr:x>
      <cdr:y>0</cdr:y>
    </cdr:from>
    <cdr:to>
      <cdr:x>0.73825</cdr:x>
      <cdr:y>0.13575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7277" y="0"/>
          <a:ext cx="3695746" cy="790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0.43325</cdr:x>
      <cdr:y>0.04025</cdr:y>
    </cdr:from>
    <cdr:to>
      <cdr:x>0.64025</cdr:x>
      <cdr:y>0.1225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0734" y="234323"/>
          <a:ext cx="1772930" cy="478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NOTES</a:t>
          </a:r>
        </a:p>
      </cdr:txBody>
    </cdr:sp>
  </cdr:relSizeAnchor>
  <cdr:relSizeAnchor xmlns:cdr="http://schemas.openxmlformats.org/drawingml/2006/chartDrawing">
    <cdr:from>
      <cdr:x>0.07484</cdr:x>
      <cdr:y>0.18275</cdr:y>
    </cdr:from>
    <cdr:to>
      <cdr:x>0.94574</cdr:x>
      <cdr:y>0.67034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2106" y="1328424"/>
          <a:ext cx="9334500" cy="3544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2004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Data for programs which are no longer in existence are included only on the college and campus total pages.  As such, departmental data may not sum to these totals.</a:t>
          </a: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 </a:t>
          </a: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New majors are introduced as needed. Data will be reflected at the time enrollment begins when new majors are introduced between 2012 and 2021.</a:t>
          </a:r>
        </a:p>
        <a:p xmlns:a="http://schemas.openxmlformats.org/drawingml/2006/main"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Data include only those students seeking a Bachelor’s, Master’s or Doctoral level degree.</a:t>
          </a:r>
        </a:p>
        <a:p xmlns:a="http://schemas.openxmlformats.org/drawingml/2006/main"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SOURCE:  Application and Enrollment data for Fall 2012-2021 were provided by Office of Institutional Research reports. 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0.11783</cdr:x>
      <cdr:y>0.41554</cdr:y>
    </cdr:from>
    <cdr:to>
      <cdr:x>0.20896</cdr:x>
      <cdr:y>0.45747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2632" y="2356184"/>
          <a:ext cx="782052" cy="250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0.18675</cdr:x>
      <cdr:y>0.445</cdr:y>
    </cdr:from>
    <cdr:to>
      <cdr:x>0.19575</cdr:x>
      <cdr:y>0.48025</cdr:y>
    </cdr:to>
    <cdr:sp macro="" textlink="">
      <cdr:nvSpPr>
        <cdr:cNvPr id="4169" name="Text Box 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9491" y="2590648"/>
          <a:ext cx="77084" cy="205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727184" cy="72870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T244"/>
  <sheetViews>
    <sheetView topLeftCell="A189" workbookViewId="0">
      <selection activeCell="A234" sqref="A234"/>
    </sheetView>
  </sheetViews>
  <sheetFormatPr defaultRowHeight="13.2" x14ac:dyDescent="0.25"/>
  <cols>
    <col min="1" max="1" width="12.88671875" customWidth="1"/>
    <col min="9" max="9" width="12.5546875" customWidth="1"/>
    <col min="16" max="16" width="9.88671875" customWidth="1"/>
  </cols>
  <sheetData>
    <row r="1" spans="1:18" x14ac:dyDescent="0.25">
      <c r="A1" s="5" t="s">
        <v>0</v>
      </c>
      <c r="B1" s="6"/>
      <c r="C1" s="6"/>
      <c r="D1" s="6"/>
      <c r="E1" s="6"/>
      <c r="H1" s="7" t="s">
        <v>1</v>
      </c>
      <c r="I1" s="8"/>
      <c r="J1" s="8"/>
      <c r="K1" s="8"/>
      <c r="L1" s="8"/>
      <c r="N1" s="5" t="s">
        <v>69</v>
      </c>
    </row>
    <row r="2" spans="1:18" x14ac:dyDescent="0.2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H2" s="8" t="s">
        <v>2</v>
      </c>
      <c r="I2" s="8" t="s">
        <v>7</v>
      </c>
      <c r="J2" s="8" t="s">
        <v>8</v>
      </c>
      <c r="K2" s="8" t="s">
        <v>9</v>
      </c>
      <c r="L2" s="8" t="s">
        <v>6</v>
      </c>
      <c r="N2" s="6" t="s">
        <v>2</v>
      </c>
      <c r="O2" s="6" t="s">
        <v>3</v>
      </c>
      <c r="P2" s="6" t="s">
        <v>4</v>
      </c>
      <c r="Q2" s="6" t="s">
        <v>5</v>
      </c>
      <c r="R2" s="6" t="s">
        <v>6</v>
      </c>
    </row>
    <row r="3" spans="1:18" x14ac:dyDescent="0.25">
      <c r="A3" s="6" t="s">
        <v>10</v>
      </c>
      <c r="B3" s="6">
        <v>65</v>
      </c>
      <c r="C3" s="6">
        <v>37</v>
      </c>
      <c r="D3" s="6">
        <v>151</v>
      </c>
      <c r="E3" s="6">
        <f t="shared" ref="E3:E15" si="0">SUM(C3:D3)</f>
        <v>188</v>
      </c>
      <c r="H3" s="8" t="s">
        <v>10</v>
      </c>
      <c r="I3" s="8">
        <v>25</v>
      </c>
      <c r="J3" s="8">
        <v>10</v>
      </c>
      <c r="K3" s="8">
        <v>29</v>
      </c>
      <c r="L3" s="8">
        <f t="shared" ref="L3:L15" si="1">SUM(J3:K3)</f>
        <v>39</v>
      </c>
      <c r="N3" s="6" t="s">
        <v>70</v>
      </c>
      <c r="O3">
        <f t="shared" ref="O3:O10" si="2">(B21+I51+B111+I141+B218)</f>
        <v>587</v>
      </c>
      <c r="P3">
        <f t="shared" ref="P3:P12" si="3">(C21+J51+C111+J141+C218)</f>
        <v>207</v>
      </c>
      <c r="Q3">
        <f t="shared" ref="Q3:Q12" si="4">(D21+K51+D111+K141+D218)</f>
        <v>513</v>
      </c>
      <c r="R3">
        <f t="shared" ref="R3:R12" si="5">(E21+L51+E111+L141+E218)</f>
        <v>720</v>
      </c>
    </row>
    <row r="4" spans="1:18" x14ac:dyDescent="0.25">
      <c r="A4" s="6" t="s">
        <v>11</v>
      </c>
      <c r="B4" s="6">
        <v>71</v>
      </c>
      <c r="C4" s="6">
        <v>41</v>
      </c>
      <c r="D4" s="6">
        <v>131</v>
      </c>
      <c r="E4" s="6">
        <f t="shared" si="0"/>
        <v>172</v>
      </c>
      <c r="H4" s="8" t="s">
        <v>11</v>
      </c>
      <c r="I4" s="8">
        <v>38</v>
      </c>
      <c r="J4" s="8">
        <v>21</v>
      </c>
      <c r="K4" s="8">
        <v>43</v>
      </c>
      <c r="L4" s="8">
        <f t="shared" si="1"/>
        <v>64</v>
      </c>
      <c r="N4" s="6" t="s">
        <v>71</v>
      </c>
      <c r="O4">
        <f t="shared" si="2"/>
        <v>608</v>
      </c>
      <c r="P4">
        <f t="shared" si="3"/>
        <v>200</v>
      </c>
      <c r="Q4">
        <f t="shared" si="4"/>
        <v>518</v>
      </c>
      <c r="R4">
        <f t="shared" si="5"/>
        <v>718</v>
      </c>
    </row>
    <row r="5" spans="1:18" x14ac:dyDescent="0.25">
      <c r="A5" s="6" t="s">
        <v>12</v>
      </c>
      <c r="B5" s="6">
        <v>80</v>
      </c>
      <c r="C5" s="6">
        <v>41</v>
      </c>
      <c r="D5" s="6">
        <v>113</v>
      </c>
      <c r="E5" s="6">
        <f t="shared" si="0"/>
        <v>154</v>
      </c>
      <c r="H5" s="8" t="s">
        <v>12</v>
      </c>
      <c r="I5" s="8">
        <v>22</v>
      </c>
      <c r="J5" s="8">
        <v>8</v>
      </c>
      <c r="K5" s="8">
        <v>42</v>
      </c>
      <c r="L5" s="8">
        <f t="shared" si="1"/>
        <v>50</v>
      </c>
      <c r="N5" s="6" t="s">
        <v>73</v>
      </c>
      <c r="O5">
        <f t="shared" si="2"/>
        <v>629</v>
      </c>
      <c r="P5">
        <f t="shared" si="3"/>
        <v>220</v>
      </c>
      <c r="Q5">
        <f t="shared" si="4"/>
        <v>530</v>
      </c>
      <c r="R5">
        <f t="shared" si="5"/>
        <v>750</v>
      </c>
    </row>
    <row r="6" spans="1:18" x14ac:dyDescent="0.25">
      <c r="A6" s="6" t="s">
        <v>13</v>
      </c>
      <c r="B6" s="6">
        <v>80</v>
      </c>
      <c r="C6" s="6">
        <v>50</v>
      </c>
      <c r="D6" s="6">
        <v>124</v>
      </c>
      <c r="E6" s="6">
        <f t="shared" si="0"/>
        <v>174</v>
      </c>
      <c r="H6" s="8" t="s">
        <v>13</v>
      </c>
      <c r="I6" s="8">
        <v>19</v>
      </c>
      <c r="J6" s="8">
        <v>10</v>
      </c>
      <c r="K6" s="8">
        <v>45</v>
      </c>
      <c r="L6" s="8">
        <f t="shared" si="1"/>
        <v>55</v>
      </c>
      <c r="N6" s="6" t="s">
        <v>74</v>
      </c>
      <c r="O6">
        <f t="shared" si="2"/>
        <v>581</v>
      </c>
      <c r="P6">
        <f t="shared" si="3"/>
        <v>199</v>
      </c>
      <c r="Q6">
        <f t="shared" si="4"/>
        <v>565</v>
      </c>
      <c r="R6">
        <f t="shared" si="5"/>
        <v>764</v>
      </c>
    </row>
    <row r="7" spans="1:18" x14ac:dyDescent="0.25">
      <c r="A7" s="6" t="s">
        <v>14</v>
      </c>
      <c r="B7" s="6">
        <v>70</v>
      </c>
      <c r="C7" s="6">
        <v>36</v>
      </c>
      <c r="D7" s="6">
        <v>142</v>
      </c>
      <c r="E7" s="6">
        <f t="shared" si="0"/>
        <v>178</v>
      </c>
      <c r="H7" s="8" t="s">
        <v>14</v>
      </c>
      <c r="I7" s="8">
        <v>25</v>
      </c>
      <c r="J7" s="8">
        <v>12</v>
      </c>
      <c r="K7" s="8">
        <v>45</v>
      </c>
      <c r="L7" s="8">
        <f t="shared" si="1"/>
        <v>57</v>
      </c>
      <c r="N7" s="6" t="s">
        <v>75</v>
      </c>
      <c r="O7">
        <f t="shared" si="2"/>
        <v>619</v>
      </c>
      <c r="P7">
        <f t="shared" si="3"/>
        <v>210</v>
      </c>
      <c r="Q7">
        <f t="shared" si="4"/>
        <v>531</v>
      </c>
      <c r="R7">
        <f t="shared" si="5"/>
        <v>741</v>
      </c>
    </row>
    <row r="8" spans="1:18" x14ac:dyDescent="0.25">
      <c r="A8" s="6" t="s">
        <v>15</v>
      </c>
      <c r="B8" s="6">
        <v>60</v>
      </c>
      <c r="C8" s="6">
        <v>36</v>
      </c>
      <c r="D8" s="6">
        <v>110</v>
      </c>
      <c r="E8" s="6">
        <f t="shared" si="0"/>
        <v>146</v>
      </c>
      <c r="H8" s="8" t="s">
        <v>15</v>
      </c>
      <c r="I8" s="8">
        <v>20</v>
      </c>
      <c r="J8" s="8">
        <v>11</v>
      </c>
      <c r="K8" s="8">
        <v>32</v>
      </c>
      <c r="L8" s="8">
        <f t="shared" si="1"/>
        <v>43</v>
      </c>
      <c r="N8" s="6" t="s">
        <v>76</v>
      </c>
      <c r="O8">
        <f t="shared" si="2"/>
        <v>614</v>
      </c>
      <c r="P8">
        <f t="shared" si="3"/>
        <v>181</v>
      </c>
      <c r="Q8">
        <f t="shared" si="4"/>
        <v>548</v>
      </c>
      <c r="R8">
        <f t="shared" si="5"/>
        <v>729</v>
      </c>
    </row>
    <row r="9" spans="1:18" x14ac:dyDescent="0.25">
      <c r="A9" s="6" t="s">
        <v>16</v>
      </c>
      <c r="B9" s="6">
        <v>46</v>
      </c>
      <c r="C9" s="6">
        <v>25</v>
      </c>
      <c r="D9" s="6">
        <v>70</v>
      </c>
      <c r="E9" s="6">
        <f t="shared" si="0"/>
        <v>95</v>
      </c>
      <c r="H9" s="8" t="s">
        <v>16</v>
      </c>
      <c r="I9" s="8">
        <v>18</v>
      </c>
      <c r="J9" s="8">
        <v>9</v>
      </c>
      <c r="K9" s="8">
        <v>39</v>
      </c>
      <c r="L9" s="8">
        <f t="shared" si="1"/>
        <v>48</v>
      </c>
      <c r="N9" s="6" t="s">
        <v>77</v>
      </c>
      <c r="O9">
        <f t="shared" si="2"/>
        <v>671</v>
      </c>
      <c r="P9">
        <f t="shared" si="3"/>
        <v>185</v>
      </c>
      <c r="Q9">
        <f t="shared" si="4"/>
        <v>515</v>
      </c>
      <c r="R9">
        <f t="shared" si="5"/>
        <v>700</v>
      </c>
    </row>
    <row r="10" spans="1:18" x14ac:dyDescent="0.25">
      <c r="A10" s="6" t="s">
        <v>17</v>
      </c>
      <c r="B10" s="6">
        <v>81</v>
      </c>
      <c r="C10" s="6">
        <v>46</v>
      </c>
      <c r="D10" s="6">
        <v>104</v>
      </c>
      <c r="E10" s="6">
        <f t="shared" si="0"/>
        <v>150</v>
      </c>
      <c r="H10" s="8" t="s">
        <v>17</v>
      </c>
      <c r="I10" s="8">
        <v>31</v>
      </c>
      <c r="J10" s="8">
        <v>11</v>
      </c>
      <c r="K10" s="8">
        <v>32</v>
      </c>
      <c r="L10" s="8">
        <f t="shared" si="1"/>
        <v>43</v>
      </c>
      <c r="N10" s="6" t="s">
        <v>79</v>
      </c>
      <c r="O10">
        <f t="shared" si="2"/>
        <v>897</v>
      </c>
      <c r="P10">
        <f t="shared" si="3"/>
        <v>157</v>
      </c>
      <c r="Q10">
        <f t="shared" si="4"/>
        <v>458</v>
      </c>
      <c r="R10">
        <f t="shared" si="5"/>
        <v>615</v>
      </c>
    </row>
    <row r="11" spans="1:18" x14ac:dyDescent="0.25">
      <c r="A11" s="6" t="s">
        <v>18</v>
      </c>
      <c r="B11" s="6">
        <v>85</v>
      </c>
      <c r="C11" s="6">
        <v>39</v>
      </c>
      <c r="D11" s="6">
        <v>104</v>
      </c>
      <c r="E11" s="6">
        <f t="shared" si="0"/>
        <v>143</v>
      </c>
      <c r="H11" s="8" t="s">
        <v>18</v>
      </c>
      <c r="I11" s="8">
        <v>33</v>
      </c>
      <c r="J11" s="8">
        <v>15</v>
      </c>
      <c r="K11" s="8">
        <v>41</v>
      </c>
      <c r="L11" s="8">
        <f t="shared" si="1"/>
        <v>56</v>
      </c>
      <c r="N11" s="6" t="s">
        <v>84</v>
      </c>
      <c r="O11">
        <f>(B29+I59+B119+I149+B226)</f>
        <v>1028</v>
      </c>
      <c r="P11">
        <f t="shared" si="3"/>
        <v>140</v>
      </c>
      <c r="Q11">
        <f t="shared" si="4"/>
        <v>407</v>
      </c>
      <c r="R11">
        <f t="shared" si="5"/>
        <v>547</v>
      </c>
    </row>
    <row r="12" spans="1:18" x14ac:dyDescent="0.25">
      <c r="A12" s="6" t="s">
        <v>19</v>
      </c>
      <c r="B12" s="6">
        <v>78</v>
      </c>
      <c r="C12" s="6">
        <v>44</v>
      </c>
      <c r="D12" s="6">
        <v>131</v>
      </c>
      <c r="E12" s="6">
        <f t="shared" si="0"/>
        <v>175</v>
      </c>
      <c r="H12" s="8" t="s">
        <v>19</v>
      </c>
      <c r="I12" s="8">
        <v>43</v>
      </c>
      <c r="J12" s="8">
        <v>18</v>
      </c>
      <c r="K12" s="8">
        <v>50</v>
      </c>
      <c r="L12" s="8">
        <f t="shared" si="1"/>
        <v>68</v>
      </c>
      <c r="N12" s="6" t="s">
        <v>87</v>
      </c>
      <c r="O12">
        <f>(B30+I60+B120+I150+B227)</f>
        <v>928</v>
      </c>
      <c r="P12">
        <f t="shared" si="3"/>
        <v>129</v>
      </c>
      <c r="Q12">
        <f t="shared" si="4"/>
        <v>428</v>
      </c>
      <c r="R12">
        <f t="shared" si="5"/>
        <v>557</v>
      </c>
    </row>
    <row r="13" spans="1:18" x14ac:dyDescent="0.25">
      <c r="A13" s="6" t="s">
        <v>20</v>
      </c>
      <c r="B13" s="6">
        <v>83</v>
      </c>
      <c r="C13" s="6">
        <v>30</v>
      </c>
      <c r="D13" s="6">
        <v>127</v>
      </c>
      <c r="E13" s="6">
        <f t="shared" si="0"/>
        <v>157</v>
      </c>
      <c r="H13" s="8" t="s">
        <v>20</v>
      </c>
      <c r="I13" s="8">
        <v>38</v>
      </c>
      <c r="J13" s="8">
        <v>24</v>
      </c>
      <c r="K13" s="8">
        <v>57</v>
      </c>
      <c r="L13" s="8">
        <f t="shared" si="1"/>
        <v>81</v>
      </c>
      <c r="N13" s="7" t="s">
        <v>93</v>
      </c>
      <c r="O13" s="8"/>
      <c r="P13" s="8"/>
      <c r="Q13" s="8"/>
      <c r="R13" s="8"/>
    </row>
    <row r="14" spans="1:18" x14ac:dyDescent="0.25">
      <c r="A14" s="6" t="s">
        <v>43</v>
      </c>
      <c r="B14" s="6">
        <v>99</v>
      </c>
      <c r="C14" s="6">
        <v>45</v>
      </c>
      <c r="D14" s="6">
        <v>124</v>
      </c>
      <c r="E14" s="6">
        <f t="shared" si="0"/>
        <v>169</v>
      </c>
      <c r="H14" s="8" t="s">
        <v>43</v>
      </c>
      <c r="I14" s="8">
        <v>44</v>
      </c>
      <c r="J14" s="8">
        <v>18</v>
      </c>
      <c r="K14" s="8">
        <v>65</v>
      </c>
      <c r="L14" s="8">
        <f t="shared" si="1"/>
        <v>83</v>
      </c>
      <c r="N14" s="8" t="s">
        <v>2</v>
      </c>
      <c r="O14" s="8" t="s">
        <v>7</v>
      </c>
      <c r="P14" s="8" t="s">
        <v>8</v>
      </c>
      <c r="Q14" s="8" t="s">
        <v>9</v>
      </c>
      <c r="R14" s="8" t="s">
        <v>6</v>
      </c>
    </row>
    <row r="15" spans="1:18" x14ac:dyDescent="0.25">
      <c r="A15" s="6" t="s">
        <v>44</v>
      </c>
      <c r="B15" s="6">
        <v>107</v>
      </c>
      <c r="C15" s="6">
        <v>49</v>
      </c>
      <c r="D15" s="6">
        <v>129</v>
      </c>
      <c r="E15" s="6">
        <f t="shared" si="0"/>
        <v>178</v>
      </c>
      <c r="H15" s="8" t="s">
        <v>44</v>
      </c>
      <c r="I15" s="8">
        <v>40</v>
      </c>
      <c r="J15" s="8">
        <v>20</v>
      </c>
      <c r="K15" s="8">
        <v>59</v>
      </c>
      <c r="L15" s="8">
        <f t="shared" si="1"/>
        <v>79</v>
      </c>
      <c r="N15" s="6" t="s">
        <v>70</v>
      </c>
      <c r="O15">
        <f t="shared" ref="O15:O23" si="6">(I21+B81+I171+I183)</f>
        <v>396</v>
      </c>
      <c r="P15">
        <f t="shared" ref="P15:P24" si="7">(J21+C81+J171+J183)</f>
        <v>121</v>
      </c>
      <c r="Q15">
        <f t="shared" ref="Q15:Q24" si="8">(K21+D81+K171+K183)</f>
        <v>315</v>
      </c>
      <c r="R15">
        <f>SUM(P15:Q15)</f>
        <v>436</v>
      </c>
    </row>
    <row r="16" spans="1:18" x14ac:dyDescent="0.25">
      <c r="A16" s="6" t="s">
        <v>52</v>
      </c>
      <c r="B16" s="6">
        <v>116</v>
      </c>
      <c r="C16" s="6">
        <v>55</v>
      </c>
      <c r="D16" s="6">
        <v>138</v>
      </c>
      <c r="E16" s="6">
        <f t="shared" ref="E16:E21" si="9">SUM(C16:D16)</f>
        <v>193</v>
      </c>
      <c r="H16" s="8" t="s">
        <v>52</v>
      </c>
      <c r="I16" s="8">
        <v>39</v>
      </c>
      <c r="J16" s="8">
        <v>20</v>
      </c>
      <c r="K16" s="8">
        <v>53</v>
      </c>
      <c r="L16" s="8">
        <f t="shared" ref="L16:L21" si="10">SUM(J16:K16)</f>
        <v>73</v>
      </c>
      <c r="N16" s="6" t="s">
        <v>71</v>
      </c>
      <c r="O16">
        <f t="shared" si="6"/>
        <v>522</v>
      </c>
      <c r="P16">
        <f t="shared" si="7"/>
        <v>155</v>
      </c>
      <c r="Q16">
        <f t="shared" si="8"/>
        <v>316</v>
      </c>
      <c r="R16">
        <f t="shared" ref="R16:R24" si="11">SUM(P16:Q16)</f>
        <v>471</v>
      </c>
    </row>
    <row r="17" spans="1:20" x14ac:dyDescent="0.25">
      <c r="A17" s="6" t="s">
        <v>59</v>
      </c>
      <c r="B17" s="6">
        <v>132</v>
      </c>
      <c r="C17" s="6">
        <v>56</v>
      </c>
      <c r="D17" s="6">
        <v>123</v>
      </c>
      <c r="E17" s="6">
        <f t="shared" si="9"/>
        <v>179</v>
      </c>
      <c r="H17" s="8" t="s">
        <v>59</v>
      </c>
      <c r="I17" s="8">
        <v>60</v>
      </c>
      <c r="J17" s="8">
        <v>32</v>
      </c>
      <c r="K17" s="8">
        <v>48</v>
      </c>
      <c r="L17" s="8">
        <f t="shared" si="10"/>
        <v>80</v>
      </c>
      <c r="N17" s="6" t="s">
        <v>73</v>
      </c>
      <c r="O17">
        <f t="shared" si="6"/>
        <v>879</v>
      </c>
      <c r="P17">
        <f t="shared" si="7"/>
        <v>201</v>
      </c>
      <c r="Q17">
        <f t="shared" si="8"/>
        <v>389</v>
      </c>
      <c r="R17">
        <f t="shared" si="11"/>
        <v>590</v>
      </c>
    </row>
    <row r="18" spans="1:20" x14ac:dyDescent="0.25">
      <c r="A18" s="6" t="s">
        <v>60</v>
      </c>
      <c r="B18" s="6">
        <v>141</v>
      </c>
      <c r="C18" s="6">
        <v>53</v>
      </c>
      <c r="D18" s="6">
        <v>128</v>
      </c>
      <c r="E18" s="6">
        <f t="shared" si="9"/>
        <v>181</v>
      </c>
      <c r="H18" s="8" t="s">
        <v>60</v>
      </c>
      <c r="I18" s="8">
        <v>73</v>
      </c>
      <c r="J18" s="8">
        <v>43</v>
      </c>
      <c r="K18" s="8">
        <v>67</v>
      </c>
      <c r="L18" s="8">
        <f t="shared" si="10"/>
        <v>110</v>
      </c>
      <c r="N18" s="6" t="s">
        <v>74</v>
      </c>
      <c r="O18">
        <f t="shared" si="6"/>
        <v>986</v>
      </c>
      <c r="P18">
        <f t="shared" si="7"/>
        <v>215</v>
      </c>
      <c r="Q18">
        <f t="shared" si="8"/>
        <v>470</v>
      </c>
      <c r="R18">
        <f t="shared" si="11"/>
        <v>685</v>
      </c>
    </row>
    <row r="19" spans="1:20" x14ac:dyDescent="0.25">
      <c r="A19" s="6" t="s">
        <v>61</v>
      </c>
      <c r="B19" s="6">
        <f>54+80</f>
        <v>134</v>
      </c>
      <c r="C19" s="6">
        <f>12+42</f>
        <v>54</v>
      </c>
      <c r="D19" s="6">
        <f>39+105</f>
        <v>144</v>
      </c>
      <c r="E19" s="6">
        <f t="shared" si="9"/>
        <v>198</v>
      </c>
      <c r="H19" s="8" t="s">
        <v>61</v>
      </c>
      <c r="I19" s="8">
        <v>72</v>
      </c>
      <c r="J19" s="8">
        <v>35</v>
      </c>
      <c r="K19" s="8">
        <v>78</v>
      </c>
      <c r="L19" s="8">
        <f t="shared" si="10"/>
        <v>113</v>
      </c>
      <c r="N19" s="6" t="s">
        <v>75</v>
      </c>
      <c r="O19">
        <f t="shared" si="6"/>
        <v>966</v>
      </c>
      <c r="P19">
        <f t="shared" si="7"/>
        <v>135</v>
      </c>
      <c r="Q19">
        <f t="shared" si="8"/>
        <v>483</v>
      </c>
      <c r="R19">
        <f t="shared" si="11"/>
        <v>618</v>
      </c>
    </row>
    <row r="20" spans="1:20" x14ac:dyDescent="0.25">
      <c r="A20" s="6" t="s">
        <v>63</v>
      </c>
      <c r="B20" s="6">
        <v>139</v>
      </c>
      <c r="C20" s="6">
        <v>63</v>
      </c>
      <c r="D20" s="6">
        <f>39+105</f>
        <v>144</v>
      </c>
      <c r="E20" s="6">
        <f t="shared" si="9"/>
        <v>207</v>
      </c>
      <c r="H20" s="8" t="s">
        <v>63</v>
      </c>
      <c r="I20" s="8">
        <v>72</v>
      </c>
      <c r="J20" s="8">
        <v>37</v>
      </c>
      <c r="K20" s="8">
        <v>82</v>
      </c>
      <c r="L20" s="8">
        <f t="shared" si="10"/>
        <v>119</v>
      </c>
      <c r="N20" s="6" t="s">
        <v>76</v>
      </c>
      <c r="O20">
        <f t="shared" si="6"/>
        <v>562</v>
      </c>
      <c r="P20">
        <f t="shared" si="7"/>
        <v>106</v>
      </c>
      <c r="Q20">
        <f t="shared" si="8"/>
        <v>335</v>
      </c>
      <c r="R20">
        <f t="shared" si="11"/>
        <v>441</v>
      </c>
    </row>
    <row r="21" spans="1:20" x14ac:dyDescent="0.25">
      <c r="A21" s="6" t="s">
        <v>70</v>
      </c>
      <c r="B21" s="6">
        <v>129</v>
      </c>
      <c r="C21" s="6">
        <v>53</v>
      </c>
      <c r="D21" s="6">
        <f>39+105</f>
        <v>144</v>
      </c>
      <c r="E21" s="6">
        <f t="shared" si="9"/>
        <v>197</v>
      </c>
      <c r="H21" s="8" t="s">
        <v>70</v>
      </c>
      <c r="I21" s="8">
        <v>73</v>
      </c>
      <c r="J21" s="8">
        <v>42</v>
      </c>
      <c r="K21" s="8">
        <v>70</v>
      </c>
      <c r="L21" s="8">
        <f t="shared" si="10"/>
        <v>112</v>
      </c>
      <c r="N21" s="6" t="s">
        <v>77</v>
      </c>
      <c r="O21">
        <f t="shared" si="6"/>
        <v>512</v>
      </c>
      <c r="P21">
        <f t="shared" si="7"/>
        <v>95</v>
      </c>
      <c r="Q21">
        <f t="shared" si="8"/>
        <v>255</v>
      </c>
      <c r="R21">
        <f t="shared" si="11"/>
        <v>350</v>
      </c>
    </row>
    <row r="22" spans="1:20" x14ac:dyDescent="0.25">
      <c r="A22" s="6" t="s">
        <v>71</v>
      </c>
      <c r="B22" s="6">
        <v>136</v>
      </c>
      <c r="C22" s="6">
        <v>57</v>
      </c>
      <c r="D22" s="6">
        <v>121</v>
      </c>
      <c r="E22" s="6">
        <f t="shared" ref="E22" si="12">SUM(C22:D22)</f>
        <v>178</v>
      </c>
      <c r="H22" s="8" t="s">
        <v>71</v>
      </c>
      <c r="I22" s="8">
        <v>69</v>
      </c>
      <c r="J22" s="8">
        <v>35</v>
      </c>
      <c r="K22" s="8">
        <v>73</v>
      </c>
      <c r="L22" s="8">
        <f t="shared" ref="L22" si="13">SUM(J22:K22)</f>
        <v>108</v>
      </c>
      <c r="N22" s="6" t="s">
        <v>79</v>
      </c>
      <c r="O22">
        <f t="shared" si="6"/>
        <v>396</v>
      </c>
      <c r="P22">
        <f t="shared" si="7"/>
        <v>75</v>
      </c>
      <c r="Q22">
        <f t="shared" si="8"/>
        <v>222</v>
      </c>
      <c r="R22">
        <f t="shared" si="11"/>
        <v>297</v>
      </c>
    </row>
    <row r="23" spans="1:20" x14ac:dyDescent="0.25">
      <c r="A23" s="6" t="s">
        <v>73</v>
      </c>
      <c r="B23" s="6">
        <v>148</v>
      </c>
      <c r="C23" s="6">
        <v>70</v>
      </c>
      <c r="D23" s="6">
        <v>145</v>
      </c>
      <c r="E23" s="6">
        <f t="shared" ref="E23" si="14">SUM(C23:D23)</f>
        <v>215</v>
      </c>
      <c r="H23" s="8" t="s">
        <v>73</v>
      </c>
      <c r="I23" s="8">
        <v>82</v>
      </c>
      <c r="J23" s="8">
        <v>38</v>
      </c>
      <c r="K23" s="8">
        <v>77</v>
      </c>
      <c r="L23" s="8">
        <f t="shared" ref="L23" si="15">SUM(J23:K23)</f>
        <v>115</v>
      </c>
      <c r="N23" s="6" t="s">
        <v>84</v>
      </c>
      <c r="O23">
        <f t="shared" si="6"/>
        <v>408</v>
      </c>
      <c r="P23">
        <f t="shared" si="7"/>
        <v>72</v>
      </c>
      <c r="Q23">
        <f t="shared" si="8"/>
        <v>181</v>
      </c>
      <c r="R23">
        <f t="shared" si="11"/>
        <v>253</v>
      </c>
    </row>
    <row r="24" spans="1:20" x14ac:dyDescent="0.25">
      <c r="A24" s="6" t="s">
        <v>74</v>
      </c>
      <c r="B24" s="6">
        <v>121</v>
      </c>
      <c r="C24" s="6">
        <v>50</v>
      </c>
      <c r="D24" s="6">
        <v>157</v>
      </c>
      <c r="E24" s="6">
        <f t="shared" ref="E24" si="16">SUM(C24:D24)</f>
        <v>207</v>
      </c>
      <c r="H24" s="8" t="s">
        <v>74</v>
      </c>
      <c r="I24" s="8">
        <v>67</v>
      </c>
      <c r="J24" s="8">
        <v>25</v>
      </c>
      <c r="K24" s="8">
        <v>82</v>
      </c>
      <c r="L24" s="8">
        <f t="shared" ref="L24" si="17">SUM(J24:K24)</f>
        <v>107</v>
      </c>
      <c r="N24" s="6" t="s">
        <v>87</v>
      </c>
      <c r="O24">
        <f>(I30+B90+I180+I192)</f>
        <v>492</v>
      </c>
      <c r="P24">
        <f t="shared" si="7"/>
        <v>92</v>
      </c>
      <c r="Q24">
        <f t="shared" si="8"/>
        <v>175</v>
      </c>
      <c r="R24">
        <f t="shared" si="11"/>
        <v>267</v>
      </c>
    </row>
    <row r="25" spans="1:20" x14ac:dyDescent="0.25">
      <c r="A25" s="6" t="s">
        <v>75</v>
      </c>
      <c r="B25" s="6">
        <v>136</v>
      </c>
      <c r="C25" s="6">
        <v>60</v>
      </c>
      <c r="D25" s="6">
        <v>151</v>
      </c>
      <c r="E25" s="6">
        <f t="shared" ref="E25" si="18">SUM(C25:D25)</f>
        <v>211</v>
      </c>
      <c r="H25" s="8" t="s">
        <v>75</v>
      </c>
      <c r="I25" s="8">
        <v>57</v>
      </c>
      <c r="J25" s="8">
        <v>19</v>
      </c>
      <c r="K25" s="8">
        <v>76</v>
      </c>
      <c r="L25" s="8">
        <f t="shared" ref="L25" si="19">SUM(J25:K25)</f>
        <v>95</v>
      </c>
      <c r="N25" s="6"/>
    </row>
    <row r="26" spans="1:20" x14ac:dyDescent="0.25">
      <c r="A26" s="6" t="s">
        <v>76</v>
      </c>
      <c r="B26" s="6">
        <v>114</v>
      </c>
      <c r="C26" s="6">
        <v>42</v>
      </c>
      <c r="D26" s="6">
        <v>155</v>
      </c>
      <c r="E26" s="6">
        <f t="shared" ref="E26" si="20">SUM(C26:D26)</f>
        <v>197</v>
      </c>
      <c r="H26" s="8" t="s">
        <v>76</v>
      </c>
      <c r="I26" s="8">
        <v>61</v>
      </c>
      <c r="J26" s="8">
        <v>23</v>
      </c>
      <c r="K26" s="8">
        <v>68</v>
      </c>
      <c r="L26" s="8">
        <f t="shared" ref="L26" si="21">SUM(J26:K26)</f>
        <v>91</v>
      </c>
      <c r="N26" s="6"/>
    </row>
    <row r="27" spans="1:20" x14ac:dyDescent="0.25">
      <c r="A27" s="6" t="s">
        <v>77</v>
      </c>
      <c r="B27" s="6">
        <v>119</v>
      </c>
      <c r="C27" s="11">
        <v>38</v>
      </c>
      <c r="D27" s="11">
        <v>116</v>
      </c>
      <c r="E27" s="11">
        <f t="shared" ref="E27" si="22">SUM(C27:D27)</f>
        <v>154</v>
      </c>
      <c r="H27" s="8" t="s">
        <v>77</v>
      </c>
      <c r="I27" s="8">
        <v>94</v>
      </c>
      <c r="J27" s="8">
        <v>41</v>
      </c>
      <c r="K27" s="8">
        <v>55</v>
      </c>
      <c r="L27" s="8">
        <f t="shared" ref="L27" si="23">SUM(J27:K27)</f>
        <v>96</v>
      </c>
      <c r="N27" s="13" t="s">
        <v>78</v>
      </c>
      <c r="O27" s="13"/>
      <c r="P27" s="13"/>
      <c r="Q27" s="13"/>
      <c r="R27" s="13"/>
      <c r="S27" s="13"/>
      <c r="T27" s="13"/>
    </row>
    <row r="28" spans="1:20" x14ac:dyDescent="0.25">
      <c r="A28" s="6" t="s">
        <v>79</v>
      </c>
      <c r="B28" s="6">
        <v>151</v>
      </c>
      <c r="C28" s="11">
        <v>35</v>
      </c>
      <c r="D28" s="11">
        <v>98</v>
      </c>
      <c r="E28" s="11">
        <f t="shared" ref="E28" si="24">SUM(C28:D28)</f>
        <v>133</v>
      </c>
      <c r="H28" s="8" t="s">
        <v>79</v>
      </c>
      <c r="I28" s="8">
        <v>71</v>
      </c>
      <c r="J28" s="8">
        <v>17</v>
      </c>
      <c r="K28" s="8">
        <v>71</v>
      </c>
      <c r="L28" s="8">
        <f t="shared" ref="L28" si="25">SUM(J28:K28)</f>
        <v>88</v>
      </c>
      <c r="N28" s="13"/>
      <c r="O28" s="13"/>
      <c r="P28" s="13"/>
      <c r="Q28" s="13"/>
      <c r="R28" s="13"/>
      <c r="S28" s="13"/>
      <c r="T28" s="13"/>
    </row>
    <row r="29" spans="1:20" x14ac:dyDescent="0.25">
      <c r="A29" s="6" t="s">
        <v>84</v>
      </c>
      <c r="B29" s="6">
        <v>156</v>
      </c>
      <c r="C29" s="11">
        <v>28</v>
      </c>
      <c r="D29" s="11">
        <v>83</v>
      </c>
      <c r="E29" s="11">
        <f t="shared" ref="E29" si="26">SUM(C29:D29)</f>
        <v>111</v>
      </c>
      <c r="H29" s="8" t="s">
        <v>84</v>
      </c>
      <c r="I29" s="8">
        <v>75</v>
      </c>
      <c r="J29" s="8">
        <v>18</v>
      </c>
      <c r="K29" s="8">
        <v>42</v>
      </c>
      <c r="L29" s="8">
        <f t="shared" ref="L29" si="27">SUM(J29:K29)</f>
        <v>60</v>
      </c>
      <c r="N29" s="13"/>
      <c r="O29" s="13"/>
      <c r="P29" s="13"/>
      <c r="Q29" s="13"/>
      <c r="R29" s="13"/>
      <c r="S29" s="13"/>
      <c r="T29" s="13"/>
    </row>
    <row r="30" spans="1:20" x14ac:dyDescent="0.25">
      <c r="A30" s="6" t="s">
        <v>87</v>
      </c>
      <c r="B30" s="6">
        <v>132</v>
      </c>
      <c r="C30" s="11">
        <v>15</v>
      </c>
      <c r="D30" s="11">
        <v>87</v>
      </c>
      <c r="E30" s="11">
        <f t="shared" ref="E30" si="28">SUM(C30:D30)</f>
        <v>102</v>
      </c>
      <c r="H30" s="8" t="s">
        <v>87</v>
      </c>
      <c r="I30" s="8">
        <v>58</v>
      </c>
      <c r="J30" s="8">
        <v>11</v>
      </c>
      <c r="K30" s="8">
        <v>36</v>
      </c>
      <c r="L30" s="8">
        <f t="shared" ref="L30" si="29">SUM(J30:K30)</f>
        <v>47</v>
      </c>
      <c r="N30" s="13"/>
      <c r="O30" s="13"/>
      <c r="P30" s="13"/>
      <c r="Q30" s="13"/>
      <c r="R30" s="13"/>
      <c r="S30" s="13"/>
      <c r="T30" s="13"/>
    </row>
    <row r="31" spans="1:20" x14ac:dyDescent="0.25">
      <c r="A31" s="1" t="s">
        <v>21</v>
      </c>
      <c r="H31" s="5" t="s">
        <v>24</v>
      </c>
      <c r="I31" s="6"/>
      <c r="J31" s="6"/>
      <c r="K31" s="6"/>
      <c r="L31" s="6"/>
    </row>
    <row r="32" spans="1:20" x14ac:dyDescent="0.25">
      <c r="A32" t="s">
        <v>2</v>
      </c>
      <c r="B32" t="s">
        <v>23</v>
      </c>
      <c r="C32" t="s">
        <v>22</v>
      </c>
      <c r="D32" t="s">
        <v>6</v>
      </c>
      <c r="H32" s="6" t="s">
        <v>2</v>
      </c>
      <c r="I32" s="6" t="s">
        <v>3</v>
      </c>
      <c r="J32" s="6" t="s">
        <v>4</v>
      </c>
      <c r="K32" s="6" t="s">
        <v>5</v>
      </c>
      <c r="L32" s="6" t="s">
        <v>6</v>
      </c>
    </row>
    <row r="33" spans="1:12" x14ac:dyDescent="0.25">
      <c r="A33" t="s">
        <v>10</v>
      </c>
      <c r="B33">
        <v>188</v>
      </c>
      <c r="C33">
        <v>39</v>
      </c>
      <c r="D33">
        <f t="shared" ref="D33:D49" si="30">SUM(B33:C33)</f>
        <v>227</v>
      </c>
      <c r="H33" s="6" t="s">
        <v>10</v>
      </c>
      <c r="I33" s="6">
        <v>49</v>
      </c>
      <c r="J33" s="6">
        <v>25</v>
      </c>
      <c r="K33" s="6">
        <v>119</v>
      </c>
      <c r="L33" s="6">
        <f t="shared" ref="L33:L45" si="31">SUM(J33:K33)</f>
        <v>144</v>
      </c>
    </row>
    <row r="34" spans="1:12" x14ac:dyDescent="0.25">
      <c r="A34" t="s">
        <v>11</v>
      </c>
      <c r="B34">
        <v>172</v>
      </c>
      <c r="C34">
        <v>64</v>
      </c>
      <c r="D34">
        <f t="shared" si="30"/>
        <v>236</v>
      </c>
      <c r="H34" s="6" t="s">
        <v>11</v>
      </c>
      <c r="I34" s="6">
        <v>64</v>
      </c>
      <c r="J34" s="6">
        <v>29</v>
      </c>
      <c r="K34" s="6">
        <v>98</v>
      </c>
      <c r="L34" s="6">
        <f t="shared" si="31"/>
        <v>127</v>
      </c>
    </row>
    <row r="35" spans="1:12" x14ac:dyDescent="0.25">
      <c r="A35" t="s">
        <v>12</v>
      </c>
      <c r="B35">
        <v>154</v>
      </c>
      <c r="C35">
        <v>50</v>
      </c>
      <c r="D35">
        <f t="shared" si="30"/>
        <v>204</v>
      </c>
      <c r="H35" s="6" t="s">
        <v>12</v>
      </c>
      <c r="I35" s="6">
        <v>71</v>
      </c>
      <c r="J35" s="6">
        <v>28</v>
      </c>
      <c r="K35" s="6">
        <v>106</v>
      </c>
      <c r="L35" s="6">
        <f t="shared" si="31"/>
        <v>134</v>
      </c>
    </row>
    <row r="36" spans="1:12" x14ac:dyDescent="0.25">
      <c r="A36" t="s">
        <v>13</v>
      </c>
      <c r="B36">
        <v>174</v>
      </c>
      <c r="C36">
        <v>55</v>
      </c>
      <c r="D36">
        <f t="shared" si="30"/>
        <v>229</v>
      </c>
      <c r="H36" s="6" t="s">
        <v>13</v>
      </c>
      <c r="I36" s="6">
        <v>78</v>
      </c>
      <c r="J36" s="6">
        <v>41</v>
      </c>
      <c r="K36" s="6">
        <v>113</v>
      </c>
      <c r="L36" s="6">
        <f t="shared" si="31"/>
        <v>154</v>
      </c>
    </row>
    <row r="37" spans="1:12" x14ac:dyDescent="0.25">
      <c r="A37" t="s">
        <v>14</v>
      </c>
      <c r="B37">
        <v>178</v>
      </c>
      <c r="C37">
        <v>57</v>
      </c>
      <c r="D37">
        <f t="shared" si="30"/>
        <v>235</v>
      </c>
      <c r="H37" s="6" t="s">
        <v>14</v>
      </c>
      <c r="I37" s="6">
        <v>94</v>
      </c>
      <c r="J37" s="6">
        <v>44</v>
      </c>
      <c r="K37" s="6">
        <v>123</v>
      </c>
      <c r="L37" s="6">
        <f t="shared" si="31"/>
        <v>167</v>
      </c>
    </row>
    <row r="38" spans="1:12" x14ac:dyDescent="0.25">
      <c r="A38" t="s">
        <v>15</v>
      </c>
      <c r="B38">
        <v>146</v>
      </c>
      <c r="C38">
        <v>43</v>
      </c>
      <c r="D38">
        <f t="shared" si="30"/>
        <v>189</v>
      </c>
      <c r="H38" s="6" t="s">
        <v>15</v>
      </c>
      <c r="I38" s="6">
        <v>69</v>
      </c>
      <c r="J38" s="6">
        <v>46</v>
      </c>
      <c r="K38" s="6">
        <v>132</v>
      </c>
      <c r="L38" s="6">
        <f t="shared" si="31"/>
        <v>178</v>
      </c>
    </row>
    <row r="39" spans="1:12" x14ac:dyDescent="0.25">
      <c r="A39" t="s">
        <v>16</v>
      </c>
      <c r="B39">
        <v>95</v>
      </c>
      <c r="C39">
        <v>48</v>
      </c>
      <c r="D39">
        <f t="shared" si="30"/>
        <v>143</v>
      </c>
      <c r="H39" s="6" t="s">
        <v>16</v>
      </c>
      <c r="I39" s="6">
        <v>95</v>
      </c>
      <c r="J39" s="6">
        <v>60</v>
      </c>
      <c r="K39" s="6">
        <v>135</v>
      </c>
      <c r="L39" s="6">
        <f t="shared" si="31"/>
        <v>195</v>
      </c>
    </row>
    <row r="40" spans="1:12" x14ac:dyDescent="0.25">
      <c r="A40" t="s">
        <v>17</v>
      </c>
      <c r="B40">
        <v>150</v>
      </c>
      <c r="C40">
        <v>43</v>
      </c>
      <c r="D40">
        <f t="shared" si="30"/>
        <v>193</v>
      </c>
      <c r="H40" s="6" t="s">
        <v>17</v>
      </c>
      <c r="I40" s="6">
        <v>117</v>
      </c>
      <c r="J40" s="6">
        <v>49</v>
      </c>
      <c r="K40" s="6">
        <v>146</v>
      </c>
      <c r="L40" s="6">
        <f t="shared" si="31"/>
        <v>195</v>
      </c>
    </row>
    <row r="41" spans="1:12" x14ac:dyDescent="0.25">
      <c r="A41" t="s">
        <v>18</v>
      </c>
      <c r="B41">
        <v>143</v>
      </c>
      <c r="C41">
        <v>56</v>
      </c>
      <c r="D41">
        <f t="shared" si="30"/>
        <v>199</v>
      </c>
      <c r="H41" s="6" t="s">
        <v>18</v>
      </c>
      <c r="I41" s="6">
        <v>146</v>
      </c>
      <c r="J41" s="6">
        <v>54</v>
      </c>
      <c r="K41" s="6">
        <v>153</v>
      </c>
      <c r="L41" s="6">
        <f t="shared" si="31"/>
        <v>207</v>
      </c>
    </row>
    <row r="42" spans="1:12" x14ac:dyDescent="0.25">
      <c r="A42" t="s">
        <v>19</v>
      </c>
      <c r="B42">
        <v>175</v>
      </c>
      <c r="C42">
        <v>68</v>
      </c>
      <c r="D42">
        <f t="shared" si="30"/>
        <v>243</v>
      </c>
      <c r="H42" s="6" t="s">
        <v>19</v>
      </c>
      <c r="I42" s="6">
        <v>129</v>
      </c>
      <c r="J42" s="6">
        <v>45</v>
      </c>
      <c r="K42" s="6">
        <v>139</v>
      </c>
      <c r="L42" s="6">
        <f t="shared" si="31"/>
        <v>184</v>
      </c>
    </row>
    <row r="43" spans="1:12" x14ac:dyDescent="0.25">
      <c r="A43" t="s">
        <v>20</v>
      </c>
      <c r="B43">
        <v>158</v>
      </c>
      <c r="C43">
        <v>81</v>
      </c>
      <c r="D43">
        <f t="shared" si="30"/>
        <v>239</v>
      </c>
      <c r="H43" s="6" t="s">
        <v>20</v>
      </c>
      <c r="I43" s="6">
        <v>143</v>
      </c>
      <c r="J43" s="6">
        <v>57</v>
      </c>
      <c r="K43" s="6">
        <v>143</v>
      </c>
      <c r="L43" s="6">
        <f t="shared" si="31"/>
        <v>200</v>
      </c>
    </row>
    <row r="44" spans="1:12" x14ac:dyDescent="0.25">
      <c r="A44" t="s">
        <v>43</v>
      </c>
      <c r="B44">
        <v>169</v>
      </c>
      <c r="C44">
        <v>83</v>
      </c>
      <c r="D44">
        <f t="shared" si="30"/>
        <v>252</v>
      </c>
      <c r="H44" s="6" t="s">
        <v>43</v>
      </c>
      <c r="I44" s="6">
        <v>191</v>
      </c>
      <c r="J44" s="6">
        <v>70</v>
      </c>
      <c r="K44" s="6">
        <v>146</v>
      </c>
      <c r="L44" s="6">
        <f t="shared" si="31"/>
        <v>216</v>
      </c>
    </row>
    <row r="45" spans="1:12" x14ac:dyDescent="0.25">
      <c r="A45" t="s">
        <v>44</v>
      </c>
      <c r="B45">
        <v>178</v>
      </c>
      <c r="C45">
        <v>79</v>
      </c>
      <c r="D45">
        <f t="shared" si="30"/>
        <v>257</v>
      </c>
      <c r="H45" s="6" t="s">
        <v>44</v>
      </c>
      <c r="I45" s="6">
        <v>380</v>
      </c>
      <c r="J45" s="6">
        <v>130</v>
      </c>
      <c r="K45" s="6">
        <v>174</v>
      </c>
      <c r="L45" s="6">
        <f t="shared" si="31"/>
        <v>304</v>
      </c>
    </row>
    <row r="46" spans="1:12" x14ac:dyDescent="0.25">
      <c r="A46" t="s">
        <v>52</v>
      </c>
      <c r="B46">
        <v>193</v>
      </c>
      <c r="C46">
        <v>73</v>
      </c>
      <c r="D46">
        <f t="shared" si="30"/>
        <v>266</v>
      </c>
      <c r="F46" t="s">
        <v>54</v>
      </c>
      <c r="H46" s="6" t="s">
        <v>52</v>
      </c>
      <c r="I46" s="6">
        <v>397</v>
      </c>
      <c r="J46" s="6">
        <v>106</v>
      </c>
      <c r="K46" s="6">
        <v>250</v>
      </c>
      <c r="L46" s="6">
        <f t="shared" ref="L46:L51" si="32">SUM(J46:K46)</f>
        <v>356</v>
      </c>
    </row>
    <row r="47" spans="1:12" x14ac:dyDescent="0.25">
      <c r="A47" t="s">
        <v>59</v>
      </c>
      <c r="B47">
        <v>179</v>
      </c>
      <c r="C47">
        <v>79</v>
      </c>
      <c r="D47">
        <f t="shared" si="30"/>
        <v>258</v>
      </c>
      <c r="H47" s="6" t="s">
        <v>59</v>
      </c>
      <c r="I47" s="6">
        <v>465</v>
      </c>
      <c r="J47" s="6">
        <v>161</v>
      </c>
      <c r="K47" s="6">
        <v>272</v>
      </c>
      <c r="L47" s="6">
        <f t="shared" si="32"/>
        <v>433</v>
      </c>
    </row>
    <row r="48" spans="1:12" x14ac:dyDescent="0.25">
      <c r="A48" t="s">
        <v>60</v>
      </c>
      <c r="B48">
        <v>181</v>
      </c>
      <c r="C48">
        <v>110</v>
      </c>
      <c r="D48">
        <f t="shared" si="30"/>
        <v>291</v>
      </c>
      <c r="H48" s="6" t="s">
        <v>60</v>
      </c>
      <c r="I48" s="6">
        <v>394</v>
      </c>
      <c r="J48" s="6">
        <v>119</v>
      </c>
      <c r="K48" s="6">
        <v>320</v>
      </c>
      <c r="L48" s="6">
        <f t="shared" si="32"/>
        <v>439</v>
      </c>
    </row>
    <row r="49" spans="1:12" x14ac:dyDescent="0.25">
      <c r="A49" t="s">
        <v>61</v>
      </c>
      <c r="B49">
        <v>198</v>
      </c>
      <c r="C49">
        <v>113</v>
      </c>
      <c r="D49">
        <f t="shared" si="30"/>
        <v>311</v>
      </c>
      <c r="H49" s="6" t="s">
        <v>61</v>
      </c>
      <c r="I49" s="6">
        <f>123+119+99</f>
        <v>341</v>
      </c>
      <c r="J49" s="6">
        <f>24+85</f>
        <v>109</v>
      </c>
      <c r="K49" s="6">
        <f>60+271</f>
        <v>331</v>
      </c>
      <c r="L49" s="6">
        <f t="shared" si="32"/>
        <v>440</v>
      </c>
    </row>
    <row r="50" spans="1:12" x14ac:dyDescent="0.25">
      <c r="A50" t="s">
        <v>63</v>
      </c>
      <c r="B50">
        <v>207</v>
      </c>
      <c r="C50">
        <v>119</v>
      </c>
      <c r="D50">
        <f t="shared" ref="D50" si="33">SUM(B50:C50)</f>
        <v>326</v>
      </c>
      <c r="H50" s="6" t="s">
        <v>63</v>
      </c>
      <c r="I50" s="6">
        <f>146+99+77</f>
        <v>322</v>
      </c>
      <c r="J50" s="6">
        <f>33+49+25</f>
        <v>107</v>
      </c>
      <c r="K50" s="6">
        <f>51+137+117</f>
        <v>305</v>
      </c>
      <c r="L50" s="6">
        <f t="shared" si="32"/>
        <v>412</v>
      </c>
    </row>
    <row r="51" spans="1:12" x14ac:dyDescent="0.25">
      <c r="A51" s="3" t="s">
        <v>70</v>
      </c>
      <c r="B51">
        <v>197</v>
      </c>
      <c r="C51">
        <v>112</v>
      </c>
      <c r="D51">
        <f t="shared" ref="D51" si="34">SUM(B51:C51)</f>
        <v>309</v>
      </c>
      <c r="H51" s="6" t="s">
        <v>70</v>
      </c>
      <c r="I51" s="6">
        <v>377</v>
      </c>
      <c r="J51" s="6">
        <v>138</v>
      </c>
      <c r="K51" s="6">
        <v>300</v>
      </c>
      <c r="L51" s="6">
        <f t="shared" si="32"/>
        <v>438</v>
      </c>
    </row>
    <row r="52" spans="1:12" x14ac:dyDescent="0.25">
      <c r="A52" s="3" t="s">
        <v>71</v>
      </c>
      <c r="B52">
        <v>178</v>
      </c>
      <c r="C52">
        <v>108</v>
      </c>
      <c r="D52">
        <f t="shared" ref="D52" si="35">SUM(B52:C52)</f>
        <v>286</v>
      </c>
      <c r="H52" s="6" t="s">
        <v>71</v>
      </c>
      <c r="I52" s="6">
        <v>439</v>
      </c>
      <c r="J52" s="6">
        <v>135</v>
      </c>
      <c r="K52" s="6">
        <v>338</v>
      </c>
      <c r="L52" s="6">
        <f t="shared" ref="L52" si="36">SUM(J52:K52)</f>
        <v>473</v>
      </c>
    </row>
    <row r="53" spans="1:12" x14ac:dyDescent="0.25">
      <c r="A53" s="3" t="s">
        <v>73</v>
      </c>
      <c r="B53">
        <v>215</v>
      </c>
      <c r="C53">
        <v>115</v>
      </c>
      <c r="D53">
        <f t="shared" ref="D53" si="37">SUM(B53:C53)</f>
        <v>330</v>
      </c>
      <c r="H53" s="6" t="s">
        <v>73</v>
      </c>
      <c r="I53" s="6">
        <v>434</v>
      </c>
      <c r="J53" s="6">
        <v>135</v>
      </c>
      <c r="K53" s="6">
        <v>330</v>
      </c>
      <c r="L53" s="6">
        <f t="shared" ref="L53" si="38">SUM(J53:K53)</f>
        <v>465</v>
      </c>
    </row>
    <row r="54" spans="1:12" x14ac:dyDescent="0.25">
      <c r="A54" s="3" t="s">
        <v>74</v>
      </c>
      <c r="B54">
        <v>207</v>
      </c>
      <c r="C54">
        <v>107</v>
      </c>
      <c r="D54">
        <f t="shared" ref="D54" si="39">SUM(B54:C54)</f>
        <v>314</v>
      </c>
      <c r="H54" s="6" t="s">
        <v>74</v>
      </c>
      <c r="I54" s="6">
        <v>412</v>
      </c>
      <c r="J54" s="6">
        <v>133</v>
      </c>
      <c r="K54" s="6">
        <v>356</v>
      </c>
      <c r="L54" s="6">
        <f t="shared" ref="L54" si="40">SUM(J54:K54)</f>
        <v>489</v>
      </c>
    </row>
    <row r="55" spans="1:12" x14ac:dyDescent="0.25">
      <c r="A55" s="3" t="s">
        <v>75</v>
      </c>
      <c r="B55">
        <v>211</v>
      </c>
      <c r="C55">
        <v>95</v>
      </c>
      <c r="D55">
        <f t="shared" ref="D55" si="41">SUM(B55:C55)</f>
        <v>306</v>
      </c>
      <c r="H55" s="6" t="s">
        <v>75</v>
      </c>
      <c r="I55" s="6">
        <v>404</v>
      </c>
      <c r="J55" s="6">
        <v>129</v>
      </c>
      <c r="K55" s="6">
        <v>330</v>
      </c>
      <c r="L55" s="6">
        <f t="shared" ref="L55" si="42">SUM(J55:K55)</f>
        <v>459</v>
      </c>
    </row>
    <row r="56" spans="1:12" x14ac:dyDescent="0.25">
      <c r="A56" s="3" t="s">
        <v>76</v>
      </c>
      <c r="B56">
        <v>197</v>
      </c>
      <c r="C56">
        <v>91</v>
      </c>
      <c r="D56">
        <f t="shared" ref="D56" si="43">SUM(B56:C56)</f>
        <v>288</v>
      </c>
      <c r="H56" s="6" t="s">
        <v>76</v>
      </c>
      <c r="I56" s="6">
        <v>444</v>
      </c>
      <c r="J56" s="6">
        <v>125</v>
      </c>
      <c r="K56" s="6">
        <v>332</v>
      </c>
      <c r="L56" s="6">
        <f t="shared" ref="L56" si="44">SUM(J56:K56)</f>
        <v>457</v>
      </c>
    </row>
    <row r="57" spans="1:12" x14ac:dyDescent="0.25">
      <c r="A57" s="3" t="s">
        <v>77</v>
      </c>
      <c r="B57" s="12">
        <v>154</v>
      </c>
      <c r="C57">
        <v>96</v>
      </c>
      <c r="D57">
        <f t="shared" ref="D57" si="45">SUM(B57:C57)</f>
        <v>250</v>
      </c>
      <c r="H57" s="6" t="s">
        <v>77</v>
      </c>
      <c r="I57" s="6">
        <v>490</v>
      </c>
      <c r="J57" s="6">
        <v>130</v>
      </c>
      <c r="K57" s="6">
        <v>355</v>
      </c>
      <c r="L57" s="6">
        <f t="shared" ref="L57" si="46">SUM(J57:K57)</f>
        <v>485</v>
      </c>
    </row>
    <row r="58" spans="1:12" x14ac:dyDescent="0.25">
      <c r="A58" s="3" t="s">
        <v>79</v>
      </c>
      <c r="B58" s="12">
        <v>133</v>
      </c>
      <c r="C58">
        <v>88</v>
      </c>
      <c r="D58">
        <f t="shared" ref="D58:D59" si="47">SUM(B58:C58)</f>
        <v>221</v>
      </c>
      <c r="H58" s="6" t="s">
        <v>79</v>
      </c>
      <c r="I58" s="6">
        <v>697</v>
      </c>
      <c r="J58" s="6">
        <v>113</v>
      </c>
      <c r="K58" s="6">
        <v>315</v>
      </c>
      <c r="L58" s="6">
        <f t="shared" ref="L58:L59" si="48">SUM(J58:K58)</f>
        <v>428</v>
      </c>
    </row>
    <row r="59" spans="1:12" x14ac:dyDescent="0.25">
      <c r="A59" s="3" t="s">
        <v>84</v>
      </c>
      <c r="B59" s="12">
        <v>111</v>
      </c>
      <c r="C59">
        <v>60</v>
      </c>
      <c r="D59">
        <f t="shared" si="47"/>
        <v>171</v>
      </c>
      <c r="H59" s="6" t="s">
        <v>84</v>
      </c>
      <c r="I59" s="6">
        <v>801</v>
      </c>
      <c r="J59" s="6">
        <v>101</v>
      </c>
      <c r="K59" s="6">
        <v>284</v>
      </c>
      <c r="L59" s="6">
        <f t="shared" si="48"/>
        <v>385</v>
      </c>
    </row>
    <row r="60" spans="1:12" x14ac:dyDescent="0.25">
      <c r="A60" s="3" t="s">
        <v>87</v>
      </c>
      <c r="B60" s="12">
        <v>102</v>
      </c>
      <c r="C60">
        <v>47</v>
      </c>
      <c r="D60">
        <f t="shared" ref="D60" si="49">SUM(B60:C60)</f>
        <v>149</v>
      </c>
      <c r="H60" s="6" t="s">
        <v>87</v>
      </c>
      <c r="I60" s="6">
        <v>740</v>
      </c>
      <c r="J60" s="6">
        <v>104</v>
      </c>
      <c r="K60" s="6">
        <v>299</v>
      </c>
      <c r="L60" s="6">
        <f t="shared" ref="L60" si="50">SUM(J60:K60)</f>
        <v>403</v>
      </c>
    </row>
    <row r="61" spans="1:12" x14ac:dyDescent="0.25">
      <c r="A61" s="7" t="s">
        <v>25</v>
      </c>
      <c r="B61" s="8"/>
      <c r="C61" s="8"/>
      <c r="D61" s="8"/>
      <c r="E61" s="8"/>
      <c r="H61" s="1" t="s">
        <v>26</v>
      </c>
    </row>
    <row r="62" spans="1:12" x14ac:dyDescent="0.25">
      <c r="A62" s="8" t="s">
        <v>2</v>
      </c>
      <c r="B62" s="8" t="s">
        <v>7</v>
      </c>
      <c r="C62" s="8" t="s">
        <v>8</v>
      </c>
      <c r="D62" s="8" t="s">
        <v>9</v>
      </c>
      <c r="E62" s="8" t="s">
        <v>6</v>
      </c>
      <c r="H62" t="s">
        <v>2</v>
      </c>
      <c r="I62" t="s">
        <v>32</v>
      </c>
      <c r="J62" t="s">
        <v>33</v>
      </c>
      <c r="K62" t="s">
        <v>34</v>
      </c>
    </row>
    <row r="63" spans="1:12" x14ac:dyDescent="0.25">
      <c r="A63" s="8" t="s">
        <v>10</v>
      </c>
      <c r="B63" s="8">
        <v>78</v>
      </c>
      <c r="C63" s="8">
        <v>36</v>
      </c>
      <c r="D63" s="8">
        <v>132</v>
      </c>
      <c r="E63" s="8">
        <f t="shared" ref="E63:E75" si="51">SUM(C63:D63)</f>
        <v>168</v>
      </c>
      <c r="H63" t="s">
        <v>10</v>
      </c>
      <c r="I63">
        <v>144</v>
      </c>
      <c r="J63">
        <v>168</v>
      </c>
      <c r="K63">
        <f t="shared" ref="K63:K79" si="52">SUM(I63:J63)</f>
        <v>312</v>
      </c>
    </row>
    <row r="64" spans="1:12" x14ac:dyDescent="0.25">
      <c r="A64" s="8" t="s">
        <v>11</v>
      </c>
      <c r="B64" s="8">
        <v>108</v>
      </c>
      <c r="C64" s="8">
        <v>47</v>
      </c>
      <c r="D64" s="8">
        <v>137</v>
      </c>
      <c r="E64" s="8">
        <f t="shared" si="51"/>
        <v>184</v>
      </c>
      <c r="H64" t="s">
        <v>11</v>
      </c>
      <c r="I64">
        <v>127</v>
      </c>
      <c r="J64">
        <v>184</v>
      </c>
      <c r="K64">
        <f t="shared" si="52"/>
        <v>311</v>
      </c>
    </row>
    <row r="65" spans="1:11" x14ac:dyDescent="0.25">
      <c r="A65" s="8" t="s">
        <v>12</v>
      </c>
      <c r="B65" s="8">
        <v>104</v>
      </c>
      <c r="C65" s="8">
        <v>46</v>
      </c>
      <c r="D65" s="8">
        <v>122</v>
      </c>
      <c r="E65" s="8">
        <f t="shared" si="51"/>
        <v>168</v>
      </c>
      <c r="H65" t="s">
        <v>12</v>
      </c>
      <c r="I65">
        <v>134</v>
      </c>
      <c r="J65">
        <v>168</v>
      </c>
      <c r="K65">
        <f t="shared" si="52"/>
        <v>302</v>
      </c>
    </row>
    <row r="66" spans="1:11" x14ac:dyDescent="0.25">
      <c r="A66" s="8" t="s">
        <v>13</v>
      </c>
      <c r="B66" s="8">
        <v>73</v>
      </c>
      <c r="C66" s="8">
        <v>23</v>
      </c>
      <c r="D66" s="8">
        <v>134</v>
      </c>
      <c r="E66" s="8">
        <f t="shared" si="51"/>
        <v>157</v>
      </c>
      <c r="H66" t="s">
        <v>13</v>
      </c>
      <c r="I66">
        <v>154</v>
      </c>
      <c r="J66">
        <v>157</v>
      </c>
      <c r="K66">
        <f t="shared" si="52"/>
        <v>311</v>
      </c>
    </row>
    <row r="67" spans="1:11" x14ac:dyDescent="0.25">
      <c r="A67" s="8" t="s">
        <v>14</v>
      </c>
      <c r="B67" s="8">
        <v>63</v>
      </c>
      <c r="C67" s="8">
        <v>29</v>
      </c>
      <c r="D67" s="8">
        <v>112</v>
      </c>
      <c r="E67" s="8">
        <f t="shared" si="51"/>
        <v>141</v>
      </c>
      <c r="H67" t="s">
        <v>14</v>
      </c>
      <c r="I67">
        <v>167</v>
      </c>
      <c r="J67">
        <v>141</v>
      </c>
      <c r="K67">
        <f t="shared" si="52"/>
        <v>308</v>
      </c>
    </row>
    <row r="68" spans="1:11" x14ac:dyDescent="0.25">
      <c r="A68" s="8" t="s">
        <v>15</v>
      </c>
      <c r="B68" s="8">
        <v>64</v>
      </c>
      <c r="C68" s="8">
        <v>31</v>
      </c>
      <c r="D68" s="8">
        <v>89</v>
      </c>
      <c r="E68" s="8">
        <f t="shared" si="51"/>
        <v>120</v>
      </c>
      <c r="H68" t="s">
        <v>15</v>
      </c>
      <c r="I68">
        <v>178</v>
      </c>
      <c r="J68">
        <v>120</v>
      </c>
      <c r="K68">
        <f t="shared" si="52"/>
        <v>298</v>
      </c>
    </row>
    <row r="69" spans="1:11" x14ac:dyDescent="0.25">
      <c r="A69" s="8" t="s">
        <v>16</v>
      </c>
      <c r="B69" s="8">
        <v>52</v>
      </c>
      <c r="C69" s="8">
        <v>26</v>
      </c>
      <c r="D69" s="8">
        <v>103</v>
      </c>
      <c r="E69" s="8">
        <f t="shared" si="51"/>
        <v>129</v>
      </c>
      <c r="H69" t="s">
        <v>16</v>
      </c>
      <c r="I69">
        <v>195</v>
      </c>
      <c r="J69">
        <v>129</v>
      </c>
      <c r="K69">
        <f t="shared" si="52"/>
        <v>324</v>
      </c>
    </row>
    <row r="70" spans="1:11" x14ac:dyDescent="0.25">
      <c r="A70" s="8" t="s">
        <v>17</v>
      </c>
      <c r="B70" s="8">
        <v>112</v>
      </c>
      <c r="C70" s="8">
        <v>63</v>
      </c>
      <c r="D70" s="8">
        <v>106</v>
      </c>
      <c r="E70" s="8">
        <f t="shared" si="51"/>
        <v>169</v>
      </c>
      <c r="H70" t="s">
        <v>17</v>
      </c>
      <c r="I70">
        <v>195</v>
      </c>
      <c r="J70">
        <v>169</v>
      </c>
      <c r="K70">
        <f t="shared" si="52"/>
        <v>364</v>
      </c>
    </row>
    <row r="71" spans="1:11" x14ac:dyDescent="0.25">
      <c r="A71" s="8" t="s">
        <v>18</v>
      </c>
      <c r="B71" s="8">
        <v>136</v>
      </c>
      <c r="C71" s="8">
        <v>66</v>
      </c>
      <c r="D71" s="8">
        <v>135</v>
      </c>
      <c r="E71" s="8">
        <f t="shared" si="51"/>
        <v>201</v>
      </c>
      <c r="H71" t="s">
        <v>18</v>
      </c>
      <c r="I71">
        <v>207</v>
      </c>
      <c r="J71">
        <v>201</v>
      </c>
      <c r="K71">
        <f t="shared" si="52"/>
        <v>408</v>
      </c>
    </row>
    <row r="72" spans="1:11" x14ac:dyDescent="0.25">
      <c r="A72" s="8" t="s">
        <v>19</v>
      </c>
      <c r="B72" s="8">
        <v>129</v>
      </c>
      <c r="C72" s="8">
        <v>63</v>
      </c>
      <c r="D72" s="8">
        <v>116</v>
      </c>
      <c r="E72" s="8">
        <f t="shared" si="51"/>
        <v>179</v>
      </c>
      <c r="H72" t="s">
        <v>19</v>
      </c>
      <c r="I72">
        <v>184</v>
      </c>
      <c r="J72">
        <v>179</v>
      </c>
      <c r="K72">
        <f t="shared" si="52"/>
        <v>363</v>
      </c>
    </row>
    <row r="73" spans="1:11" x14ac:dyDescent="0.25">
      <c r="A73" s="8" t="s">
        <v>20</v>
      </c>
      <c r="B73" s="8">
        <v>80</v>
      </c>
      <c r="C73" s="8">
        <v>29</v>
      </c>
      <c r="D73" s="8">
        <v>107</v>
      </c>
      <c r="E73" s="8">
        <f t="shared" si="51"/>
        <v>136</v>
      </c>
      <c r="H73" t="s">
        <v>20</v>
      </c>
      <c r="I73">
        <v>200</v>
      </c>
      <c r="J73">
        <v>136</v>
      </c>
      <c r="K73">
        <f t="shared" si="52"/>
        <v>336</v>
      </c>
    </row>
    <row r="74" spans="1:11" x14ac:dyDescent="0.25">
      <c r="A74" s="8" t="s">
        <v>43</v>
      </c>
      <c r="B74" s="8">
        <v>76</v>
      </c>
      <c r="C74" s="8">
        <v>40</v>
      </c>
      <c r="D74" s="8">
        <v>67</v>
      </c>
      <c r="E74" s="8">
        <f t="shared" si="51"/>
        <v>107</v>
      </c>
      <c r="H74" t="s">
        <v>43</v>
      </c>
      <c r="I74">
        <v>216</v>
      </c>
      <c r="J74">
        <v>107</v>
      </c>
      <c r="K74">
        <f t="shared" si="52"/>
        <v>323</v>
      </c>
    </row>
    <row r="75" spans="1:11" x14ac:dyDescent="0.25">
      <c r="A75" s="8" t="s">
        <v>44</v>
      </c>
      <c r="B75" s="8">
        <v>85</v>
      </c>
      <c r="C75" s="8">
        <v>39</v>
      </c>
      <c r="D75" s="8">
        <v>77</v>
      </c>
      <c r="E75" s="8">
        <f t="shared" si="51"/>
        <v>116</v>
      </c>
      <c r="H75" t="s">
        <v>44</v>
      </c>
      <c r="I75">
        <v>304</v>
      </c>
      <c r="J75">
        <v>116</v>
      </c>
      <c r="K75">
        <f t="shared" si="52"/>
        <v>420</v>
      </c>
    </row>
    <row r="76" spans="1:11" x14ac:dyDescent="0.25">
      <c r="A76" s="8" t="s">
        <v>52</v>
      </c>
      <c r="B76" s="8">
        <v>69</v>
      </c>
      <c r="C76" s="8">
        <v>33</v>
      </c>
      <c r="D76" s="8">
        <v>80</v>
      </c>
      <c r="E76" s="8">
        <f t="shared" ref="E76:E81" si="53">SUM(C76:D76)</f>
        <v>113</v>
      </c>
      <c r="H76" t="s">
        <v>52</v>
      </c>
      <c r="I76">
        <v>356</v>
      </c>
      <c r="J76">
        <v>113</v>
      </c>
      <c r="K76">
        <f t="shared" si="52"/>
        <v>469</v>
      </c>
    </row>
    <row r="77" spans="1:11" x14ac:dyDescent="0.25">
      <c r="A77" s="8" t="s">
        <v>59</v>
      </c>
      <c r="B77" s="8">
        <v>106</v>
      </c>
      <c r="C77" s="8">
        <v>51</v>
      </c>
      <c r="D77" s="8">
        <v>56</v>
      </c>
      <c r="E77" s="8">
        <f t="shared" si="53"/>
        <v>107</v>
      </c>
      <c r="H77" t="s">
        <v>59</v>
      </c>
      <c r="I77">
        <v>433</v>
      </c>
      <c r="J77">
        <v>107</v>
      </c>
      <c r="K77">
        <f t="shared" si="52"/>
        <v>540</v>
      </c>
    </row>
    <row r="78" spans="1:11" x14ac:dyDescent="0.25">
      <c r="A78" s="8" t="s">
        <v>60</v>
      </c>
      <c r="B78" s="8">
        <v>127</v>
      </c>
      <c r="C78" s="8">
        <v>61</v>
      </c>
      <c r="D78" s="8">
        <v>89</v>
      </c>
      <c r="E78" s="8">
        <f t="shared" si="53"/>
        <v>150</v>
      </c>
      <c r="H78" t="s">
        <v>60</v>
      </c>
      <c r="I78">
        <v>439</v>
      </c>
      <c r="J78">
        <v>150</v>
      </c>
      <c r="K78">
        <f t="shared" si="52"/>
        <v>589</v>
      </c>
    </row>
    <row r="79" spans="1:11" x14ac:dyDescent="0.25">
      <c r="A79" s="8" t="s">
        <v>61</v>
      </c>
      <c r="B79" s="8">
        <v>112</v>
      </c>
      <c r="C79" s="8">
        <v>42</v>
      </c>
      <c r="D79" s="8">
        <v>109</v>
      </c>
      <c r="E79" s="8">
        <f t="shared" si="53"/>
        <v>151</v>
      </c>
      <c r="H79" t="s">
        <v>61</v>
      </c>
      <c r="I79">
        <v>440</v>
      </c>
      <c r="J79">
        <v>151</v>
      </c>
      <c r="K79">
        <f t="shared" si="52"/>
        <v>591</v>
      </c>
    </row>
    <row r="80" spans="1:11" x14ac:dyDescent="0.25">
      <c r="A80" s="8" t="s">
        <v>63</v>
      </c>
      <c r="B80" s="8">
        <v>121</v>
      </c>
      <c r="C80" s="8">
        <v>53</v>
      </c>
      <c r="D80" s="8">
        <v>100</v>
      </c>
      <c r="E80" s="8">
        <f t="shared" si="53"/>
        <v>153</v>
      </c>
      <c r="H80" t="s">
        <v>63</v>
      </c>
      <c r="I80">
        <v>412</v>
      </c>
      <c r="J80">
        <v>153</v>
      </c>
      <c r="K80">
        <f t="shared" ref="K80" si="54">SUM(I80:J80)</f>
        <v>565</v>
      </c>
    </row>
    <row r="81" spans="1:17" x14ac:dyDescent="0.25">
      <c r="A81" s="8" t="s">
        <v>70</v>
      </c>
      <c r="B81" s="8">
        <v>105</v>
      </c>
      <c r="C81" s="8">
        <v>49</v>
      </c>
      <c r="D81" s="8">
        <v>97</v>
      </c>
      <c r="E81" s="8">
        <f t="shared" si="53"/>
        <v>146</v>
      </c>
      <c r="H81" s="3" t="s">
        <v>70</v>
      </c>
      <c r="I81">
        <v>438</v>
      </c>
      <c r="J81">
        <v>146</v>
      </c>
      <c r="K81">
        <f t="shared" ref="K81" si="55">SUM(I81:J81)</f>
        <v>584</v>
      </c>
    </row>
    <row r="82" spans="1:17" x14ac:dyDescent="0.25">
      <c r="A82" s="8" t="s">
        <v>71</v>
      </c>
      <c r="B82" s="8">
        <v>125</v>
      </c>
      <c r="C82" s="8">
        <v>40</v>
      </c>
      <c r="D82" s="8">
        <v>96</v>
      </c>
      <c r="E82" s="8">
        <f t="shared" ref="E82" si="56">SUM(C82:D82)</f>
        <v>136</v>
      </c>
      <c r="H82" s="3" t="s">
        <v>71</v>
      </c>
      <c r="I82">
        <v>473</v>
      </c>
      <c r="J82">
        <v>136</v>
      </c>
      <c r="K82">
        <f t="shared" ref="K82" si="57">SUM(I82:J82)</f>
        <v>609</v>
      </c>
    </row>
    <row r="83" spans="1:17" x14ac:dyDescent="0.25">
      <c r="A83" s="8" t="s">
        <v>73</v>
      </c>
      <c r="B83" s="8">
        <v>129</v>
      </c>
      <c r="C83" s="8">
        <v>36</v>
      </c>
      <c r="D83" s="8">
        <v>83</v>
      </c>
      <c r="E83" s="8">
        <f t="shared" ref="E83" si="58">SUM(C83:D83)</f>
        <v>119</v>
      </c>
      <c r="H83" s="3" t="s">
        <v>73</v>
      </c>
      <c r="I83">
        <v>465</v>
      </c>
      <c r="J83">
        <v>119</v>
      </c>
      <c r="K83">
        <f t="shared" ref="K83" si="59">SUM(I83:J83)</f>
        <v>584</v>
      </c>
    </row>
    <row r="84" spans="1:17" x14ac:dyDescent="0.25">
      <c r="A84" s="8" t="s">
        <v>74</v>
      </c>
      <c r="B84" s="8">
        <v>113</v>
      </c>
      <c r="C84" s="8">
        <v>38</v>
      </c>
      <c r="D84" s="8">
        <v>79</v>
      </c>
      <c r="E84" s="8">
        <f t="shared" ref="E84" si="60">SUM(C84:D84)</f>
        <v>117</v>
      </c>
      <c r="H84" s="3" t="s">
        <v>74</v>
      </c>
      <c r="I84">
        <v>489</v>
      </c>
      <c r="J84">
        <v>117</v>
      </c>
      <c r="K84">
        <f t="shared" ref="K84" si="61">SUM(I84:J84)</f>
        <v>606</v>
      </c>
    </row>
    <row r="85" spans="1:17" x14ac:dyDescent="0.25">
      <c r="A85" s="8" t="s">
        <v>75</v>
      </c>
      <c r="B85" s="5">
        <v>105</v>
      </c>
      <c r="C85" s="5">
        <v>29</v>
      </c>
      <c r="D85" s="5">
        <v>73</v>
      </c>
      <c r="E85" s="5">
        <f t="shared" ref="E85" si="62">SUM(C85:D85)</f>
        <v>102</v>
      </c>
      <c r="H85" s="3" t="s">
        <v>75</v>
      </c>
      <c r="I85">
        <v>459</v>
      </c>
      <c r="J85">
        <v>102</v>
      </c>
      <c r="K85">
        <f t="shared" ref="K85" si="63">SUM(I85:J85)</f>
        <v>561</v>
      </c>
    </row>
    <row r="86" spans="1:17" x14ac:dyDescent="0.25">
      <c r="A86" s="8" t="s">
        <v>76</v>
      </c>
      <c r="B86" s="8">
        <v>99</v>
      </c>
      <c r="C86" s="8">
        <v>31</v>
      </c>
      <c r="D86" s="8">
        <v>56</v>
      </c>
      <c r="E86" s="8">
        <f t="shared" ref="E86" si="64">SUM(C86:D86)</f>
        <v>87</v>
      </c>
      <c r="H86" s="3" t="s">
        <v>76</v>
      </c>
      <c r="I86">
        <v>457</v>
      </c>
      <c r="J86">
        <v>87</v>
      </c>
      <c r="K86">
        <f t="shared" ref="K86" si="65">SUM(I86:J86)</f>
        <v>544</v>
      </c>
      <c r="N86" t="s">
        <v>85</v>
      </c>
    </row>
    <row r="87" spans="1:17" x14ac:dyDescent="0.25">
      <c r="A87" s="8" t="s">
        <v>77</v>
      </c>
      <c r="B87" s="8">
        <v>96</v>
      </c>
      <c r="C87" s="8">
        <v>24</v>
      </c>
      <c r="D87" s="8">
        <v>58</v>
      </c>
      <c r="E87" s="8">
        <f t="shared" ref="E87" si="66">SUM(C87:D87)</f>
        <v>82</v>
      </c>
      <c r="H87" s="3" t="s">
        <v>77</v>
      </c>
      <c r="I87">
        <v>485</v>
      </c>
      <c r="J87">
        <v>82</v>
      </c>
      <c r="K87">
        <f t="shared" ref="K87" si="67">SUM(I87:J87)</f>
        <v>567</v>
      </c>
    </row>
    <row r="88" spans="1:17" x14ac:dyDescent="0.25">
      <c r="A88" s="8" t="s">
        <v>79</v>
      </c>
      <c r="B88" s="8">
        <v>95</v>
      </c>
      <c r="C88" s="8">
        <v>38</v>
      </c>
      <c r="D88" s="8">
        <v>41</v>
      </c>
      <c r="E88" s="8">
        <f t="shared" ref="E88:E89" si="68">SUM(C88:D88)</f>
        <v>79</v>
      </c>
      <c r="H88" s="3" t="s">
        <v>79</v>
      </c>
      <c r="I88">
        <v>428</v>
      </c>
      <c r="J88">
        <v>79</v>
      </c>
      <c r="K88">
        <f t="shared" ref="K88:K89" si="69">SUM(I88:J88)</f>
        <v>507</v>
      </c>
      <c r="N88" s="10" t="s">
        <v>82</v>
      </c>
      <c r="O88" s="10"/>
      <c r="P88" s="10"/>
      <c r="Q88" s="10" t="s">
        <v>81</v>
      </c>
    </row>
    <row r="89" spans="1:17" x14ac:dyDescent="0.25">
      <c r="A89" s="8" t="s">
        <v>84</v>
      </c>
      <c r="B89" s="8">
        <v>156</v>
      </c>
      <c r="C89" s="8">
        <v>45</v>
      </c>
      <c r="D89" s="8">
        <v>57</v>
      </c>
      <c r="E89" s="8">
        <f t="shared" si="68"/>
        <v>102</v>
      </c>
      <c r="H89" s="3" t="s">
        <v>84</v>
      </c>
      <c r="I89">
        <v>385</v>
      </c>
      <c r="J89">
        <v>102</v>
      </c>
      <c r="K89">
        <f t="shared" si="69"/>
        <v>487</v>
      </c>
      <c r="N89" s="12"/>
      <c r="O89" s="12"/>
      <c r="P89" s="12"/>
      <c r="Q89" s="12"/>
    </row>
    <row r="90" spans="1:17" x14ac:dyDescent="0.25">
      <c r="A90" s="8" t="s">
        <v>87</v>
      </c>
      <c r="B90" s="8">
        <v>248</v>
      </c>
      <c r="C90" s="8">
        <v>54</v>
      </c>
      <c r="D90" s="8">
        <v>77</v>
      </c>
      <c r="E90" s="8">
        <f t="shared" ref="E90" si="70">SUM(C90:D90)</f>
        <v>131</v>
      </c>
      <c r="H90" s="3" t="s">
        <v>87</v>
      </c>
      <c r="I90">
        <v>403</v>
      </c>
      <c r="J90">
        <v>131</v>
      </c>
      <c r="K90">
        <f t="shared" ref="K90" si="71">SUM(I90:J90)</f>
        <v>534</v>
      </c>
      <c r="N90" s="12"/>
      <c r="O90" s="12"/>
      <c r="P90" s="12"/>
      <c r="Q90" s="12"/>
    </row>
    <row r="91" spans="1:17" x14ac:dyDescent="0.25">
      <c r="A91" s="5" t="s">
        <v>27</v>
      </c>
      <c r="B91" s="6"/>
      <c r="C91" s="6"/>
      <c r="D91" s="6"/>
      <c r="E91" s="6"/>
      <c r="H91" s="7" t="s">
        <v>28</v>
      </c>
      <c r="I91" s="8"/>
      <c r="J91" s="8"/>
      <c r="K91" s="8"/>
      <c r="L91" s="8"/>
    </row>
    <row r="92" spans="1:17" x14ac:dyDescent="0.25">
      <c r="A92" s="6" t="s">
        <v>38</v>
      </c>
      <c r="B92" s="6" t="s">
        <v>35</v>
      </c>
      <c r="C92" s="6" t="s">
        <v>36</v>
      </c>
      <c r="D92" s="6" t="s">
        <v>37</v>
      </c>
      <c r="E92" s="6" t="s">
        <v>34</v>
      </c>
      <c r="H92" s="8" t="s">
        <v>38</v>
      </c>
      <c r="I92" s="8" t="s">
        <v>39</v>
      </c>
      <c r="J92" s="8" t="s">
        <v>40</v>
      </c>
      <c r="K92" s="8" t="s">
        <v>41</v>
      </c>
      <c r="L92" s="8" t="s">
        <v>34</v>
      </c>
    </row>
    <row r="93" spans="1:17" x14ac:dyDescent="0.25">
      <c r="A93" s="6" t="s">
        <v>10</v>
      </c>
      <c r="B93" s="6">
        <v>8</v>
      </c>
      <c r="C93" s="6">
        <v>4</v>
      </c>
      <c r="D93" s="6">
        <v>21</v>
      </c>
      <c r="E93" s="6">
        <f t="shared" ref="E93:E105" si="72">SUM(C93:D93)</f>
        <v>25</v>
      </c>
      <c r="H93" s="8" t="s">
        <v>10</v>
      </c>
      <c r="I93" s="8">
        <v>14</v>
      </c>
      <c r="J93" s="8">
        <v>5</v>
      </c>
      <c r="K93" s="8">
        <v>15</v>
      </c>
      <c r="L93" s="8">
        <f t="shared" ref="L93:L107" si="73">SUM(J93:K93)</f>
        <v>20</v>
      </c>
    </row>
    <row r="94" spans="1:17" x14ac:dyDescent="0.25">
      <c r="A94" s="6" t="s">
        <v>11</v>
      </c>
      <c r="B94" s="6">
        <v>4</v>
      </c>
      <c r="C94" s="6">
        <v>2</v>
      </c>
      <c r="D94" s="6">
        <v>20</v>
      </c>
      <c r="E94" s="6">
        <f t="shared" si="72"/>
        <v>22</v>
      </c>
      <c r="H94" s="8" t="s">
        <v>11</v>
      </c>
      <c r="I94" s="8">
        <v>24</v>
      </c>
      <c r="J94" s="8">
        <v>8</v>
      </c>
      <c r="K94" s="8">
        <v>18</v>
      </c>
      <c r="L94" s="8">
        <f t="shared" si="73"/>
        <v>26</v>
      </c>
    </row>
    <row r="95" spans="1:17" x14ac:dyDescent="0.25">
      <c r="A95" s="6" t="s">
        <v>12</v>
      </c>
      <c r="B95" s="6">
        <v>2</v>
      </c>
      <c r="C95" s="6">
        <v>1</v>
      </c>
      <c r="D95" s="6">
        <v>12</v>
      </c>
      <c r="E95" s="6">
        <f t="shared" si="72"/>
        <v>13</v>
      </c>
      <c r="H95" s="8" t="s">
        <v>12</v>
      </c>
      <c r="I95" s="8">
        <v>27</v>
      </c>
      <c r="J95" s="8">
        <v>4</v>
      </c>
      <c r="K95" s="8">
        <v>18</v>
      </c>
      <c r="L95" s="8">
        <f t="shared" si="73"/>
        <v>22</v>
      </c>
    </row>
    <row r="96" spans="1:17" x14ac:dyDescent="0.25">
      <c r="A96" s="6" t="s">
        <v>13</v>
      </c>
      <c r="B96" s="6">
        <v>8</v>
      </c>
      <c r="C96" s="6">
        <v>5</v>
      </c>
      <c r="D96" s="6">
        <v>11</v>
      </c>
      <c r="E96" s="6">
        <f t="shared" si="72"/>
        <v>16</v>
      </c>
      <c r="H96" s="8" t="s">
        <v>13</v>
      </c>
      <c r="I96" s="8">
        <v>19</v>
      </c>
      <c r="J96" s="8">
        <v>6</v>
      </c>
      <c r="K96" s="8">
        <v>19</v>
      </c>
      <c r="L96" s="8">
        <f t="shared" si="73"/>
        <v>25</v>
      </c>
    </row>
    <row r="97" spans="1:12" x14ac:dyDescent="0.25">
      <c r="A97" s="6" t="s">
        <v>14</v>
      </c>
      <c r="B97" s="6">
        <v>5</v>
      </c>
      <c r="C97" s="6">
        <v>3</v>
      </c>
      <c r="D97" s="6">
        <v>10</v>
      </c>
      <c r="E97" s="6">
        <f t="shared" si="72"/>
        <v>13</v>
      </c>
      <c r="H97" s="8" t="s">
        <v>14</v>
      </c>
      <c r="I97" s="8">
        <v>22</v>
      </c>
      <c r="J97" s="8">
        <v>3</v>
      </c>
      <c r="K97" s="8">
        <v>22</v>
      </c>
      <c r="L97" s="8">
        <f t="shared" si="73"/>
        <v>25</v>
      </c>
    </row>
    <row r="98" spans="1:12" x14ac:dyDescent="0.25">
      <c r="A98" s="6" t="s">
        <v>15</v>
      </c>
      <c r="B98" s="6">
        <v>4</v>
      </c>
      <c r="C98" s="6">
        <v>1</v>
      </c>
      <c r="D98" s="6">
        <v>10</v>
      </c>
      <c r="E98" s="6">
        <f t="shared" si="72"/>
        <v>11</v>
      </c>
      <c r="H98" s="8" t="s">
        <v>15</v>
      </c>
      <c r="I98" s="8">
        <v>10</v>
      </c>
      <c r="J98" s="8">
        <v>0</v>
      </c>
      <c r="K98" s="8">
        <v>29</v>
      </c>
      <c r="L98" s="8">
        <f t="shared" si="73"/>
        <v>29</v>
      </c>
    </row>
    <row r="99" spans="1:12" x14ac:dyDescent="0.25">
      <c r="A99" s="6" t="s">
        <v>16</v>
      </c>
      <c r="B99" s="6">
        <v>5</v>
      </c>
      <c r="C99" s="6">
        <v>2</v>
      </c>
      <c r="D99" s="6">
        <v>12</v>
      </c>
      <c r="E99" s="6">
        <f t="shared" si="72"/>
        <v>14</v>
      </c>
      <c r="H99" s="8" t="s">
        <v>16</v>
      </c>
      <c r="I99" s="8">
        <v>0</v>
      </c>
      <c r="J99" s="8">
        <v>0</v>
      </c>
      <c r="K99" s="8">
        <v>19</v>
      </c>
      <c r="L99" s="8">
        <f t="shared" si="73"/>
        <v>19</v>
      </c>
    </row>
    <row r="100" spans="1:12" x14ac:dyDescent="0.25">
      <c r="A100" s="6" t="s">
        <v>17</v>
      </c>
      <c r="B100" s="6">
        <v>10</v>
      </c>
      <c r="C100" s="6">
        <v>4</v>
      </c>
      <c r="D100" s="6">
        <v>6</v>
      </c>
      <c r="E100" s="6">
        <f t="shared" si="72"/>
        <v>10</v>
      </c>
      <c r="F100" t="s">
        <v>54</v>
      </c>
      <c r="H100" s="8" t="s">
        <v>17</v>
      </c>
      <c r="I100" s="8">
        <v>0</v>
      </c>
      <c r="J100" s="8">
        <v>0</v>
      </c>
      <c r="K100" s="8">
        <v>6</v>
      </c>
      <c r="L100" s="8">
        <f t="shared" si="73"/>
        <v>6</v>
      </c>
    </row>
    <row r="101" spans="1:12" x14ac:dyDescent="0.25">
      <c r="A101" s="6" t="s">
        <v>18</v>
      </c>
      <c r="B101" s="6">
        <v>9</v>
      </c>
      <c r="C101" s="6">
        <v>3</v>
      </c>
      <c r="D101" s="6">
        <v>7</v>
      </c>
      <c r="E101" s="6">
        <f t="shared" si="72"/>
        <v>10</v>
      </c>
      <c r="H101" s="8" t="s">
        <v>18</v>
      </c>
      <c r="I101" s="8">
        <v>0</v>
      </c>
      <c r="J101" s="8">
        <v>0</v>
      </c>
      <c r="K101" s="8">
        <v>0</v>
      </c>
      <c r="L101" s="8">
        <f t="shared" si="73"/>
        <v>0</v>
      </c>
    </row>
    <row r="102" spans="1:12" x14ac:dyDescent="0.25">
      <c r="A102" s="6" t="s">
        <v>19</v>
      </c>
      <c r="B102" s="6">
        <v>10</v>
      </c>
      <c r="C102" s="6">
        <v>2</v>
      </c>
      <c r="D102" s="6">
        <v>10</v>
      </c>
      <c r="E102" s="6">
        <f t="shared" si="72"/>
        <v>12</v>
      </c>
      <c r="H102" s="8" t="s">
        <v>19</v>
      </c>
      <c r="I102" s="8">
        <v>0</v>
      </c>
      <c r="J102" s="8">
        <v>0</v>
      </c>
      <c r="K102" s="8">
        <v>0</v>
      </c>
      <c r="L102" s="8">
        <f t="shared" si="73"/>
        <v>0</v>
      </c>
    </row>
    <row r="103" spans="1:12" x14ac:dyDescent="0.25">
      <c r="A103" s="6" t="s">
        <v>20</v>
      </c>
      <c r="B103" s="6">
        <v>10</v>
      </c>
      <c r="C103" s="6">
        <v>5</v>
      </c>
      <c r="D103" s="6">
        <v>13</v>
      </c>
      <c r="E103" s="6">
        <f t="shared" si="72"/>
        <v>18</v>
      </c>
      <c r="H103" s="8" t="s">
        <v>20</v>
      </c>
      <c r="I103" s="8">
        <v>0</v>
      </c>
      <c r="J103" s="8">
        <v>0</v>
      </c>
      <c r="K103" s="8">
        <v>0</v>
      </c>
      <c r="L103" s="8">
        <f t="shared" si="73"/>
        <v>0</v>
      </c>
    </row>
    <row r="104" spans="1:12" x14ac:dyDescent="0.25">
      <c r="A104" s="6" t="s">
        <v>43</v>
      </c>
      <c r="B104" s="6">
        <v>12</v>
      </c>
      <c r="C104" s="6">
        <v>4</v>
      </c>
      <c r="D104" s="6">
        <v>11</v>
      </c>
      <c r="E104" s="6">
        <f t="shared" si="72"/>
        <v>15</v>
      </c>
      <c r="H104" s="8" t="s">
        <v>43</v>
      </c>
      <c r="I104" s="8">
        <v>0</v>
      </c>
      <c r="J104" s="8">
        <v>0</v>
      </c>
      <c r="K104" s="8">
        <v>0</v>
      </c>
      <c r="L104" s="8">
        <f t="shared" si="73"/>
        <v>0</v>
      </c>
    </row>
    <row r="105" spans="1:12" x14ac:dyDescent="0.25">
      <c r="A105" s="6" t="s">
        <v>44</v>
      </c>
      <c r="B105" s="6">
        <v>21</v>
      </c>
      <c r="C105" s="6">
        <v>8</v>
      </c>
      <c r="D105" s="6">
        <v>7</v>
      </c>
      <c r="E105" s="6">
        <f t="shared" si="72"/>
        <v>15</v>
      </c>
      <c r="H105" s="8" t="s">
        <v>44</v>
      </c>
      <c r="I105" s="8">
        <v>0</v>
      </c>
      <c r="J105" s="8">
        <v>0</v>
      </c>
      <c r="K105" s="8">
        <v>0</v>
      </c>
      <c r="L105" s="8">
        <f t="shared" si="73"/>
        <v>0</v>
      </c>
    </row>
    <row r="106" spans="1:12" x14ac:dyDescent="0.25">
      <c r="A106" s="6" t="s">
        <v>52</v>
      </c>
      <c r="B106" s="6">
        <v>22</v>
      </c>
      <c r="C106" s="6">
        <v>14</v>
      </c>
      <c r="D106" s="6">
        <v>14</v>
      </c>
      <c r="E106" s="6">
        <f t="shared" ref="E106:E111" si="74">SUM(C106:D106)</f>
        <v>28</v>
      </c>
      <c r="H106" s="8" t="s">
        <v>52</v>
      </c>
      <c r="I106" s="8">
        <v>0</v>
      </c>
      <c r="J106" s="8">
        <v>0</v>
      </c>
      <c r="K106" s="8">
        <v>0</v>
      </c>
      <c r="L106" s="8">
        <f t="shared" si="73"/>
        <v>0</v>
      </c>
    </row>
    <row r="107" spans="1:12" x14ac:dyDescent="0.25">
      <c r="A107" s="6" t="s">
        <v>59</v>
      </c>
      <c r="B107" s="6">
        <v>47</v>
      </c>
      <c r="C107" s="6">
        <v>13</v>
      </c>
      <c r="D107" s="6">
        <v>23</v>
      </c>
      <c r="E107" s="6">
        <f t="shared" si="74"/>
        <v>36</v>
      </c>
      <c r="H107" s="8" t="s">
        <v>59</v>
      </c>
      <c r="I107" s="8">
        <v>0</v>
      </c>
      <c r="J107" s="8">
        <v>0</v>
      </c>
      <c r="K107" s="8">
        <v>0</v>
      </c>
      <c r="L107" s="8">
        <f t="shared" si="73"/>
        <v>0</v>
      </c>
    </row>
    <row r="108" spans="1:12" x14ac:dyDescent="0.25">
      <c r="A108" s="6" t="s">
        <v>60</v>
      </c>
      <c r="B108" s="6">
        <v>47</v>
      </c>
      <c r="C108" s="6">
        <v>10</v>
      </c>
      <c r="D108" s="6">
        <v>26</v>
      </c>
      <c r="E108" s="6">
        <f t="shared" si="74"/>
        <v>36</v>
      </c>
      <c r="H108" s="8" t="s">
        <v>60</v>
      </c>
      <c r="I108" s="8">
        <v>0</v>
      </c>
      <c r="J108" s="8">
        <v>0</v>
      </c>
      <c r="K108" s="8">
        <v>0</v>
      </c>
      <c r="L108" s="8">
        <v>0</v>
      </c>
    </row>
    <row r="109" spans="1:12" x14ac:dyDescent="0.25">
      <c r="A109" s="6" t="s">
        <v>61</v>
      </c>
      <c r="B109" s="6">
        <v>22</v>
      </c>
      <c r="C109" s="6">
        <v>1</v>
      </c>
      <c r="D109" s="6">
        <v>19</v>
      </c>
      <c r="E109" s="6">
        <f t="shared" si="74"/>
        <v>20</v>
      </c>
      <c r="H109" s="8" t="s">
        <v>61</v>
      </c>
      <c r="I109" s="8">
        <v>0</v>
      </c>
      <c r="J109" s="8">
        <v>0</v>
      </c>
      <c r="K109" s="8">
        <v>0</v>
      </c>
      <c r="L109" s="8">
        <v>0</v>
      </c>
    </row>
    <row r="110" spans="1:12" x14ac:dyDescent="0.25">
      <c r="A110" s="6" t="s">
        <v>63</v>
      </c>
      <c r="B110" s="6">
        <v>18</v>
      </c>
      <c r="C110" s="6">
        <v>7</v>
      </c>
      <c r="D110" s="6">
        <v>10</v>
      </c>
      <c r="E110" s="6">
        <f t="shared" si="74"/>
        <v>17</v>
      </c>
      <c r="H110" s="8" t="s">
        <v>63</v>
      </c>
      <c r="I110" s="8">
        <v>0</v>
      </c>
      <c r="J110" s="8">
        <v>0</v>
      </c>
      <c r="K110" s="8">
        <v>0</v>
      </c>
      <c r="L110" s="8">
        <v>0</v>
      </c>
    </row>
    <row r="111" spans="1:12" x14ac:dyDescent="0.25">
      <c r="A111" s="6" t="s">
        <v>70</v>
      </c>
      <c r="B111" s="6">
        <v>16</v>
      </c>
      <c r="C111" s="6">
        <v>5</v>
      </c>
      <c r="D111" s="6">
        <v>12</v>
      </c>
      <c r="E111" s="6">
        <f t="shared" si="74"/>
        <v>17</v>
      </c>
      <c r="H111" s="8" t="s">
        <v>70</v>
      </c>
      <c r="I111" s="8">
        <v>0</v>
      </c>
      <c r="J111" s="8">
        <v>0</v>
      </c>
      <c r="K111" s="8">
        <v>0</v>
      </c>
      <c r="L111" s="8">
        <v>0</v>
      </c>
    </row>
    <row r="112" spans="1:12" x14ac:dyDescent="0.25">
      <c r="A112" s="6" t="s">
        <v>71</v>
      </c>
      <c r="B112" s="6">
        <v>18</v>
      </c>
      <c r="C112" s="6">
        <v>3</v>
      </c>
      <c r="D112" s="6">
        <v>12</v>
      </c>
      <c r="E112" s="6">
        <f t="shared" ref="E112" si="75">SUM(C112:D112)</f>
        <v>15</v>
      </c>
      <c r="H112" s="8" t="s">
        <v>71</v>
      </c>
      <c r="I112" s="8">
        <v>0</v>
      </c>
      <c r="J112" s="8">
        <v>0</v>
      </c>
      <c r="K112" s="8">
        <v>0</v>
      </c>
      <c r="L112" s="8">
        <v>0</v>
      </c>
    </row>
    <row r="113" spans="1:18" x14ac:dyDescent="0.25">
      <c r="A113" s="6" t="s">
        <v>73</v>
      </c>
      <c r="B113" s="6">
        <v>15</v>
      </c>
      <c r="C113" s="6">
        <v>5</v>
      </c>
      <c r="D113" s="6">
        <v>11</v>
      </c>
      <c r="E113" s="6">
        <f t="shared" ref="E113" si="76">SUM(C113:D113)</f>
        <v>16</v>
      </c>
      <c r="H113" s="8" t="s">
        <v>73</v>
      </c>
      <c r="I113" s="8">
        <v>0</v>
      </c>
      <c r="J113" s="8">
        <v>0</v>
      </c>
      <c r="K113" s="8">
        <v>0</v>
      </c>
      <c r="L113" s="8">
        <v>0</v>
      </c>
    </row>
    <row r="114" spans="1:18" x14ac:dyDescent="0.25">
      <c r="A114" s="6" t="s">
        <v>74</v>
      </c>
      <c r="B114" s="6">
        <v>13</v>
      </c>
      <c r="C114" s="6">
        <v>6</v>
      </c>
      <c r="D114" s="6">
        <v>12</v>
      </c>
      <c r="E114" s="6">
        <f t="shared" ref="E114" si="77">SUM(C114:D114)</f>
        <v>18</v>
      </c>
      <c r="H114" s="8" t="s">
        <v>74</v>
      </c>
      <c r="I114" s="8">
        <v>0</v>
      </c>
      <c r="J114" s="8">
        <v>0</v>
      </c>
      <c r="K114" s="8">
        <v>0</v>
      </c>
      <c r="L114" s="8">
        <v>0</v>
      </c>
    </row>
    <row r="115" spans="1:18" x14ac:dyDescent="0.25">
      <c r="A115" s="6" t="s">
        <v>75</v>
      </c>
      <c r="B115" s="6">
        <v>27</v>
      </c>
      <c r="C115" s="6">
        <v>9</v>
      </c>
      <c r="D115" s="6">
        <v>12</v>
      </c>
      <c r="E115" s="6">
        <f t="shared" ref="E115" si="78">SUM(C115:D115)</f>
        <v>21</v>
      </c>
      <c r="H115" s="8" t="s">
        <v>75</v>
      </c>
      <c r="I115" s="8">
        <v>0</v>
      </c>
      <c r="J115" s="8">
        <v>0</v>
      </c>
      <c r="K115" s="8">
        <v>0</v>
      </c>
      <c r="L115" s="8">
        <v>0</v>
      </c>
    </row>
    <row r="116" spans="1:18" x14ac:dyDescent="0.25">
      <c r="A116" s="6" t="s">
        <v>76</v>
      </c>
      <c r="B116" s="6">
        <v>15</v>
      </c>
      <c r="C116" s="6">
        <v>4</v>
      </c>
      <c r="D116" s="6">
        <v>17</v>
      </c>
      <c r="E116" s="6">
        <f t="shared" ref="E116" si="79">SUM(C116:D116)</f>
        <v>21</v>
      </c>
      <c r="H116" s="8" t="s">
        <v>76</v>
      </c>
      <c r="I116" s="8">
        <v>0</v>
      </c>
      <c r="J116" s="8">
        <v>0</v>
      </c>
      <c r="K116" s="8">
        <v>0</v>
      </c>
      <c r="L116" s="8">
        <v>0</v>
      </c>
    </row>
    <row r="117" spans="1:18" x14ac:dyDescent="0.25">
      <c r="A117" s="6" t="s">
        <v>77</v>
      </c>
      <c r="B117" s="14">
        <v>19</v>
      </c>
      <c r="C117" s="6">
        <v>3</v>
      </c>
      <c r="D117" s="6">
        <v>13</v>
      </c>
      <c r="E117" s="6">
        <f t="shared" ref="E117" si="80">SUM(C117:D117)</f>
        <v>16</v>
      </c>
      <c r="H117" s="8" t="s">
        <v>77</v>
      </c>
      <c r="I117" s="8">
        <v>0</v>
      </c>
      <c r="J117" s="8">
        <v>0</v>
      </c>
      <c r="K117" s="8">
        <v>0</v>
      </c>
      <c r="L117" s="8">
        <v>0</v>
      </c>
      <c r="N117" s="10" t="s">
        <v>83</v>
      </c>
      <c r="O117" s="10"/>
      <c r="P117" s="10"/>
      <c r="Q117" s="10"/>
      <c r="R117" s="10"/>
    </row>
    <row r="118" spans="1:18" x14ac:dyDescent="0.25">
      <c r="A118" s="6" t="s">
        <v>79</v>
      </c>
      <c r="B118" s="6">
        <v>18</v>
      </c>
      <c r="C118" s="6">
        <v>0</v>
      </c>
      <c r="D118" s="6">
        <v>8</v>
      </c>
      <c r="E118" s="6">
        <f t="shared" ref="E118:E119" si="81">SUM(C118:D118)</f>
        <v>8</v>
      </c>
      <c r="H118" s="8" t="s">
        <v>79</v>
      </c>
      <c r="I118" s="8">
        <v>0</v>
      </c>
      <c r="J118" s="8">
        <v>0</v>
      </c>
      <c r="K118" s="8">
        <v>0</v>
      </c>
      <c r="L118" s="8">
        <v>0</v>
      </c>
    </row>
    <row r="119" spans="1:18" x14ac:dyDescent="0.25">
      <c r="A119" s="6" t="s">
        <v>84</v>
      </c>
      <c r="B119" s="6">
        <v>29</v>
      </c>
      <c r="C119" s="6">
        <v>3</v>
      </c>
      <c r="D119" s="6">
        <v>7</v>
      </c>
      <c r="E119" s="6">
        <f t="shared" si="81"/>
        <v>10</v>
      </c>
      <c r="H119" s="8" t="s">
        <v>84</v>
      </c>
      <c r="I119" s="8">
        <v>0</v>
      </c>
      <c r="J119" s="8">
        <v>0</v>
      </c>
      <c r="K119" s="8">
        <v>0</v>
      </c>
      <c r="L119" s="8">
        <v>0</v>
      </c>
    </row>
    <row r="120" spans="1:18" x14ac:dyDescent="0.25">
      <c r="A120" s="6" t="s">
        <v>87</v>
      </c>
      <c r="B120" s="6">
        <v>23</v>
      </c>
      <c r="C120" s="6">
        <v>2</v>
      </c>
      <c r="D120" s="6">
        <v>3</v>
      </c>
      <c r="E120" s="6">
        <f t="shared" ref="E120" si="82">SUM(C120:D120)</f>
        <v>5</v>
      </c>
      <c r="H120" s="8" t="s">
        <v>87</v>
      </c>
      <c r="I120" s="8">
        <v>0</v>
      </c>
      <c r="J120" s="8">
        <v>0</v>
      </c>
      <c r="K120" s="8">
        <v>0</v>
      </c>
      <c r="L120" s="8">
        <v>0</v>
      </c>
    </row>
    <row r="121" spans="1:18" x14ac:dyDescent="0.25">
      <c r="A121" s="1" t="s">
        <v>29</v>
      </c>
      <c r="H121" s="1" t="s">
        <v>30</v>
      </c>
    </row>
    <row r="122" spans="1:18" x14ac:dyDescent="0.25">
      <c r="A122" t="s">
        <v>2</v>
      </c>
      <c r="B122" t="s">
        <v>32</v>
      </c>
      <c r="C122" t="s">
        <v>33</v>
      </c>
      <c r="D122" t="s">
        <v>34</v>
      </c>
      <c r="H122" s="6" t="s">
        <v>38</v>
      </c>
      <c r="I122" s="6" t="s">
        <v>35</v>
      </c>
      <c r="J122" s="6" t="s">
        <v>36</v>
      </c>
      <c r="K122" s="6" t="s">
        <v>37</v>
      </c>
      <c r="L122" s="6" t="s">
        <v>34</v>
      </c>
    </row>
    <row r="123" spans="1:18" x14ac:dyDescent="0.25">
      <c r="A123" t="s">
        <v>10</v>
      </c>
      <c r="B123">
        <v>25</v>
      </c>
      <c r="C123">
        <v>20</v>
      </c>
      <c r="D123">
        <f t="shared" ref="D123:D135" si="83">SUM(B123:C123)</f>
        <v>45</v>
      </c>
      <c r="H123" s="6" t="s">
        <v>10</v>
      </c>
      <c r="I123" s="6">
        <v>122</v>
      </c>
      <c r="J123" s="6">
        <v>89</v>
      </c>
      <c r="K123" s="6">
        <v>401</v>
      </c>
      <c r="L123" s="6">
        <f t="shared" ref="L123:L135" si="84">SUM(J123:K123)</f>
        <v>490</v>
      </c>
    </row>
    <row r="124" spans="1:18" x14ac:dyDescent="0.25">
      <c r="A124" t="s">
        <v>11</v>
      </c>
      <c r="B124">
        <v>22</v>
      </c>
      <c r="C124">
        <v>26</v>
      </c>
      <c r="D124">
        <f t="shared" si="83"/>
        <v>48</v>
      </c>
      <c r="H124" s="6" t="s">
        <v>11</v>
      </c>
      <c r="I124" s="6">
        <v>124</v>
      </c>
      <c r="J124" s="6">
        <v>79</v>
      </c>
      <c r="K124" s="6">
        <v>407</v>
      </c>
      <c r="L124" s="6">
        <f t="shared" si="84"/>
        <v>486</v>
      </c>
    </row>
    <row r="125" spans="1:18" x14ac:dyDescent="0.25">
      <c r="A125" t="s">
        <v>12</v>
      </c>
      <c r="B125">
        <v>13</v>
      </c>
      <c r="C125">
        <v>22</v>
      </c>
      <c r="D125">
        <f t="shared" si="83"/>
        <v>35</v>
      </c>
      <c r="H125" s="6" t="s">
        <v>12</v>
      </c>
      <c r="I125" s="6">
        <v>100</v>
      </c>
      <c r="J125" s="6">
        <v>68</v>
      </c>
      <c r="K125" s="6">
        <v>385</v>
      </c>
      <c r="L125" s="6">
        <f t="shared" si="84"/>
        <v>453</v>
      </c>
    </row>
    <row r="126" spans="1:18" x14ac:dyDescent="0.25">
      <c r="A126" t="s">
        <v>13</v>
      </c>
      <c r="B126">
        <v>16</v>
      </c>
      <c r="C126">
        <v>25</v>
      </c>
      <c r="D126">
        <f t="shared" si="83"/>
        <v>41</v>
      </c>
      <c r="H126" s="6" t="s">
        <v>13</v>
      </c>
      <c r="I126" s="6">
        <v>96</v>
      </c>
      <c r="J126" s="6">
        <v>61</v>
      </c>
      <c r="K126" s="6">
        <v>363</v>
      </c>
      <c r="L126" s="6">
        <f t="shared" si="84"/>
        <v>424</v>
      </c>
    </row>
    <row r="127" spans="1:18" x14ac:dyDescent="0.25">
      <c r="A127" t="s">
        <v>14</v>
      </c>
      <c r="B127">
        <v>13</v>
      </c>
      <c r="C127">
        <v>28</v>
      </c>
      <c r="D127">
        <f t="shared" si="83"/>
        <v>41</v>
      </c>
      <c r="H127" s="6" t="s">
        <v>14</v>
      </c>
      <c r="I127" s="6">
        <v>99</v>
      </c>
      <c r="J127" s="6">
        <v>71</v>
      </c>
      <c r="K127" s="6">
        <v>350</v>
      </c>
      <c r="L127" s="6">
        <f t="shared" si="84"/>
        <v>421</v>
      </c>
    </row>
    <row r="128" spans="1:18" x14ac:dyDescent="0.25">
      <c r="A128" t="s">
        <v>15</v>
      </c>
      <c r="B128">
        <v>11</v>
      </c>
      <c r="C128">
        <v>29</v>
      </c>
      <c r="D128">
        <f t="shared" si="83"/>
        <v>40</v>
      </c>
      <c r="H128" s="6" t="s">
        <v>15</v>
      </c>
      <c r="I128" s="6">
        <v>85</v>
      </c>
      <c r="J128" s="6">
        <v>43</v>
      </c>
      <c r="K128" s="6">
        <v>352</v>
      </c>
      <c r="L128" s="6">
        <f t="shared" si="84"/>
        <v>395</v>
      </c>
    </row>
    <row r="129" spans="1:12" x14ac:dyDescent="0.25">
      <c r="A129" t="s">
        <v>16</v>
      </c>
      <c r="B129">
        <v>14</v>
      </c>
      <c r="C129">
        <v>19</v>
      </c>
      <c r="D129">
        <f t="shared" si="83"/>
        <v>33</v>
      </c>
      <c r="H129" s="6" t="s">
        <v>16</v>
      </c>
      <c r="I129" s="6">
        <v>80</v>
      </c>
      <c r="J129" s="6">
        <v>49</v>
      </c>
      <c r="K129" s="6">
        <v>270</v>
      </c>
      <c r="L129" s="6">
        <f t="shared" si="84"/>
        <v>319</v>
      </c>
    </row>
    <row r="130" spans="1:12" x14ac:dyDescent="0.25">
      <c r="A130" t="s">
        <v>17</v>
      </c>
      <c r="B130">
        <v>10</v>
      </c>
      <c r="C130">
        <v>6</v>
      </c>
      <c r="D130">
        <f t="shared" si="83"/>
        <v>16</v>
      </c>
      <c r="H130" s="6" t="s">
        <v>17</v>
      </c>
      <c r="I130" s="6">
        <v>95</v>
      </c>
      <c r="J130" s="6">
        <v>62</v>
      </c>
      <c r="K130" s="6">
        <v>253</v>
      </c>
      <c r="L130" s="6">
        <f t="shared" si="84"/>
        <v>315</v>
      </c>
    </row>
    <row r="131" spans="1:12" x14ac:dyDescent="0.25">
      <c r="A131" t="s">
        <v>18</v>
      </c>
      <c r="B131">
        <v>10</v>
      </c>
      <c r="C131">
        <v>0</v>
      </c>
      <c r="D131">
        <f t="shared" si="83"/>
        <v>10</v>
      </c>
      <c r="H131" s="6" t="s">
        <v>18</v>
      </c>
      <c r="I131" s="6">
        <v>103</v>
      </c>
      <c r="J131" s="6">
        <v>58</v>
      </c>
      <c r="K131" s="6">
        <v>240</v>
      </c>
      <c r="L131" s="6">
        <f t="shared" si="84"/>
        <v>298</v>
      </c>
    </row>
    <row r="132" spans="1:12" x14ac:dyDescent="0.25">
      <c r="A132" t="s">
        <v>19</v>
      </c>
      <c r="B132">
        <v>12</v>
      </c>
      <c r="C132">
        <v>0</v>
      </c>
      <c r="D132">
        <f t="shared" si="83"/>
        <v>12</v>
      </c>
      <c r="H132" s="6" t="s">
        <v>19</v>
      </c>
      <c r="I132" s="6">
        <v>71</v>
      </c>
      <c r="J132" s="6">
        <v>26</v>
      </c>
      <c r="K132" s="6">
        <v>258</v>
      </c>
      <c r="L132" s="6">
        <f t="shared" si="84"/>
        <v>284</v>
      </c>
    </row>
    <row r="133" spans="1:12" x14ac:dyDescent="0.25">
      <c r="A133" t="s">
        <v>20</v>
      </c>
      <c r="B133">
        <v>18</v>
      </c>
      <c r="C133">
        <v>0</v>
      </c>
      <c r="D133">
        <f t="shared" si="83"/>
        <v>18</v>
      </c>
      <c r="H133" s="6" t="s">
        <v>20</v>
      </c>
      <c r="I133" s="6">
        <v>63</v>
      </c>
      <c r="J133" s="6">
        <v>27</v>
      </c>
      <c r="K133" s="6">
        <v>152</v>
      </c>
      <c r="L133" s="6">
        <f t="shared" si="84"/>
        <v>179</v>
      </c>
    </row>
    <row r="134" spans="1:12" x14ac:dyDescent="0.25">
      <c r="A134" t="s">
        <v>43</v>
      </c>
      <c r="B134">
        <v>15</v>
      </c>
      <c r="C134">
        <v>0</v>
      </c>
      <c r="D134">
        <f t="shared" si="83"/>
        <v>15</v>
      </c>
      <c r="H134" s="6" t="s">
        <v>43</v>
      </c>
      <c r="I134" s="6">
        <v>38</v>
      </c>
      <c r="J134" s="6">
        <v>20</v>
      </c>
      <c r="K134" s="6">
        <v>131</v>
      </c>
      <c r="L134" s="6">
        <f t="shared" si="84"/>
        <v>151</v>
      </c>
    </row>
    <row r="135" spans="1:12" x14ac:dyDescent="0.25">
      <c r="A135" t="s">
        <v>44</v>
      </c>
      <c r="B135">
        <v>15</v>
      </c>
      <c r="C135">
        <v>0</v>
      </c>
      <c r="D135">
        <f t="shared" si="83"/>
        <v>15</v>
      </c>
      <c r="H135" s="6" t="s">
        <v>44</v>
      </c>
      <c r="I135" s="6">
        <v>70</v>
      </c>
      <c r="J135" s="6">
        <v>30</v>
      </c>
      <c r="K135" s="6">
        <v>112</v>
      </c>
      <c r="L135" s="6">
        <f t="shared" si="84"/>
        <v>142</v>
      </c>
    </row>
    <row r="136" spans="1:12" x14ac:dyDescent="0.25">
      <c r="A136" t="s">
        <v>52</v>
      </c>
      <c r="B136">
        <v>28</v>
      </c>
      <c r="C136">
        <v>0</v>
      </c>
      <c r="D136">
        <f t="shared" ref="D136:D141" si="85">SUM(B136:C136)</f>
        <v>28</v>
      </c>
      <c r="H136" s="6" t="s">
        <v>52</v>
      </c>
      <c r="I136" s="6">
        <v>57</v>
      </c>
      <c r="J136" s="6">
        <v>21</v>
      </c>
      <c r="K136" s="6">
        <v>110</v>
      </c>
      <c r="L136" s="6">
        <f t="shared" ref="L136:L141" si="86">SUM(J136:K136)</f>
        <v>131</v>
      </c>
    </row>
    <row r="137" spans="1:12" x14ac:dyDescent="0.25">
      <c r="A137" t="s">
        <v>59</v>
      </c>
      <c r="B137">
        <v>36</v>
      </c>
      <c r="C137">
        <v>0</v>
      </c>
      <c r="D137">
        <f t="shared" si="85"/>
        <v>36</v>
      </c>
      <c r="H137" s="6" t="s">
        <v>59</v>
      </c>
      <c r="I137" s="6">
        <v>58</v>
      </c>
      <c r="J137" s="6">
        <v>17</v>
      </c>
      <c r="K137" s="6">
        <v>89</v>
      </c>
      <c r="L137" s="6">
        <f t="shared" si="86"/>
        <v>106</v>
      </c>
    </row>
    <row r="138" spans="1:12" x14ac:dyDescent="0.25">
      <c r="A138" t="s">
        <v>60</v>
      </c>
      <c r="B138">
        <v>36</v>
      </c>
      <c r="C138">
        <v>0</v>
      </c>
      <c r="D138">
        <f t="shared" si="85"/>
        <v>36</v>
      </c>
      <c r="H138" s="6" t="s">
        <v>60</v>
      </c>
      <c r="I138" s="6">
        <v>57</v>
      </c>
      <c r="J138" s="6">
        <v>14</v>
      </c>
      <c r="K138" s="6">
        <v>69</v>
      </c>
      <c r="L138" s="6">
        <f t="shared" si="86"/>
        <v>83</v>
      </c>
    </row>
    <row r="139" spans="1:12" x14ac:dyDescent="0.25">
      <c r="A139" t="s">
        <v>61</v>
      </c>
      <c r="B139">
        <v>20</v>
      </c>
      <c r="C139">
        <v>0</v>
      </c>
      <c r="D139">
        <f t="shared" si="85"/>
        <v>20</v>
      </c>
      <c r="H139" s="6" t="s">
        <v>61</v>
      </c>
      <c r="I139" s="6">
        <v>52</v>
      </c>
      <c r="J139" s="6">
        <v>19</v>
      </c>
      <c r="K139" s="6">
        <v>58</v>
      </c>
      <c r="L139" s="6">
        <f t="shared" si="86"/>
        <v>77</v>
      </c>
    </row>
    <row r="140" spans="1:12" x14ac:dyDescent="0.25">
      <c r="A140" t="s">
        <v>63</v>
      </c>
      <c r="B140">
        <v>17</v>
      </c>
      <c r="C140">
        <v>0</v>
      </c>
      <c r="D140">
        <f t="shared" si="85"/>
        <v>17</v>
      </c>
      <c r="H140" s="6" t="s">
        <v>63</v>
      </c>
      <c r="I140" s="6">
        <v>40</v>
      </c>
      <c r="J140" s="6">
        <v>15</v>
      </c>
      <c r="K140" s="6">
        <v>52</v>
      </c>
      <c r="L140" s="6">
        <f t="shared" si="86"/>
        <v>67</v>
      </c>
    </row>
    <row r="141" spans="1:12" x14ac:dyDescent="0.25">
      <c r="A141" s="3" t="s">
        <v>70</v>
      </c>
      <c r="B141">
        <v>17</v>
      </c>
      <c r="C141">
        <v>0</v>
      </c>
      <c r="D141">
        <f t="shared" si="85"/>
        <v>17</v>
      </c>
      <c r="H141" s="6" t="s">
        <v>70</v>
      </c>
      <c r="I141" s="6">
        <v>46</v>
      </c>
      <c r="J141" s="6">
        <v>7</v>
      </c>
      <c r="K141" s="6">
        <v>48</v>
      </c>
      <c r="L141" s="6">
        <f t="shared" si="86"/>
        <v>55</v>
      </c>
    </row>
    <row r="142" spans="1:12" x14ac:dyDescent="0.25">
      <c r="A142" s="3" t="s">
        <v>71</v>
      </c>
      <c r="B142">
        <v>15</v>
      </c>
      <c r="C142">
        <v>0</v>
      </c>
      <c r="D142">
        <f t="shared" ref="D142" si="87">SUM(B142:C142)</f>
        <v>15</v>
      </c>
      <c r="H142" s="6" t="s">
        <v>71</v>
      </c>
      <c r="I142" s="6">
        <v>0</v>
      </c>
      <c r="J142" s="6">
        <v>0</v>
      </c>
      <c r="K142" s="6">
        <v>35</v>
      </c>
      <c r="L142" s="6">
        <f t="shared" ref="L142" si="88">SUM(J142:K142)</f>
        <v>35</v>
      </c>
    </row>
    <row r="143" spans="1:12" x14ac:dyDescent="0.25">
      <c r="A143" s="3" t="s">
        <v>73</v>
      </c>
      <c r="B143">
        <v>16</v>
      </c>
      <c r="C143">
        <v>0</v>
      </c>
      <c r="D143">
        <f t="shared" ref="D143" si="89">SUM(B143:C143)</f>
        <v>16</v>
      </c>
      <c r="H143" s="6" t="s">
        <v>73</v>
      </c>
      <c r="I143" s="6">
        <v>2</v>
      </c>
      <c r="J143" s="6">
        <v>1</v>
      </c>
      <c r="K143" s="6">
        <v>22</v>
      </c>
      <c r="L143" s="6">
        <f t="shared" ref="L143" si="90">SUM(J143:K143)</f>
        <v>23</v>
      </c>
    </row>
    <row r="144" spans="1:12" x14ac:dyDescent="0.25">
      <c r="A144" s="3" t="s">
        <v>74</v>
      </c>
      <c r="B144">
        <v>18</v>
      </c>
      <c r="C144">
        <v>0</v>
      </c>
      <c r="D144">
        <f t="shared" ref="D144" si="91">SUM(B144:C144)</f>
        <v>18</v>
      </c>
      <c r="H144" s="6" t="s">
        <v>74</v>
      </c>
      <c r="I144" s="6">
        <v>1</v>
      </c>
      <c r="J144" s="6">
        <v>0</v>
      </c>
      <c r="K144" s="6">
        <v>11</v>
      </c>
      <c r="L144" s="6">
        <f t="shared" ref="L144" si="92">SUM(J144:K144)</f>
        <v>11</v>
      </c>
    </row>
    <row r="145" spans="1:12" x14ac:dyDescent="0.25">
      <c r="A145" s="3" t="s">
        <v>75</v>
      </c>
      <c r="B145">
        <v>21</v>
      </c>
      <c r="C145">
        <v>0</v>
      </c>
      <c r="D145">
        <f t="shared" ref="D145" si="93">SUM(B145:C145)</f>
        <v>21</v>
      </c>
      <c r="H145" s="6" t="s">
        <v>75</v>
      </c>
      <c r="I145" s="6">
        <v>0</v>
      </c>
      <c r="J145" s="6">
        <v>0</v>
      </c>
      <c r="K145" s="6">
        <v>5</v>
      </c>
      <c r="L145" s="6">
        <f t="shared" ref="L145" si="94">SUM(J145:K145)</f>
        <v>5</v>
      </c>
    </row>
    <row r="146" spans="1:12" x14ac:dyDescent="0.25">
      <c r="A146" s="3" t="s">
        <v>76</v>
      </c>
      <c r="B146">
        <v>21</v>
      </c>
      <c r="C146">
        <v>0</v>
      </c>
      <c r="D146">
        <f t="shared" ref="D146" si="95">SUM(B146:C146)</f>
        <v>21</v>
      </c>
      <c r="H146" s="6" t="s">
        <v>76</v>
      </c>
      <c r="I146" s="6">
        <v>0</v>
      </c>
      <c r="J146" s="6">
        <v>0</v>
      </c>
      <c r="K146" s="6">
        <v>4</v>
      </c>
      <c r="L146" s="6">
        <f t="shared" ref="L146" si="96">SUM(J146:K146)</f>
        <v>4</v>
      </c>
    </row>
    <row r="147" spans="1:12" x14ac:dyDescent="0.25">
      <c r="A147" s="3" t="s">
        <v>77</v>
      </c>
      <c r="B147">
        <v>16</v>
      </c>
      <c r="C147">
        <v>0</v>
      </c>
      <c r="D147">
        <f t="shared" ref="D147" si="97">SUM(B147:C147)</f>
        <v>16</v>
      </c>
      <c r="H147" s="6" t="s">
        <v>77</v>
      </c>
      <c r="I147" s="6">
        <v>0</v>
      </c>
      <c r="J147" s="6">
        <v>1</v>
      </c>
      <c r="K147" s="6">
        <v>1</v>
      </c>
      <c r="L147" s="6">
        <f t="shared" ref="L147" si="98">SUM(J147:K147)</f>
        <v>2</v>
      </c>
    </row>
    <row r="148" spans="1:12" x14ac:dyDescent="0.25">
      <c r="A148" s="3" t="s">
        <v>79</v>
      </c>
      <c r="B148">
        <v>8</v>
      </c>
      <c r="C148">
        <v>0</v>
      </c>
      <c r="D148">
        <f t="shared" ref="D148:D149" si="99">SUM(B148:C148)</f>
        <v>8</v>
      </c>
      <c r="H148" s="6" t="s">
        <v>79</v>
      </c>
      <c r="I148" s="6">
        <v>0</v>
      </c>
      <c r="J148" s="6">
        <v>0</v>
      </c>
      <c r="K148" s="6">
        <v>1</v>
      </c>
      <c r="L148" s="6">
        <f t="shared" ref="L148:L149" si="100">SUM(J148:K148)</f>
        <v>1</v>
      </c>
    </row>
    <row r="149" spans="1:12" x14ac:dyDescent="0.25">
      <c r="A149" s="3" t="s">
        <v>84</v>
      </c>
      <c r="B149">
        <v>10</v>
      </c>
      <c r="C149">
        <v>0</v>
      </c>
      <c r="D149">
        <f t="shared" si="99"/>
        <v>10</v>
      </c>
      <c r="H149" s="6" t="s">
        <v>84</v>
      </c>
      <c r="I149" s="6">
        <v>0</v>
      </c>
      <c r="J149" s="6">
        <v>0</v>
      </c>
      <c r="K149" s="6">
        <v>1</v>
      </c>
      <c r="L149" s="6">
        <f t="shared" si="100"/>
        <v>1</v>
      </c>
    </row>
    <row r="150" spans="1:12" x14ac:dyDescent="0.25">
      <c r="A150" s="3" t="s">
        <v>87</v>
      </c>
      <c r="B150">
        <v>5</v>
      </c>
      <c r="C150">
        <v>0</v>
      </c>
      <c r="D150">
        <f t="shared" ref="D150" si="101">SUM(B150:C150)</f>
        <v>5</v>
      </c>
      <c r="H150" s="6" t="s">
        <v>87</v>
      </c>
      <c r="I150" s="6">
        <v>0</v>
      </c>
      <c r="J150" s="6">
        <v>0</v>
      </c>
      <c r="K150" s="6">
        <v>0</v>
      </c>
      <c r="L150" s="6">
        <f t="shared" ref="L150" si="102">SUM(J150:K150)</f>
        <v>0</v>
      </c>
    </row>
    <row r="151" spans="1:12" x14ac:dyDescent="0.25">
      <c r="A151" s="1" t="s">
        <v>55</v>
      </c>
      <c r="H151" s="7" t="s">
        <v>31</v>
      </c>
      <c r="I151" s="8"/>
      <c r="J151" s="8"/>
      <c r="K151" s="8"/>
      <c r="L151" s="8"/>
    </row>
    <row r="152" spans="1:12" x14ac:dyDescent="0.25">
      <c r="A152" t="s">
        <v>2</v>
      </c>
      <c r="B152" t="s">
        <v>32</v>
      </c>
      <c r="C152" t="s">
        <v>33</v>
      </c>
      <c r="D152" t="s">
        <v>34</v>
      </c>
      <c r="H152" s="8" t="s">
        <v>38</v>
      </c>
      <c r="I152" s="8" t="s">
        <v>39</v>
      </c>
      <c r="J152" s="8" t="s">
        <v>40</v>
      </c>
      <c r="K152" s="8" t="s">
        <v>41</v>
      </c>
      <c r="L152" s="8" t="s">
        <v>34</v>
      </c>
    </row>
    <row r="153" spans="1:12" x14ac:dyDescent="0.25">
      <c r="A153" t="s">
        <v>10</v>
      </c>
      <c r="B153">
        <v>490</v>
      </c>
      <c r="C153">
        <v>0</v>
      </c>
      <c r="D153">
        <f t="shared" ref="D153:D169" si="103">SUM(B153:C153)</f>
        <v>490</v>
      </c>
      <c r="H153" s="8" t="s">
        <v>10</v>
      </c>
      <c r="I153" s="8">
        <v>42</v>
      </c>
      <c r="J153" s="8">
        <v>15</v>
      </c>
      <c r="K153" s="8">
        <v>70</v>
      </c>
      <c r="L153" s="8">
        <f>SUM(J153:K153)</f>
        <v>85</v>
      </c>
    </row>
    <row r="154" spans="1:12" x14ac:dyDescent="0.25">
      <c r="A154" t="s">
        <v>11</v>
      </c>
      <c r="B154">
        <v>486</v>
      </c>
      <c r="C154">
        <v>0</v>
      </c>
      <c r="D154">
        <f t="shared" si="103"/>
        <v>486</v>
      </c>
      <c r="H154" s="8" t="s">
        <v>11</v>
      </c>
      <c r="I154" s="8">
        <v>62</v>
      </c>
      <c r="J154" s="8">
        <v>35</v>
      </c>
      <c r="K154" s="8">
        <v>87</v>
      </c>
      <c r="L154" s="8">
        <f t="shared" ref="L154:L169" si="104">SUM(J154:K154)</f>
        <v>122</v>
      </c>
    </row>
    <row r="155" spans="1:12" x14ac:dyDescent="0.25">
      <c r="A155" t="s">
        <v>12</v>
      </c>
      <c r="B155">
        <v>453</v>
      </c>
      <c r="C155">
        <v>0</v>
      </c>
      <c r="D155">
        <f t="shared" si="103"/>
        <v>453</v>
      </c>
      <c r="H155" s="8" t="s">
        <v>12</v>
      </c>
      <c r="I155" s="8">
        <v>45</v>
      </c>
      <c r="J155" s="8">
        <v>22</v>
      </c>
      <c r="K155" s="8">
        <v>105</v>
      </c>
      <c r="L155" s="8">
        <f t="shared" si="104"/>
        <v>127</v>
      </c>
    </row>
    <row r="156" spans="1:12" x14ac:dyDescent="0.25">
      <c r="A156" t="s">
        <v>13</v>
      </c>
      <c r="B156">
        <v>424</v>
      </c>
      <c r="C156">
        <v>0</v>
      </c>
      <c r="D156">
        <f t="shared" si="103"/>
        <v>424</v>
      </c>
      <c r="H156" s="8" t="s">
        <v>13</v>
      </c>
      <c r="I156" s="8">
        <v>61</v>
      </c>
      <c r="J156" s="8">
        <v>36</v>
      </c>
      <c r="K156" s="8">
        <v>109</v>
      </c>
      <c r="L156" s="8">
        <f t="shared" si="104"/>
        <v>145</v>
      </c>
    </row>
    <row r="157" spans="1:12" x14ac:dyDescent="0.25">
      <c r="A157" t="s">
        <v>14</v>
      </c>
      <c r="B157">
        <v>421</v>
      </c>
      <c r="C157">
        <v>0</v>
      </c>
      <c r="D157">
        <f t="shared" si="103"/>
        <v>421</v>
      </c>
      <c r="G157" t="s">
        <v>54</v>
      </c>
      <c r="H157" s="8" t="s">
        <v>14</v>
      </c>
      <c r="I157" s="8">
        <v>57</v>
      </c>
      <c r="J157" s="8">
        <v>26</v>
      </c>
      <c r="K157" s="8">
        <v>128</v>
      </c>
      <c r="L157" s="8">
        <f t="shared" si="104"/>
        <v>154</v>
      </c>
    </row>
    <row r="158" spans="1:12" x14ac:dyDescent="0.25">
      <c r="A158" t="s">
        <v>15</v>
      </c>
      <c r="B158">
        <v>395</v>
      </c>
      <c r="C158">
        <v>0</v>
      </c>
      <c r="D158">
        <f t="shared" si="103"/>
        <v>395</v>
      </c>
      <c r="H158" s="8" t="s">
        <v>15</v>
      </c>
      <c r="I158" s="8">
        <v>56</v>
      </c>
      <c r="J158" s="8">
        <v>27</v>
      </c>
      <c r="K158" s="8">
        <v>158</v>
      </c>
      <c r="L158" s="8">
        <f t="shared" si="104"/>
        <v>185</v>
      </c>
    </row>
    <row r="159" spans="1:12" x14ac:dyDescent="0.25">
      <c r="A159" t="s">
        <v>16</v>
      </c>
      <c r="B159">
        <v>319</v>
      </c>
      <c r="C159">
        <v>0</v>
      </c>
      <c r="D159">
        <f t="shared" si="103"/>
        <v>319</v>
      </c>
      <c r="H159" s="8" t="s">
        <v>16</v>
      </c>
      <c r="I159" s="8">
        <v>76</v>
      </c>
      <c r="J159" s="8">
        <v>30</v>
      </c>
      <c r="K159" s="8">
        <v>145</v>
      </c>
      <c r="L159" s="8">
        <f t="shared" si="104"/>
        <v>175</v>
      </c>
    </row>
    <row r="160" spans="1:12" x14ac:dyDescent="0.25">
      <c r="A160" t="s">
        <v>17</v>
      </c>
      <c r="B160">
        <v>315</v>
      </c>
      <c r="C160">
        <v>0</v>
      </c>
      <c r="D160">
        <f t="shared" si="103"/>
        <v>315</v>
      </c>
      <c r="H160" s="8" t="s">
        <v>17</v>
      </c>
      <c r="I160" s="8">
        <v>104</v>
      </c>
      <c r="J160" s="8">
        <v>28</v>
      </c>
      <c r="K160" s="8">
        <v>156</v>
      </c>
      <c r="L160" s="8">
        <f t="shared" si="104"/>
        <v>184</v>
      </c>
    </row>
    <row r="161" spans="1:12" x14ac:dyDescent="0.25">
      <c r="A161" t="s">
        <v>18</v>
      </c>
      <c r="B161">
        <v>298</v>
      </c>
      <c r="C161">
        <v>0</v>
      </c>
      <c r="D161">
        <f t="shared" si="103"/>
        <v>298</v>
      </c>
      <c r="H161" s="8" t="s">
        <v>18</v>
      </c>
      <c r="I161" s="8">
        <v>90</v>
      </c>
      <c r="J161" s="8">
        <v>31</v>
      </c>
      <c r="K161" s="8">
        <v>169</v>
      </c>
      <c r="L161" s="8">
        <f t="shared" si="104"/>
        <v>200</v>
      </c>
    </row>
    <row r="162" spans="1:12" x14ac:dyDescent="0.25">
      <c r="A162" t="s">
        <v>19</v>
      </c>
      <c r="B162">
        <v>284</v>
      </c>
      <c r="C162">
        <v>0</v>
      </c>
      <c r="D162">
        <f t="shared" si="103"/>
        <v>284</v>
      </c>
      <c r="H162" s="8" t="s">
        <v>19</v>
      </c>
      <c r="I162" s="8">
        <v>78</v>
      </c>
      <c r="J162" s="8">
        <v>27</v>
      </c>
      <c r="K162" s="8">
        <v>163</v>
      </c>
      <c r="L162" s="8">
        <f t="shared" si="104"/>
        <v>190</v>
      </c>
    </row>
    <row r="163" spans="1:12" x14ac:dyDescent="0.25">
      <c r="A163" t="s">
        <v>20</v>
      </c>
      <c r="B163">
        <v>181</v>
      </c>
      <c r="C163">
        <v>0</v>
      </c>
      <c r="D163">
        <f t="shared" si="103"/>
        <v>181</v>
      </c>
      <c r="H163" s="8" t="s">
        <v>20</v>
      </c>
      <c r="I163" s="8">
        <v>81</v>
      </c>
      <c r="J163" s="8">
        <v>26</v>
      </c>
      <c r="K163" s="8">
        <v>114</v>
      </c>
      <c r="L163" s="8">
        <f t="shared" si="104"/>
        <v>140</v>
      </c>
    </row>
    <row r="164" spans="1:12" x14ac:dyDescent="0.25">
      <c r="A164" t="s">
        <v>43</v>
      </c>
      <c r="B164">
        <v>151</v>
      </c>
      <c r="C164">
        <v>0</v>
      </c>
      <c r="D164">
        <f t="shared" si="103"/>
        <v>151</v>
      </c>
      <c r="H164" s="8" t="s">
        <v>43</v>
      </c>
      <c r="I164" s="8">
        <v>100</v>
      </c>
      <c r="J164" s="8">
        <v>24</v>
      </c>
      <c r="K164" s="8">
        <v>114</v>
      </c>
      <c r="L164" s="8">
        <f t="shared" si="104"/>
        <v>138</v>
      </c>
    </row>
    <row r="165" spans="1:12" x14ac:dyDescent="0.25">
      <c r="A165" t="s">
        <v>44</v>
      </c>
      <c r="B165">
        <v>142</v>
      </c>
      <c r="C165">
        <v>0</v>
      </c>
      <c r="D165">
        <f t="shared" si="103"/>
        <v>142</v>
      </c>
      <c r="H165" s="8" t="s">
        <v>44</v>
      </c>
      <c r="I165" s="8">
        <v>116</v>
      </c>
      <c r="J165" s="8">
        <v>29</v>
      </c>
      <c r="K165" s="8">
        <v>113</v>
      </c>
      <c r="L165" s="8">
        <f t="shared" si="104"/>
        <v>142</v>
      </c>
    </row>
    <row r="166" spans="1:12" x14ac:dyDescent="0.25">
      <c r="A166" t="s">
        <v>52</v>
      </c>
      <c r="B166">
        <v>131</v>
      </c>
      <c r="C166">
        <v>0</v>
      </c>
      <c r="D166">
        <f t="shared" si="103"/>
        <v>131</v>
      </c>
      <c r="H166" s="8" t="s">
        <v>52</v>
      </c>
      <c r="I166" s="8">
        <v>132</v>
      </c>
      <c r="J166" s="8">
        <v>19</v>
      </c>
      <c r="K166" s="8">
        <v>118</v>
      </c>
      <c r="L166" s="8">
        <f t="shared" si="104"/>
        <v>137</v>
      </c>
    </row>
    <row r="167" spans="1:12" x14ac:dyDescent="0.25">
      <c r="A167" t="s">
        <v>59</v>
      </c>
      <c r="B167">
        <v>106</v>
      </c>
      <c r="C167">
        <v>0</v>
      </c>
      <c r="D167">
        <f t="shared" si="103"/>
        <v>106</v>
      </c>
      <c r="H167" s="8" t="s">
        <v>59</v>
      </c>
      <c r="I167" s="8">
        <v>157</v>
      </c>
      <c r="J167" s="8">
        <v>40</v>
      </c>
      <c r="K167" s="8">
        <v>116</v>
      </c>
      <c r="L167" s="8">
        <f t="shared" si="104"/>
        <v>156</v>
      </c>
    </row>
    <row r="168" spans="1:12" x14ac:dyDescent="0.25">
      <c r="A168" t="s">
        <v>60</v>
      </c>
      <c r="B168">
        <v>83</v>
      </c>
      <c r="C168">
        <v>0</v>
      </c>
      <c r="D168">
        <f t="shared" si="103"/>
        <v>83</v>
      </c>
      <c r="H168" s="8" t="s">
        <v>60</v>
      </c>
      <c r="I168" s="8">
        <v>154</v>
      </c>
      <c r="J168" s="8">
        <v>28</v>
      </c>
      <c r="K168" s="8">
        <v>120</v>
      </c>
      <c r="L168" s="8">
        <f t="shared" si="104"/>
        <v>148</v>
      </c>
    </row>
    <row r="169" spans="1:12" x14ac:dyDescent="0.25">
      <c r="A169" t="s">
        <v>61</v>
      </c>
      <c r="B169">
        <v>77</v>
      </c>
      <c r="C169">
        <v>0</v>
      </c>
      <c r="D169">
        <f t="shared" si="103"/>
        <v>77</v>
      </c>
      <c r="H169" s="8" t="s">
        <v>61</v>
      </c>
      <c r="I169" s="8">
        <v>176</v>
      </c>
      <c r="J169" s="8">
        <v>38</v>
      </c>
      <c r="K169" s="8">
        <v>141</v>
      </c>
      <c r="L169" s="8">
        <f t="shared" si="104"/>
        <v>179</v>
      </c>
    </row>
    <row r="170" spans="1:12" x14ac:dyDescent="0.25">
      <c r="A170" t="s">
        <v>63</v>
      </c>
      <c r="B170">
        <v>67</v>
      </c>
      <c r="C170">
        <v>0</v>
      </c>
      <c r="D170">
        <f t="shared" ref="D170" si="105">SUM(B170:C170)</f>
        <v>67</v>
      </c>
      <c r="H170" s="8" t="s">
        <v>63</v>
      </c>
      <c r="I170" s="8">
        <v>184</v>
      </c>
      <c r="J170" s="8">
        <v>38</v>
      </c>
      <c r="K170" s="8">
        <v>152</v>
      </c>
      <c r="L170" s="8">
        <f t="shared" ref="L170" si="106">SUM(J170:K170)</f>
        <v>190</v>
      </c>
    </row>
    <row r="171" spans="1:12" ht="12" customHeight="1" x14ac:dyDescent="0.25">
      <c r="A171" s="3" t="s">
        <v>70</v>
      </c>
      <c r="B171">
        <v>55</v>
      </c>
      <c r="C171">
        <v>0</v>
      </c>
      <c r="D171">
        <f t="shared" ref="D171" si="107">SUM(B171:C171)</f>
        <v>55</v>
      </c>
      <c r="H171" s="8" t="s">
        <v>70</v>
      </c>
      <c r="I171" s="8">
        <v>218</v>
      </c>
      <c r="J171" s="8">
        <v>30</v>
      </c>
      <c r="K171" s="8">
        <v>148</v>
      </c>
      <c r="L171" s="8">
        <f t="shared" ref="L171" si="108">SUM(J171:K171)</f>
        <v>178</v>
      </c>
    </row>
    <row r="172" spans="1:12" ht="12" customHeight="1" x14ac:dyDescent="0.25">
      <c r="A172" s="3" t="s">
        <v>71</v>
      </c>
      <c r="B172">
        <v>35</v>
      </c>
      <c r="C172">
        <v>0</v>
      </c>
      <c r="D172">
        <f t="shared" ref="D172" si="109">SUM(B172:C172)</f>
        <v>35</v>
      </c>
      <c r="H172" s="8" t="s">
        <v>71</v>
      </c>
      <c r="I172" s="8">
        <v>328</v>
      </c>
      <c r="J172" s="8">
        <v>80</v>
      </c>
      <c r="K172" s="8">
        <v>147</v>
      </c>
      <c r="L172" s="8">
        <f t="shared" ref="L172" si="110">SUM(J172:K172)</f>
        <v>227</v>
      </c>
    </row>
    <row r="173" spans="1:12" ht="12" customHeight="1" x14ac:dyDescent="0.25">
      <c r="A173" s="3" t="s">
        <v>73</v>
      </c>
      <c r="B173">
        <v>23</v>
      </c>
      <c r="C173">
        <v>0</v>
      </c>
      <c r="D173">
        <f t="shared" ref="D173" si="111">SUM(B173:C173)</f>
        <v>23</v>
      </c>
      <c r="H173" s="8" t="s">
        <v>73</v>
      </c>
      <c r="I173" s="8">
        <v>668</v>
      </c>
      <c r="J173" s="8">
        <v>127</v>
      </c>
      <c r="K173" s="8">
        <v>229</v>
      </c>
      <c r="L173" s="8">
        <f t="shared" ref="L173" si="112">SUM(J173:K173)</f>
        <v>356</v>
      </c>
    </row>
    <row r="174" spans="1:12" ht="12" customHeight="1" x14ac:dyDescent="0.25">
      <c r="A174" s="3" t="s">
        <v>74</v>
      </c>
      <c r="B174">
        <v>11</v>
      </c>
      <c r="C174">
        <v>0</v>
      </c>
      <c r="D174">
        <f t="shared" ref="D174" si="113">SUM(B174:C174)</f>
        <v>11</v>
      </c>
      <c r="H174" s="8" t="s">
        <v>74</v>
      </c>
      <c r="I174" s="8">
        <v>806</v>
      </c>
      <c r="J174" s="8">
        <v>152</v>
      </c>
      <c r="K174" s="8">
        <v>309</v>
      </c>
      <c r="L174" s="8">
        <f t="shared" ref="L174" si="114">SUM(J174:K174)</f>
        <v>461</v>
      </c>
    </row>
    <row r="175" spans="1:12" ht="12" customHeight="1" x14ac:dyDescent="0.25">
      <c r="A175" s="3" t="s">
        <v>75</v>
      </c>
      <c r="B175">
        <v>5</v>
      </c>
      <c r="C175">
        <v>0</v>
      </c>
      <c r="D175">
        <f t="shared" ref="D175" si="115">SUM(B175:C175)</f>
        <v>5</v>
      </c>
      <c r="H175" s="8" t="s">
        <v>75</v>
      </c>
      <c r="I175" s="8">
        <v>804</v>
      </c>
      <c r="J175" s="8">
        <v>87</v>
      </c>
      <c r="K175" s="8">
        <v>334</v>
      </c>
      <c r="L175" s="8">
        <f t="shared" ref="L175" si="116">SUM(J175:K175)</f>
        <v>421</v>
      </c>
    </row>
    <row r="176" spans="1:12" ht="12" customHeight="1" x14ac:dyDescent="0.25">
      <c r="A176" s="3" t="s">
        <v>76</v>
      </c>
      <c r="B176">
        <v>4</v>
      </c>
      <c r="C176">
        <v>0</v>
      </c>
      <c r="D176">
        <f t="shared" ref="D176" si="117">SUM(B176:C176)</f>
        <v>4</v>
      </c>
      <c r="H176" s="8" t="s">
        <v>76</v>
      </c>
      <c r="I176" s="8">
        <v>402</v>
      </c>
      <c r="J176" s="8">
        <v>52</v>
      </c>
      <c r="K176" s="8">
        <v>211</v>
      </c>
      <c r="L176" s="8">
        <f t="shared" ref="L176" si="118">SUM(J176:K176)</f>
        <v>263</v>
      </c>
    </row>
    <row r="177" spans="1:12" ht="12" customHeight="1" x14ac:dyDescent="0.25">
      <c r="A177" s="3" t="s">
        <v>77</v>
      </c>
      <c r="B177">
        <v>2</v>
      </c>
      <c r="C177">
        <v>0</v>
      </c>
      <c r="D177">
        <f t="shared" ref="D177" si="119">SUM(B177:C177)</f>
        <v>2</v>
      </c>
      <c r="H177" s="8" t="s">
        <v>77</v>
      </c>
      <c r="I177" s="8">
        <v>322</v>
      </c>
      <c r="J177" s="8">
        <v>30</v>
      </c>
      <c r="K177" s="8">
        <v>142</v>
      </c>
      <c r="L177" s="8">
        <f t="shared" ref="L177" si="120">SUM(J177:K177)</f>
        <v>172</v>
      </c>
    </row>
    <row r="178" spans="1:12" ht="12" customHeight="1" x14ac:dyDescent="0.25">
      <c r="A178" s="3" t="s">
        <v>79</v>
      </c>
      <c r="B178">
        <v>1</v>
      </c>
      <c r="C178">
        <v>0</v>
      </c>
      <c r="D178">
        <f t="shared" ref="D178:D179" si="121">SUM(B178:C178)</f>
        <v>1</v>
      </c>
      <c r="H178" s="8" t="s">
        <v>79</v>
      </c>
      <c r="I178" s="8">
        <v>230</v>
      </c>
      <c r="J178" s="8">
        <v>20</v>
      </c>
      <c r="K178" s="8">
        <v>110</v>
      </c>
      <c r="L178" s="8">
        <f t="shared" ref="L178:L179" si="122">SUM(J178:K178)</f>
        <v>130</v>
      </c>
    </row>
    <row r="179" spans="1:12" ht="12" customHeight="1" x14ac:dyDescent="0.25">
      <c r="A179" s="3" t="s">
        <v>84</v>
      </c>
      <c r="B179">
        <v>1</v>
      </c>
      <c r="C179">
        <v>0</v>
      </c>
      <c r="D179">
        <f t="shared" si="121"/>
        <v>1</v>
      </c>
      <c r="H179" s="8" t="s">
        <v>84</v>
      </c>
      <c r="I179" s="8">
        <v>177</v>
      </c>
      <c r="J179" s="8">
        <v>9</v>
      </c>
      <c r="K179" s="8">
        <v>82</v>
      </c>
      <c r="L179" s="8">
        <f t="shared" si="122"/>
        <v>91</v>
      </c>
    </row>
    <row r="180" spans="1:12" ht="12" customHeight="1" x14ac:dyDescent="0.25">
      <c r="A180" s="3" t="s">
        <v>87</v>
      </c>
      <c r="B180">
        <v>0</v>
      </c>
      <c r="C180">
        <v>0</v>
      </c>
      <c r="D180">
        <f t="shared" ref="D180" si="123">SUM(B180:C180)</f>
        <v>0</v>
      </c>
      <c r="H180" s="8" t="s">
        <v>87</v>
      </c>
      <c r="I180" s="8">
        <v>182</v>
      </c>
      <c r="J180" s="8">
        <v>26</v>
      </c>
      <c r="K180" s="8">
        <v>61</v>
      </c>
      <c r="L180" s="8">
        <f t="shared" ref="L180" si="124">SUM(J180:K180)</f>
        <v>87</v>
      </c>
    </row>
    <row r="181" spans="1:12" x14ac:dyDescent="0.25">
      <c r="A181" s="1" t="s">
        <v>56</v>
      </c>
      <c r="H181" s="7" t="s">
        <v>91</v>
      </c>
      <c r="I181" s="8"/>
      <c r="J181" s="8"/>
      <c r="K181" s="8"/>
      <c r="L181" s="8"/>
    </row>
    <row r="182" spans="1:12" x14ac:dyDescent="0.25">
      <c r="A182" t="s">
        <v>2</v>
      </c>
      <c r="B182" t="s">
        <v>32</v>
      </c>
      <c r="C182" t="s">
        <v>33</v>
      </c>
      <c r="D182" t="s">
        <v>34</v>
      </c>
      <c r="H182" s="8" t="s">
        <v>38</v>
      </c>
      <c r="I182" s="8" t="s">
        <v>39</v>
      </c>
      <c r="J182" s="8" t="s">
        <v>40</v>
      </c>
      <c r="K182" s="8" t="s">
        <v>41</v>
      </c>
      <c r="L182" s="8" t="s">
        <v>34</v>
      </c>
    </row>
    <row r="183" spans="1:12" x14ac:dyDescent="0.25">
      <c r="A183" t="s">
        <v>10</v>
      </c>
      <c r="B183">
        <v>0</v>
      </c>
      <c r="C183">
        <v>85</v>
      </c>
      <c r="D183">
        <f t="shared" ref="D183:D199" si="125">SUM(B183:C183)</f>
        <v>85</v>
      </c>
      <c r="H183" s="8" t="s">
        <v>70</v>
      </c>
      <c r="I183" s="8">
        <v>0</v>
      </c>
      <c r="J183" s="8">
        <v>0</v>
      </c>
      <c r="K183" s="8">
        <v>0</v>
      </c>
      <c r="L183" s="8">
        <f t="shared" ref="L183" si="126">SUM(J183:K183)</f>
        <v>0</v>
      </c>
    </row>
    <row r="184" spans="1:12" x14ac:dyDescent="0.25">
      <c r="A184" t="s">
        <v>11</v>
      </c>
      <c r="B184">
        <v>0</v>
      </c>
      <c r="C184">
        <v>122</v>
      </c>
      <c r="D184">
        <f t="shared" si="125"/>
        <v>122</v>
      </c>
      <c r="H184" s="8" t="s">
        <v>71</v>
      </c>
      <c r="I184" s="8">
        <v>0</v>
      </c>
      <c r="J184" s="8">
        <v>0</v>
      </c>
      <c r="K184" s="8">
        <v>0</v>
      </c>
      <c r="L184" s="8">
        <f t="shared" ref="L184:L192" si="127">SUM(J184:K184)</f>
        <v>0</v>
      </c>
    </row>
    <row r="185" spans="1:12" x14ac:dyDescent="0.25">
      <c r="A185" t="s">
        <v>12</v>
      </c>
      <c r="B185">
        <v>0</v>
      </c>
      <c r="C185">
        <v>127</v>
      </c>
      <c r="D185">
        <f t="shared" si="125"/>
        <v>127</v>
      </c>
      <c r="H185" s="8" t="s">
        <v>73</v>
      </c>
      <c r="I185" s="8">
        <v>0</v>
      </c>
      <c r="J185" s="8">
        <v>0</v>
      </c>
      <c r="K185" s="8">
        <v>0</v>
      </c>
      <c r="L185" s="8">
        <f t="shared" si="127"/>
        <v>0</v>
      </c>
    </row>
    <row r="186" spans="1:12" x14ac:dyDescent="0.25">
      <c r="A186" t="s">
        <v>13</v>
      </c>
      <c r="B186">
        <v>0</v>
      </c>
      <c r="C186">
        <v>145</v>
      </c>
      <c r="D186">
        <f t="shared" si="125"/>
        <v>145</v>
      </c>
      <c r="F186" t="s">
        <v>54</v>
      </c>
      <c r="H186" s="8" t="s">
        <v>74</v>
      </c>
      <c r="I186" s="8">
        <v>0</v>
      </c>
      <c r="J186" s="8">
        <v>0</v>
      </c>
      <c r="K186" s="8">
        <v>0</v>
      </c>
      <c r="L186" s="8">
        <f t="shared" si="127"/>
        <v>0</v>
      </c>
    </row>
    <row r="187" spans="1:12" x14ac:dyDescent="0.25">
      <c r="A187" t="s">
        <v>14</v>
      </c>
      <c r="B187">
        <v>0</v>
      </c>
      <c r="C187">
        <v>154</v>
      </c>
      <c r="D187">
        <f t="shared" si="125"/>
        <v>154</v>
      </c>
      <c r="H187" s="8" t="s">
        <v>75</v>
      </c>
      <c r="I187" s="8">
        <v>0</v>
      </c>
      <c r="J187" s="8">
        <v>0</v>
      </c>
      <c r="K187" s="8">
        <v>0</v>
      </c>
      <c r="L187" s="8">
        <f t="shared" si="127"/>
        <v>0</v>
      </c>
    </row>
    <row r="188" spans="1:12" x14ac:dyDescent="0.25">
      <c r="A188" t="s">
        <v>15</v>
      </c>
      <c r="B188">
        <v>0</v>
      </c>
      <c r="C188">
        <v>185</v>
      </c>
      <c r="D188">
        <f t="shared" si="125"/>
        <v>185</v>
      </c>
      <c r="H188" s="8" t="s">
        <v>76</v>
      </c>
      <c r="I188" s="8">
        <v>0</v>
      </c>
      <c r="J188" s="8">
        <v>0</v>
      </c>
      <c r="K188" s="8">
        <v>0</v>
      </c>
      <c r="L188" s="8">
        <f t="shared" si="127"/>
        <v>0</v>
      </c>
    </row>
    <row r="189" spans="1:12" x14ac:dyDescent="0.25">
      <c r="A189" t="s">
        <v>16</v>
      </c>
      <c r="B189">
        <v>0</v>
      </c>
      <c r="C189">
        <v>175</v>
      </c>
      <c r="D189">
        <f t="shared" si="125"/>
        <v>175</v>
      </c>
      <c r="H189" s="8" t="s">
        <v>77</v>
      </c>
      <c r="I189" s="8">
        <v>0</v>
      </c>
      <c r="J189" s="8">
        <v>0</v>
      </c>
      <c r="K189" s="8">
        <v>0</v>
      </c>
      <c r="L189" s="8">
        <f t="shared" si="127"/>
        <v>0</v>
      </c>
    </row>
    <row r="190" spans="1:12" x14ac:dyDescent="0.25">
      <c r="A190" t="s">
        <v>17</v>
      </c>
      <c r="B190">
        <v>0</v>
      </c>
      <c r="C190">
        <v>184</v>
      </c>
      <c r="D190">
        <f t="shared" si="125"/>
        <v>184</v>
      </c>
      <c r="H190" s="8" t="s">
        <v>79</v>
      </c>
      <c r="I190" s="8">
        <v>0</v>
      </c>
      <c r="J190" s="8">
        <v>0</v>
      </c>
      <c r="K190" s="8">
        <v>0</v>
      </c>
      <c r="L190" s="8">
        <f t="shared" si="127"/>
        <v>0</v>
      </c>
    </row>
    <row r="191" spans="1:12" x14ac:dyDescent="0.25">
      <c r="A191" t="s">
        <v>18</v>
      </c>
      <c r="B191">
        <v>0</v>
      </c>
      <c r="C191">
        <v>200</v>
      </c>
      <c r="D191">
        <f t="shared" si="125"/>
        <v>200</v>
      </c>
      <c r="H191" s="8" t="s">
        <v>84</v>
      </c>
      <c r="I191" s="8">
        <v>0</v>
      </c>
      <c r="J191" s="8">
        <v>0</v>
      </c>
      <c r="K191" s="8">
        <v>0</v>
      </c>
      <c r="L191" s="8">
        <f t="shared" si="127"/>
        <v>0</v>
      </c>
    </row>
    <row r="192" spans="1:12" x14ac:dyDescent="0.25">
      <c r="A192" t="s">
        <v>19</v>
      </c>
      <c r="B192">
        <v>0</v>
      </c>
      <c r="C192">
        <v>190</v>
      </c>
      <c r="D192">
        <f t="shared" si="125"/>
        <v>190</v>
      </c>
      <c r="H192" s="8" t="s">
        <v>87</v>
      </c>
      <c r="I192" s="8">
        <v>4</v>
      </c>
      <c r="J192" s="8">
        <v>1</v>
      </c>
      <c r="K192" s="8">
        <v>1</v>
      </c>
      <c r="L192" s="8">
        <f t="shared" si="127"/>
        <v>2</v>
      </c>
    </row>
    <row r="193" spans="1:12" x14ac:dyDescent="0.25">
      <c r="A193" t="s">
        <v>20</v>
      </c>
      <c r="B193">
        <v>0</v>
      </c>
      <c r="C193">
        <v>140</v>
      </c>
      <c r="D193">
        <f t="shared" si="125"/>
        <v>140</v>
      </c>
    </row>
    <row r="194" spans="1:12" x14ac:dyDescent="0.25">
      <c r="A194" t="s">
        <v>43</v>
      </c>
      <c r="B194">
        <v>0</v>
      </c>
      <c r="C194">
        <v>138</v>
      </c>
      <c r="D194">
        <f t="shared" si="125"/>
        <v>138</v>
      </c>
    </row>
    <row r="195" spans="1:12" x14ac:dyDescent="0.25">
      <c r="A195" t="s">
        <v>44</v>
      </c>
      <c r="B195">
        <v>0</v>
      </c>
      <c r="C195">
        <v>142</v>
      </c>
      <c r="D195">
        <f t="shared" si="125"/>
        <v>142</v>
      </c>
    </row>
    <row r="196" spans="1:12" x14ac:dyDescent="0.25">
      <c r="A196" t="s">
        <v>52</v>
      </c>
      <c r="B196">
        <v>0</v>
      </c>
      <c r="C196">
        <v>137</v>
      </c>
      <c r="D196">
        <f t="shared" si="125"/>
        <v>137</v>
      </c>
    </row>
    <row r="197" spans="1:12" x14ac:dyDescent="0.25">
      <c r="A197" t="s">
        <v>59</v>
      </c>
      <c r="B197">
        <v>0</v>
      </c>
      <c r="C197">
        <v>156</v>
      </c>
      <c r="D197">
        <f t="shared" si="125"/>
        <v>156</v>
      </c>
      <c r="H197" s="1" t="s">
        <v>42</v>
      </c>
    </row>
    <row r="198" spans="1:12" x14ac:dyDescent="0.25">
      <c r="A198" t="s">
        <v>60</v>
      </c>
      <c r="B198">
        <v>0</v>
      </c>
      <c r="C198">
        <v>148</v>
      </c>
      <c r="D198">
        <f t="shared" si="125"/>
        <v>148</v>
      </c>
      <c r="H198" t="s">
        <v>38</v>
      </c>
      <c r="I198" t="s">
        <v>35</v>
      </c>
      <c r="J198" t="s">
        <v>36</v>
      </c>
      <c r="K198" t="s">
        <v>37</v>
      </c>
      <c r="L198" t="s">
        <v>34</v>
      </c>
    </row>
    <row r="199" spans="1:12" x14ac:dyDescent="0.25">
      <c r="A199" t="s">
        <v>61</v>
      </c>
      <c r="B199">
        <v>5</v>
      </c>
      <c r="C199">
        <v>179</v>
      </c>
      <c r="D199">
        <f t="shared" si="125"/>
        <v>184</v>
      </c>
      <c r="H199" t="s">
        <v>10</v>
      </c>
      <c r="I199">
        <v>0</v>
      </c>
      <c r="J199">
        <v>0</v>
      </c>
      <c r="K199">
        <v>0</v>
      </c>
      <c r="L199">
        <f t="shared" ref="L199:L201" si="128">SUM(J199:K199)</f>
        <v>0</v>
      </c>
    </row>
    <row r="200" spans="1:12" x14ac:dyDescent="0.25">
      <c r="A200" t="s">
        <v>63</v>
      </c>
      <c r="B200">
        <v>10</v>
      </c>
      <c r="C200">
        <v>190</v>
      </c>
      <c r="D200">
        <f t="shared" ref="D200" si="129">SUM(B200:C200)</f>
        <v>200</v>
      </c>
      <c r="H200" t="s">
        <v>11</v>
      </c>
      <c r="I200">
        <v>0</v>
      </c>
      <c r="J200">
        <v>0</v>
      </c>
      <c r="K200">
        <v>0</v>
      </c>
      <c r="L200">
        <f t="shared" si="128"/>
        <v>0</v>
      </c>
    </row>
    <row r="201" spans="1:12" x14ac:dyDescent="0.25">
      <c r="A201" s="3" t="s">
        <v>70</v>
      </c>
      <c r="B201">
        <v>13</v>
      </c>
      <c r="C201">
        <v>178</v>
      </c>
      <c r="D201">
        <f t="shared" ref="D201" si="130">SUM(B201:C201)</f>
        <v>191</v>
      </c>
      <c r="H201" t="s">
        <v>12</v>
      </c>
      <c r="I201">
        <v>0</v>
      </c>
      <c r="J201">
        <v>0</v>
      </c>
      <c r="K201">
        <v>0</v>
      </c>
      <c r="L201">
        <f t="shared" si="128"/>
        <v>0</v>
      </c>
    </row>
    <row r="202" spans="1:12" x14ac:dyDescent="0.25">
      <c r="A202" s="3" t="s">
        <v>71</v>
      </c>
      <c r="B202">
        <v>17</v>
      </c>
      <c r="C202">
        <v>227</v>
      </c>
      <c r="D202">
        <f t="shared" ref="D202" si="131">SUM(B202:C202)</f>
        <v>244</v>
      </c>
      <c r="H202" t="s">
        <v>13</v>
      </c>
      <c r="I202">
        <v>0</v>
      </c>
      <c r="J202">
        <v>0</v>
      </c>
      <c r="K202">
        <v>0</v>
      </c>
      <c r="L202">
        <f t="shared" ref="L202" si="132">SUM(J202:K202)</f>
        <v>0</v>
      </c>
    </row>
    <row r="203" spans="1:12" x14ac:dyDescent="0.25">
      <c r="A203" s="3" t="s">
        <v>73</v>
      </c>
      <c r="B203">
        <v>31</v>
      </c>
      <c r="C203">
        <v>356</v>
      </c>
      <c r="D203">
        <f t="shared" ref="D203" si="133">SUM(B203:C203)</f>
        <v>387</v>
      </c>
      <c r="H203" t="s">
        <v>14</v>
      </c>
      <c r="I203">
        <v>0</v>
      </c>
      <c r="J203">
        <v>0</v>
      </c>
      <c r="K203">
        <v>0</v>
      </c>
      <c r="L203">
        <f t="shared" ref="L203" si="134">SUM(J203:K203)</f>
        <v>0</v>
      </c>
    </row>
    <row r="204" spans="1:12" x14ac:dyDescent="0.25">
      <c r="A204" s="3" t="s">
        <v>74</v>
      </c>
      <c r="B204">
        <v>39</v>
      </c>
      <c r="C204">
        <v>461</v>
      </c>
      <c r="D204">
        <f t="shared" ref="D204" si="135">SUM(B204:C204)</f>
        <v>500</v>
      </c>
      <c r="H204" t="s">
        <v>15</v>
      </c>
      <c r="I204">
        <v>0</v>
      </c>
      <c r="J204">
        <v>0</v>
      </c>
      <c r="K204">
        <v>0</v>
      </c>
      <c r="L204">
        <f t="shared" ref="L204" si="136">SUM(J204:K204)</f>
        <v>0</v>
      </c>
    </row>
    <row r="205" spans="1:12" x14ac:dyDescent="0.25">
      <c r="A205" s="3" t="s">
        <v>75</v>
      </c>
      <c r="B205">
        <v>45</v>
      </c>
      <c r="C205">
        <v>421</v>
      </c>
      <c r="D205">
        <f t="shared" ref="D205" si="137">SUM(B205:C205)</f>
        <v>466</v>
      </c>
      <c r="H205" t="s">
        <v>16</v>
      </c>
      <c r="I205">
        <v>0</v>
      </c>
      <c r="J205">
        <v>0</v>
      </c>
      <c r="K205">
        <v>0</v>
      </c>
      <c r="L205">
        <f t="shared" ref="L205" si="138">SUM(J205:K205)</f>
        <v>0</v>
      </c>
    </row>
    <row r="206" spans="1:12" x14ac:dyDescent="0.25">
      <c r="A206" s="3" t="s">
        <v>76</v>
      </c>
      <c r="B206">
        <v>50</v>
      </c>
      <c r="C206">
        <v>263</v>
      </c>
      <c r="D206">
        <f t="shared" ref="D206" si="139">SUM(B206:C206)</f>
        <v>313</v>
      </c>
      <c r="H206" t="s">
        <v>17</v>
      </c>
      <c r="I206">
        <v>0</v>
      </c>
      <c r="J206">
        <v>0</v>
      </c>
      <c r="K206">
        <v>0</v>
      </c>
      <c r="L206">
        <f>SUM(J206:K206)</f>
        <v>0</v>
      </c>
    </row>
    <row r="207" spans="1:12" x14ac:dyDescent="0.25">
      <c r="A207" s="3" t="s">
        <v>77</v>
      </c>
      <c r="B207">
        <v>43</v>
      </c>
      <c r="C207">
        <v>172</v>
      </c>
      <c r="D207">
        <f t="shared" ref="D207" si="140">SUM(B207:C207)</f>
        <v>215</v>
      </c>
      <c r="H207" t="s">
        <v>18</v>
      </c>
      <c r="I207">
        <v>0</v>
      </c>
      <c r="J207">
        <v>0</v>
      </c>
      <c r="K207">
        <v>0</v>
      </c>
      <c r="L207">
        <f>SUM(J207:K207)</f>
        <v>0</v>
      </c>
    </row>
    <row r="208" spans="1:12" x14ac:dyDescent="0.25">
      <c r="A208" s="3" t="s">
        <v>79</v>
      </c>
      <c r="B208">
        <v>45</v>
      </c>
      <c r="C208">
        <v>130</v>
      </c>
      <c r="D208">
        <f t="shared" ref="D208:D209" si="141">SUM(B208:C208)</f>
        <v>175</v>
      </c>
      <c r="H208" t="s">
        <v>19</v>
      </c>
      <c r="I208">
        <v>0</v>
      </c>
      <c r="J208">
        <v>0</v>
      </c>
      <c r="K208">
        <v>0</v>
      </c>
      <c r="L208">
        <f>SUM(J208:K208)</f>
        <v>0</v>
      </c>
    </row>
    <row r="209" spans="1:12" x14ac:dyDescent="0.25">
      <c r="A209" s="3" t="s">
        <v>84</v>
      </c>
      <c r="B209">
        <v>40</v>
      </c>
      <c r="C209">
        <v>91</v>
      </c>
      <c r="D209">
        <f t="shared" si="141"/>
        <v>131</v>
      </c>
      <c r="H209" t="s">
        <v>20</v>
      </c>
      <c r="I209">
        <v>0</v>
      </c>
      <c r="J209">
        <v>0</v>
      </c>
      <c r="K209">
        <v>3</v>
      </c>
      <c r="L209">
        <f>SUM(J209:K209)</f>
        <v>3</v>
      </c>
    </row>
    <row r="210" spans="1:12" x14ac:dyDescent="0.25">
      <c r="A210" s="3" t="s">
        <v>87</v>
      </c>
      <c r="B210">
        <v>47</v>
      </c>
      <c r="C210">
        <v>87</v>
      </c>
      <c r="D210">
        <f t="shared" ref="D210" si="142">SUM(B210:C210)</f>
        <v>134</v>
      </c>
      <c r="H210" t="s">
        <v>43</v>
      </c>
      <c r="I210">
        <v>0</v>
      </c>
      <c r="J210">
        <v>0</v>
      </c>
      <c r="K210">
        <v>0</v>
      </c>
      <c r="L210">
        <f>SUM(J210:K210)</f>
        <v>0</v>
      </c>
    </row>
    <row r="211" spans="1:12" x14ac:dyDescent="0.25">
      <c r="A211" s="5" t="s">
        <v>62</v>
      </c>
      <c r="B211" s="6"/>
      <c r="C211" s="6"/>
      <c r="D211" s="6"/>
      <c r="E211" s="6"/>
      <c r="H211" s="2" t="s">
        <v>44</v>
      </c>
      <c r="I211">
        <v>0</v>
      </c>
      <c r="J211">
        <v>0</v>
      </c>
      <c r="K211">
        <v>0</v>
      </c>
      <c r="L211">
        <v>0</v>
      </c>
    </row>
    <row r="212" spans="1:12" x14ac:dyDescent="0.25">
      <c r="A212" s="6" t="s">
        <v>38</v>
      </c>
      <c r="B212" s="6" t="s">
        <v>35</v>
      </c>
      <c r="C212" s="6" t="s">
        <v>36</v>
      </c>
      <c r="D212" s="6" t="s">
        <v>37</v>
      </c>
      <c r="E212" s="6" t="s">
        <v>34</v>
      </c>
      <c r="H212" t="s">
        <v>52</v>
      </c>
      <c r="I212">
        <v>0</v>
      </c>
      <c r="J212">
        <v>0</v>
      </c>
      <c r="K212">
        <v>0</v>
      </c>
      <c r="L212">
        <v>0</v>
      </c>
    </row>
    <row r="213" spans="1:12" x14ac:dyDescent="0.25">
      <c r="A213" s="6" t="s">
        <v>52</v>
      </c>
      <c r="B213" s="6">
        <v>0</v>
      </c>
      <c r="C213" s="6">
        <v>0</v>
      </c>
      <c r="D213" s="6">
        <v>0</v>
      </c>
      <c r="E213" s="6">
        <f t="shared" ref="E213:E215" si="143">SUM(C213:D213)</f>
        <v>0</v>
      </c>
      <c r="H213" t="s">
        <v>59</v>
      </c>
      <c r="I213">
        <v>0</v>
      </c>
      <c r="J213">
        <v>0</v>
      </c>
      <c r="K213">
        <v>0</v>
      </c>
      <c r="L213">
        <v>0</v>
      </c>
    </row>
    <row r="214" spans="1:12" x14ac:dyDescent="0.25">
      <c r="A214" s="6" t="s">
        <v>59</v>
      </c>
      <c r="B214" s="6">
        <v>0</v>
      </c>
      <c r="C214" s="6">
        <v>0</v>
      </c>
      <c r="D214" s="6">
        <v>0</v>
      </c>
      <c r="E214" s="6">
        <f t="shared" si="143"/>
        <v>0</v>
      </c>
      <c r="H214" t="s">
        <v>60</v>
      </c>
      <c r="I214">
        <v>0</v>
      </c>
      <c r="J214">
        <v>0</v>
      </c>
      <c r="K214">
        <v>0</v>
      </c>
      <c r="L214">
        <v>0</v>
      </c>
    </row>
    <row r="215" spans="1:12" x14ac:dyDescent="0.25">
      <c r="A215" s="6" t="s">
        <v>60</v>
      </c>
      <c r="B215" s="6">
        <v>0</v>
      </c>
      <c r="C215" s="6">
        <v>0</v>
      </c>
      <c r="D215" s="6">
        <v>0</v>
      </c>
      <c r="E215" s="6">
        <f t="shared" si="143"/>
        <v>0</v>
      </c>
      <c r="H215" t="s">
        <v>61</v>
      </c>
      <c r="I215">
        <v>0</v>
      </c>
      <c r="J215">
        <v>0</v>
      </c>
      <c r="K215">
        <v>0</v>
      </c>
      <c r="L215">
        <v>0</v>
      </c>
    </row>
    <row r="216" spans="1:12" x14ac:dyDescent="0.25">
      <c r="A216" s="6" t="s">
        <v>61</v>
      </c>
      <c r="B216" s="6">
        <v>7</v>
      </c>
      <c r="C216" s="6">
        <v>3</v>
      </c>
      <c r="D216" s="6">
        <v>2</v>
      </c>
      <c r="E216" s="6">
        <f t="shared" ref="E216:E221" si="144">SUM(C216:D216)</f>
        <v>5</v>
      </c>
      <c r="H216" t="s">
        <v>63</v>
      </c>
      <c r="I216">
        <v>0</v>
      </c>
      <c r="J216">
        <v>0</v>
      </c>
      <c r="K216">
        <v>0</v>
      </c>
      <c r="L216">
        <v>0</v>
      </c>
    </row>
    <row r="217" spans="1:12" x14ac:dyDescent="0.25">
      <c r="A217" s="6" t="s">
        <v>63</v>
      </c>
      <c r="B217" s="6">
        <v>10</v>
      </c>
      <c r="C217" s="6">
        <v>3</v>
      </c>
      <c r="D217" s="6">
        <v>7</v>
      </c>
      <c r="E217" s="6">
        <f t="shared" si="144"/>
        <v>10</v>
      </c>
      <c r="H217" s="3" t="s">
        <v>70</v>
      </c>
      <c r="I217">
        <v>0</v>
      </c>
      <c r="J217">
        <v>0</v>
      </c>
      <c r="K217">
        <v>0</v>
      </c>
      <c r="L217">
        <v>0</v>
      </c>
    </row>
    <row r="218" spans="1:12" x14ac:dyDescent="0.25">
      <c r="A218" s="6" t="s">
        <v>70</v>
      </c>
      <c r="B218" s="6">
        <v>19</v>
      </c>
      <c r="C218" s="6">
        <v>4</v>
      </c>
      <c r="D218" s="6">
        <v>9</v>
      </c>
      <c r="E218" s="6">
        <f t="shared" si="144"/>
        <v>13</v>
      </c>
    </row>
    <row r="219" spans="1:12" x14ac:dyDescent="0.25">
      <c r="A219" s="6" t="s">
        <v>71</v>
      </c>
      <c r="B219" s="6">
        <v>15</v>
      </c>
      <c r="C219" s="6">
        <v>5</v>
      </c>
      <c r="D219" s="6">
        <v>12</v>
      </c>
      <c r="E219" s="6">
        <f t="shared" si="144"/>
        <v>17</v>
      </c>
      <c r="F219" s="10" t="s">
        <v>86</v>
      </c>
      <c r="G219" s="10"/>
      <c r="H219" s="10"/>
      <c r="I219" s="10"/>
      <c r="J219" s="10"/>
      <c r="K219" s="10"/>
      <c r="L219" s="10"/>
    </row>
    <row r="220" spans="1:12" x14ac:dyDescent="0.25">
      <c r="A220" s="6" t="s">
        <v>73</v>
      </c>
      <c r="B220" s="6">
        <v>30</v>
      </c>
      <c r="C220" s="6">
        <v>9</v>
      </c>
      <c r="D220" s="6">
        <v>22</v>
      </c>
      <c r="E220" s="6">
        <f t="shared" si="144"/>
        <v>31</v>
      </c>
    </row>
    <row r="221" spans="1:12" x14ac:dyDescent="0.25">
      <c r="A221" s="6" t="s">
        <v>74</v>
      </c>
      <c r="B221" s="6">
        <v>34</v>
      </c>
      <c r="C221" s="6">
        <v>10</v>
      </c>
      <c r="D221" s="6">
        <v>29</v>
      </c>
      <c r="E221" s="6">
        <f t="shared" si="144"/>
        <v>39</v>
      </c>
    </row>
    <row r="222" spans="1:12" x14ac:dyDescent="0.25">
      <c r="A222" s="6" t="s">
        <v>75</v>
      </c>
      <c r="B222" s="6">
        <v>52</v>
      </c>
      <c r="C222" s="6">
        <v>12</v>
      </c>
      <c r="D222" s="6">
        <v>33</v>
      </c>
      <c r="E222" s="6">
        <f t="shared" ref="E222" si="145">SUM(C222:D222)</f>
        <v>45</v>
      </c>
    </row>
    <row r="223" spans="1:12" x14ac:dyDescent="0.25">
      <c r="A223" s="6" t="s">
        <v>76</v>
      </c>
      <c r="B223" s="6">
        <v>41</v>
      </c>
      <c r="C223" s="6">
        <v>10</v>
      </c>
      <c r="D223" s="6">
        <v>40</v>
      </c>
      <c r="E223" s="6">
        <f t="shared" ref="E223" si="146">SUM(C223:D223)</f>
        <v>50</v>
      </c>
    </row>
    <row r="224" spans="1:12" x14ac:dyDescent="0.25">
      <c r="A224" s="6" t="s">
        <v>77</v>
      </c>
      <c r="B224" s="6">
        <v>43</v>
      </c>
      <c r="C224" s="6">
        <v>13</v>
      </c>
      <c r="D224" s="6">
        <v>30</v>
      </c>
      <c r="E224" s="6">
        <f t="shared" ref="E224" si="147">SUM(C224:D224)</f>
        <v>43</v>
      </c>
    </row>
    <row r="225" spans="1:5" x14ac:dyDescent="0.25">
      <c r="A225" s="6" t="s">
        <v>79</v>
      </c>
      <c r="B225" s="6">
        <v>31</v>
      </c>
      <c r="C225" s="6">
        <v>9</v>
      </c>
      <c r="D225" s="6">
        <v>36</v>
      </c>
      <c r="E225" s="6">
        <f t="shared" ref="E225:E226" si="148">SUM(C225:D225)</f>
        <v>45</v>
      </c>
    </row>
    <row r="226" spans="1:5" x14ac:dyDescent="0.25">
      <c r="A226" s="6" t="s">
        <v>84</v>
      </c>
      <c r="B226" s="6">
        <v>42</v>
      </c>
      <c r="C226" s="6">
        <v>8</v>
      </c>
      <c r="D226" s="6">
        <v>32</v>
      </c>
      <c r="E226" s="6">
        <f t="shared" si="148"/>
        <v>40</v>
      </c>
    </row>
    <row r="227" spans="1:5" x14ac:dyDescent="0.25">
      <c r="A227" s="6" t="s">
        <v>87</v>
      </c>
      <c r="B227" s="6">
        <v>33</v>
      </c>
      <c r="C227" s="6">
        <v>8</v>
      </c>
      <c r="D227" s="6">
        <v>39</v>
      </c>
      <c r="E227" s="6">
        <f t="shared" ref="E227" si="149">SUM(C227:D227)</f>
        <v>47</v>
      </c>
    </row>
    <row r="228" spans="1:5" x14ac:dyDescent="0.25">
      <c r="A228" s="1" t="s">
        <v>66</v>
      </c>
    </row>
    <row r="229" spans="1:5" x14ac:dyDescent="0.25">
      <c r="A229" s="1" t="s">
        <v>64</v>
      </c>
      <c r="B229" s="1" t="s">
        <v>65</v>
      </c>
    </row>
    <row r="230" spans="1:5" x14ac:dyDescent="0.25">
      <c r="A230" t="s">
        <v>47</v>
      </c>
      <c r="B230">
        <v>149</v>
      </c>
      <c r="C230" s="4">
        <f>B230/B236</f>
        <v>0.1808252427184466</v>
      </c>
    </row>
    <row r="231" spans="1:5" x14ac:dyDescent="0.25">
      <c r="A231" t="s">
        <v>67</v>
      </c>
      <c r="B231">
        <v>534</v>
      </c>
      <c r="C231" s="4">
        <f>B231/B236</f>
        <v>0.64805825242718451</v>
      </c>
      <c r="E231" s="10" t="s">
        <v>80</v>
      </c>
    </row>
    <row r="232" spans="1:5" x14ac:dyDescent="0.25">
      <c r="A232" t="s">
        <v>48</v>
      </c>
      <c r="B232">
        <v>5</v>
      </c>
      <c r="C232" s="4">
        <f>B232/B236</f>
        <v>6.0679611650485436E-3</v>
      </c>
      <c r="E232" s="10" t="s">
        <v>88</v>
      </c>
    </row>
    <row r="233" spans="1:5" x14ac:dyDescent="0.25">
      <c r="A233" s="15" t="s">
        <v>89</v>
      </c>
      <c r="B233" s="16">
        <v>2</v>
      </c>
      <c r="C233" s="17">
        <f>B233/B236</f>
        <v>2.4271844660194173E-3</v>
      </c>
      <c r="D233" s="15"/>
      <c r="E233" s="15" t="s">
        <v>90</v>
      </c>
    </row>
    <row r="234" spans="1:5" x14ac:dyDescent="0.25">
      <c r="A234" t="s">
        <v>49</v>
      </c>
      <c r="B234">
        <v>0</v>
      </c>
      <c r="C234" s="4">
        <f>B234/B236</f>
        <v>0</v>
      </c>
    </row>
    <row r="235" spans="1:5" x14ac:dyDescent="0.25">
      <c r="A235" t="s">
        <v>68</v>
      </c>
      <c r="B235">
        <v>134</v>
      </c>
      <c r="C235" s="4">
        <f>B235/B236</f>
        <v>0.16262135922330098</v>
      </c>
    </row>
    <row r="236" spans="1:5" x14ac:dyDescent="0.25">
      <c r="B236">
        <f>SUM(B230:B235)</f>
        <v>824</v>
      </c>
      <c r="C236" s="4">
        <f>SUM(C230:C235)</f>
        <v>1</v>
      </c>
    </row>
    <row r="237" spans="1:5" x14ac:dyDescent="0.25">
      <c r="A237" s="1"/>
    </row>
    <row r="238" spans="1:5" x14ac:dyDescent="0.25">
      <c r="B238">
        <v>221</v>
      </c>
    </row>
    <row r="239" spans="1:5" x14ac:dyDescent="0.25">
      <c r="B239">
        <v>507</v>
      </c>
      <c r="C239" s="3" t="s">
        <v>94</v>
      </c>
    </row>
    <row r="240" spans="1:5" x14ac:dyDescent="0.25">
      <c r="B240">
        <v>8</v>
      </c>
      <c r="C240" s="9" t="s">
        <v>72</v>
      </c>
    </row>
    <row r="241" spans="2:2" x14ac:dyDescent="0.25">
      <c r="B241">
        <v>1</v>
      </c>
    </row>
    <row r="242" spans="2:2" x14ac:dyDescent="0.25">
      <c r="B242">
        <v>175</v>
      </c>
    </row>
    <row r="243" spans="2:2" x14ac:dyDescent="0.25">
      <c r="B243">
        <v>0</v>
      </c>
    </row>
    <row r="244" spans="2:2" x14ac:dyDescent="0.25">
      <c r="B244">
        <f>SUM(B238:B243)</f>
        <v>912</v>
      </c>
    </row>
  </sheetData>
  <sortState ref="A233:E234">
    <sortCondition ref="A233:A234"/>
  </sortState>
  <phoneticPr fontId="2" type="noConversion"/>
  <pageMargins left="0.75" right="0.75" top="1" bottom="1" header="0.5" footer="0.5"/>
  <pageSetup orientation="portrait" r:id="rId1"/>
  <headerFooter alignWithMargins="0"/>
  <rowBreaks count="3" manualBreakCount="3">
    <brk id="60" max="16383" man="1"/>
    <brk id="120" max="16383" man="1"/>
    <brk id="180" max="16383" man="1"/>
  </rowBreaks>
  <ignoredErrors>
    <ignoredError sqref="L153:L171 L123:L141 E3:E18 L3:L21 L33:L51 E63:E81 E93:E111 L93:L107 E216:E218 L59 L149 L142:L1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fitToPage="1"/>
  </sheetPr>
  <dimension ref="A1:M73"/>
  <sheetViews>
    <sheetView workbookViewId="0">
      <selection activeCell="E11" sqref="E11"/>
    </sheetView>
  </sheetViews>
  <sheetFormatPr defaultRowHeight="13.2" x14ac:dyDescent="0.25"/>
  <cols>
    <col min="8" max="8" width="22.44140625" customWidth="1"/>
    <col min="9" max="9" width="11.5546875" customWidth="1"/>
  </cols>
  <sheetData>
    <row r="1" spans="8:13" x14ac:dyDescent="0.25">
      <c r="H1" s="1" t="s">
        <v>92</v>
      </c>
      <c r="I1" s="1"/>
      <c r="J1" s="1"/>
      <c r="K1" s="1"/>
      <c r="L1" s="1"/>
    </row>
    <row r="2" spans="8:13" x14ac:dyDescent="0.25">
      <c r="H2" t="s">
        <v>45</v>
      </c>
      <c r="I2" t="s">
        <v>46</v>
      </c>
    </row>
    <row r="3" spans="8:13" x14ac:dyDescent="0.25">
      <c r="H3" t="s">
        <v>47</v>
      </c>
      <c r="I3">
        <v>149</v>
      </c>
      <c r="J3" s="4">
        <f>I3/I9</f>
        <v>0.1808252427184466</v>
      </c>
      <c r="M3" t="s">
        <v>54</v>
      </c>
    </row>
    <row r="4" spans="8:13" x14ac:dyDescent="0.25">
      <c r="H4" t="s">
        <v>67</v>
      </c>
      <c r="I4">
        <v>534</v>
      </c>
      <c r="J4" s="4">
        <f>I4/I9</f>
        <v>0.64805825242718451</v>
      </c>
      <c r="M4" t="s">
        <v>54</v>
      </c>
    </row>
    <row r="5" spans="8:13" x14ac:dyDescent="0.25">
      <c r="H5" t="s">
        <v>48</v>
      </c>
      <c r="I5">
        <v>5</v>
      </c>
      <c r="J5" s="4">
        <f>I5/I9</f>
        <v>6.0679611650485436E-3</v>
      </c>
      <c r="M5" t="s">
        <v>54</v>
      </c>
    </row>
    <row r="6" spans="8:13" x14ac:dyDescent="0.25">
      <c r="H6" s="12" t="s">
        <v>89</v>
      </c>
      <c r="I6" s="19">
        <v>2</v>
      </c>
      <c r="J6" s="18">
        <f>I6/I9</f>
        <v>2.4271844660194173E-3</v>
      </c>
      <c r="M6" t="s">
        <v>54</v>
      </c>
    </row>
    <row r="7" spans="8:13" x14ac:dyDescent="0.25">
      <c r="H7" t="s">
        <v>49</v>
      </c>
      <c r="I7">
        <v>0</v>
      </c>
      <c r="J7" s="4">
        <f>I7/I9</f>
        <v>0</v>
      </c>
      <c r="M7" t="s">
        <v>54</v>
      </c>
    </row>
    <row r="8" spans="8:13" x14ac:dyDescent="0.25">
      <c r="H8" t="s">
        <v>68</v>
      </c>
      <c r="I8">
        <v>134</v>
      </c>
      <c r="J8" s="4">
        <f>I8/I9</f>
        <v>0.16262135922330098</v>
      </c>
    </row>
    <row r="9" spans="8:13" x14ac:dyDescent="0.25">
      <c r="I9">
        <f>SUM(I3:I8)</f>
        <v>824</v>
      </c>
      <c r="J9" s="4">
        <f>SUM(J3:J8)</f>
        <v>1</v>
      </c>
    </row>
    <row r="14" spans="8:13" x14ac:dyDescent="0.25">
      <c r="H14" s="1" t="s">
        <v>50</v>
      </c>
    </row>
    <row r="15" spans="8:13" x14ac:dyDescent="0.25">
      <c r="H15" t="s">
        <v>2</v>
      </c>
      <c r="I15" t="s">
        <v>3</v>
      </c>
      <c r="J15" t="s">
        <v>4</v>
      </c>
      <c r="K15" t="s">
        <v>5</v>
      </c>
      <c r="L15" t="s">
        <v>6</v>
      </c>
    </row>
    <row r="16" spans="8:13" x14ac:dyDescent="0.25">
      <c r="H16" t="s">
        <v>10</v>
      </c>
      <c r="I16">
        <v>244</v>
      </c>
      <c r="J16">
        <v>155</v>
      </c>
      <c r="K16">
        <v>692</v>
      </c>
      <c r="L16">
        <f t="shared" ref="L16:L28" si="0">SUM(J16:K16)</f>
        <v>847</v>
      </c>
    </row>
    <row r="17" spans="8:12" x14ac:dyDescent="0.25">
      <c r="H17" t="s">
        <v>11</v>
      </c>
      <c r="I17">
        <v>263</v>
      </c>
      <c r="J17">
        <v>151</v>
      </c>
      <c r="K17">
        <v>656</v>
      </c>
      <c r="L17">
        <f t="shared" si="0"/>
        <v>807</v>
      </c>
    </row>
    <row r="18" spans="8:12" x14ac:dyDescent="0.25">
      <c r="H18" t="s">
        <v>12</v>
      </c>
      <c r="I18">
        <v>253</v>
      </c>
      <c r="J18">
        <v>138</v>
      </c>
      <c r="K18">
        <v>616</v>
      </c>
      <c r="L18">
        <f t="shared" si="0"/>
        <v>754</v>
      </c>
    </row>
    <row r="19" spans="8:12" x14ac:dyDescent="0.25">
      <c r="H19" t="s">
        <v>13</v>
      </c>
      <c r="I19">
        <v>262</v>
      </c>
      <c r="J19">
        <v>157</v>
      </c>
      <c r="K19">
        <v>611</v>
      </c>
      <c r="L19">
        <f t="shared" si="0"/>
        <v>768</v>
      </c>
    </row>
    <row r="20" spans="8:12" x14ac:dyDescent="0.25">
      <c r="H20" t="s">
        <v>14</v>
      </c>
      <c r="I20">
        <v>268</v>
      </c>
      <c r="J20">
        <v>154</v>
      </c>
      <c r="K20">
        <v>625</v>
      </c>
      <c r="L20">
        <f t="shared" si="0"/>
        <v>779</v>
      </c>
    </row>
    <row r="21" spans="8:12" x14ac:dyDescent="0.25">
      <c r="H21" t="s">
        <v>15</v>
      </c>
      <c r="I21">
        <v>218</v>
      </c>
      <c r="J21">
        <v>126</v>
      </c>
      <c r="K21">
        <v>604</v>
      </c>
      <c r="L21">
        <f t="shared" si="0"/>
        <v>730</v>
      </c>
    </row>
    <row r="22" spans="8:12" x14ac:dyDescent="0.25">
      <c r="H22" t="s">
        <v>16</v>
      </c>
      <c r="I22">
        <v>226</v>
      </c>
      <c r="J22">
        <v>136</v>
      </c>
      <c r="K22">
        <v>487</v>
      </c>
      <c r="L22">
        <f t="shared" si="0"/>
        <v>623</v>
      </c>
    </row>
    <row r="23" spans="8:12" x14ac:dyDescent="0.25">
      <c r="H23" t="s">
        <v>17</v>
      </c>
      <c r="I23">
        <v>303</v>
      </c>
      <c r="J23">
        <v>161</v>
      </c>
      <c r="K23">
        <v>507</v>
      </c>
      <c r="L23">
        <f t="shared" si="0"/>
        <v>668</v>
      </c>
    </row>
    <row r="24" spans="8:12" x14ac:dyDescent="0.25">
      <c r="H24" t="s">
        <v>18</v>
      </c>
      <c r="I24">
        <v>343</v>
      </c>
      <c r="J24">
        <v>154</v>
      </c>
      <c r="K24">
        <v>504</v>
      </c>
      <c r="L24">
        <f t="shared" si="0"/>
        <v>658</v>
      </c>
    </row>
    <row r="25" spans="8:12" x14ac:dyDescent="0.25">
      <c r="H25" t="s">
        <v>19</v>
      </c>
      <c r="I25">
        <v>288</v>
      </c>
      <c r="J25">
        <v>117</v>
      </c>
      <c r="K25">
        <v>538</v>
      </c>
      <c r="L25">
        <f t="shared" si="0"/>
        <v>655</v>
      </c>
    </row>
    <row r="26" spans="8:12" x14ac:dyDescent="0.25">
      <c r="H26" t="s">
        <v>20</v>
      </c>
      <c r="I26">
        <v>299</v>
      </c>
      <c r="J26">
        <v>119</v>
      </c>
      <c r="K26">
        <v>438</v>
      </c>
      <c r="L26">
        <f t="shared" si="0"/>
        <v>557</v>
      </c>
    </row>
    <row r="27" spans="8:12" x14ac:dyDescent="0.25">
      <c r="H27" t="s">
        <v>43</v>
      </c>
      <c r="I27">
        <v>340</v>
      </c>
      <c r="J27">
        <v>139</v>
      </c>
      <c r="K27">
        <v>412</v>
      </c>
      <c r="L27">
        <f t="shared" si="0"/>
        <v>551</v>
      </c>
    </row>
    <row r="28" spans="8:12" x14ac:dyDescent="0.25">
      <c r="H28" t="s">
        <v>44</v>
      </c>
      <c r="I28">
        <v>578</v>
      </c>
      <c r="J28">
        <v>217</v>
      </c>
      <c r="K28">
        <v>422</v>
      </c>
      <c r="L28">
        <f t="shared" si="0"/>
        <v>639</v>
      </c>
    </row>
    <row r="29" spans="8:12" x14ac:dyDescent="0.25">
      <c r="H29" t="s">
        <v>52</v>
      </c>
      <c r="I29">
        <f>Sheet1!B16+Sheet1!I46+Sheet1!B106+Sheet1!I136</f>
        <v>592</v>
      </c>
      <c r="J29">
        <f>Sheet1!C16+Sheet1!J46+Sheet1!C106+Sheet1!J136</f>
        <v>196</v>
      </c>
      <c r="K29">
        <f>Sheet1!D16+Sheet1!K46+Sheet1!D106+Sheet1!K136</f>
        <v>512</v>
      </c>
      <c r="L29">
        <f>Sheet1!E16+Sheet1!L46+Sheet1!E106+Sheet1!L136</f>
        <v>708</v>
      </c>
    </row>
    <row r="30" spans="8:12" s="1" customFormat="1" x14ac:dyDescent="0.25">
      <c r="H30" s="3" t="s">
        <v>59</v>
      </c>
      <c r="I30">
        <f>Sheet1!B17+Sheet1!I47+Sheet1!B107+Sheet1!I137</f>
        <v>702</v>
      </c>
      <c r="J30">
        <f>Sheet1!C17+Sheet1!J47+Sheet1!C107+Sheet1!J137</f>
        <v>247</v>
      </c>
      <c r="K30">
        <f>Sheet1!D17+Sheet1!K47+Sheet1!D107+Sheet1!K137</f>
        <v>507</v>
      </c>
      <c r="L30">
        <f>Sheet1!E17+Sheet1!L47+Sheet1!E107+Sheet1!L137</f>
        <v>754</v>
      </c>
    </row>
    <row r="31" spans="8:12" s="1" customFormat="1" x14ac:dyDescent="0.25">
      <c r="H31" s="3" t="s">
        <v>60</v>
      </c>
      <c r="I31">
        <f>Sheet1!B18+Sheet1!I48+Sheet1!B108+Sheet1!I138</f>
        <v>639</v>
      </c>
      <c r="J31">
        <f>Sheet1!C18+Sheet1!J48+Sheet1!C108+Sheet1!J138</f>
        <v>196</v>
      </c>
      <c r="K31">
        <f>Sheet1!D18+Sheet1!K48+Sheet1!D108+Sheet1!K138</f>
        <v>543</v>
      </c>
      <c r="L31">
        <f>Sheet1!E18+Sheet1!L48+Sheet1!E108+Sheet1!L138</f>
        <v>739</v>
      </c>
    </row>
    <row r="32" spans="8:12" s="1" customFormat="1" x14ac:dyDescent="0.25">
      <c r="H32" s="3" t="s">
        <v>61</v>
      </c>
      <c r="I32">
        <f>Sheet1!B19+Sheet1!I49+Sheet1!B109+Sheet1!I139+Sheet1!B216</f>
        <v>556</v>
      </c>
      <c r="J32">
        <f>Sheet1!C19+Sheet1!J49+Sheet1!C109+Sheet1!J139+Sheet1!C216</f>
        <v>186</v>
      </c>
      <c r="K32">
        <f>Sheet1!D19+Sheet1!K49+Sheet1!D109+Sheet1!K139+Sheet1!D216</f>
        <v>554</v>
      </c>
      <c r="L32">
        <f>Sheet1!E19+Sheet1!L49+Sheet1!E109+Sheet1!L139+Sheet1!E216</f>
        <v>740</v>
      </c>
    </row>
    <row r="33" spans="1:12" s="1" customFormat="1" x14ac:dyDescent="0.25">
      <c r="H33" s="3" t="s">
        <v>63</v>
      </c>
      <c r="I33">
        <f>Sheet1!B20+Sheet1!I50+Sheet1!B110+Sheet1!I140+Sheet1!B217</f>
        <v>529</v>
      </c>
      <c r="J33">
        <f>Sheet1!C20+Sheet1!J50+Sheet1!C110+Sheet1!J140+Sheet1!C217</f>
        <v>195</v>
      </c>
      <c r="K33">
        <f>Sheet1!D20+Sheet1!K50+Sheet1!D110+Sheet1!K140+Sheet1!D217</f>
        <v>518</v>
      </c>
      <c r="L33">
        <f>Sheet1!E20+Sheet1!L50+Sheet1!E110+Sheet1!L140+Sheet1!E217</f>
        <v>713</v>
      </c>
    </row>
    <row r="34" spans="1:12" s="1" customFormat="1" x14ac:dyDescent="0.25">
      <c r="H34" s="3" t="s">
        <v>70</v>
      </c>
      <c r="I34">
        <f>Sheet1!B21+Sheet1!I51+Sheet1!B111+Sheet1!I141+Sheet1!B218</f>
        <v>587</v>
      </c>
      <c r="J34">
        <f>Sheet1!C21+Sheet1!J51+Sheet1!C111+Sheet1!J141+Sheet1!C218</f>
        <v>207</v>
      </c>
      <c r="K34">
        <f>Sheet1!D21+Sheet1!K51+Sheet1!D111+Sheet1!K141+Sheet1!D218</f>
        <v>513</v>
      </c>
      <c r="L34">
        <f>Sheet1!E21+Sheet1!L51+Sheet1!E111+Sheet1!L141+Sheet1!E218</f>
        <v>720</v>
      </c>
    </row>
    <row r="35" spans="1:12" s="1" customFormat="1" x14ac:dyDescent="0.25">
      <c r="H35" s="3" t="s">
        <v>71</v>
      </c>
      <c r="I35">
        <f>Sheet1!B22+Sheet1!I52+Sheet1!B112+Sheet1!I142+Sheet1!B219</f>
        <v>608</v>
      </c>
      <c r="J35">
        <f>Sheet1!C22+Sheet1!J52+Sheet1!C112+Sheet1!J142+Sheet1!C219</f>
        <v>200</v>
      </c>
      <c r="K35">
        <f>Sheet1!D22+Sheet1!K52+Sheet1!D112+Sheet1!K142+Sheet1!D219</f>
        <v>518</v>
      </c>
      <c r="L35">
        <f>Sheet1!E22+Sheet1!L52+Sheet1!E112+Sheet1!L142+Sheet1!E219</f>
        <v>718</v>
      </c>
    </row>
    <row r="36" spans="1:12" s="1" customFormat="1" x14ac:dyDescent="0.25">
      <c r="H36" s="3" t="s">
        <v>73</v>
      </c>
      <c r="I36">
        <f>Sheet1!B23+Sheet1!I53+Sheet1!B113+Sheet1!I143+Sheet1!B220</f>
        <v>629</v>
      </c>
      <c r="J36">
        <f>Sheet1!C23+Sheet1!J53+Sheet1!C113+Sheet1!J143+Sheet1!C220</f>
        <v>220</v>
      </c>
      <c r="K36">
        <f>Sheet1!D23+Sheet1!K53+Sheet1!D113+Sheet1!K143+Sheet1!D220</f>
        <v>530</v>
      </c>
      <c r="L36">
        <f>Sheet1!E23+Sheet1!L53+Sheet1!E113+Sheet1!L143+Sheet1!E220</f>
        <v>750</v>
      </c>
    </row>
    <row r="37" spans="1:12" s="1" customFormat="1" x14ac:dyDescent="0.25">
      <c r="H37" s="3" t="s">
        <v>74</v>
      </c>
      <c r="I37">
        <f>Sheet1!B24+Sheet1!I54+Sheet1!B114+Sheet1!I144+Sheet1!B221</f>
        <v>581</v>
      </c>
      <c r="J37">
        <f>Sheet1!C24+Sheet1!J54+Sheet1!C114+Sheet1!J144+Sheet1!C221</f>
        <v>199</v>
      </c>
      <c r="K37">
        <f>Sheet1!D24+Sheet1!K54+Sheet1!D114+Sheet1!K144+Sheet1!D221</f>
        <v>565</v>
      </c>
      <c r="L37">
        <f>Sheet1!E24+Sheet1!L54+Sheet1!E114+Sheet1!L144+Sheet1!E221</f>
        <v>764</v>
      </c>
    </row>
    <row r="38" spans="1:12" s="1" customFormat="1" x14ac:dyDescent="0.25">
      <c r="H38" s="3" t="s">
        <v>75</v>
      </c>
      <c r="I38">
        <f>Sheet1!B25+Sheet1!I55+Sheet1!B115+Sheet1!I145+Sheet1!B222</f>
        <v>619</v>
      </c>
      <c r="J38">
        <f>Sheet1!C25+Sheet1!J55+Sheet1!C115+Sheet1!J145+Sheet1!C222</f>
        <v>210</v>
      </c>
      <c r="K38">
        <f>Sheet1!D25+Sheet1!K55+Sheet1!D115+Sheet1!K145+Sheet1!D222</f>
        <v>531</v>
      </c>
      <c r="L38">
        <f>Sheet1!E25+Sheet1!L55+Sheet1!E115+Sheet1!L145+Sheet1!E222</f>
        <v>741</v>
      </c>
    </row>
    <row r="39" spans="1:12" s="1" customFormat="1" x14ac:dyDescent="0.25">
      <c r="H39" s="3" t="s">
        <v>76</v>
      </c>
      <c r="I39">
        <f>Sheet1!B26+Sheet1!I56+Sheet1!B116+Sheet1!I146+Sheet1!B223</f>
        <v>614</v>
      </c>
      <c r="J39">
        <f>Sheet1!C26+Sheet1!J56+Sheet1!C116+Sheet1!J146+Sheet1!C223</f>
        <v>181</v>
      </c>
      <c r="K39">
        <f>Sheet1!D26+Sheet1!K56+Sheet1!D116+Sheet1!K146+Sheet1!D223</f>
        <v>548</v>
      </c>
      <c r="L39">
        <f>Sheet1!E26+Sheet1!L56+Sheet1!E116+Sheet1!L146+Sheet1!E223</f>
        <v>729</v>
      </c>
    </row>
    <row r="40" spans="1:12" s="1" customFormat="1" x14ac:dyDescent="0.25">
      <c r="H40" s="3" t="s">
        <v>77</v>
      </c>
      <c r="I40">
        <f>Sheet1!B27+Sheet1!I57+Sheet1!B117+Sheet1!I147+Sheet1!B224</f>
        <v>671</v>
      </c>
      <c r="J40">
        <f>Sheet1!C27+Sheet1!J57+Sheet1!C117+Sheet1!J147+Sheet1!C224</f>
        <v>185</v>
      </c>
      <c r="K40">
        <f>Sheet1!D27+Sheet1!K57+Sheet1!D117+Sheet1!K147+Sheet1!D224</f>
        <v>515</v>
      </c>
      <c r="L40" s="10">
        <f>Sheet1!E27+Sheet1!L57+Sheet1!E117+Sheet1!L147+Sheet1!E224</f>
        <v>700</v>
      </c>
    </row>
    <row r="41" spans="1:12" s="1" customFormat="1" x14ac:dyDescent="0.25">
      <c r="H41" s="3" t="s">
        <v>79</v>
      </c>
      <c r="I41">
        <f>Sheet1!B28+Sheet1!I58+Sheet1!B118+Sheet1!I148+Sheet1!B225</f>
        <v>897</v>
      </c>
      <c r="J41">
        <f>Sheet1!C28+Sheet1!J58+Sheet1!C118+Sheet1!J148+Sheet1!C225</f>
        <v>157</v>
      </c>
      <c r="K41">
        <f>Sheet1!D28+Sheet1!K58+Sheet1!D118+Sheet1!K148+Sheet1!D225</f>
        <v>458</v>
      </c>
      <c r="L41" s="12">
        <f>Sheet1!E28+Sheet1!L58+Sheet1!E118+Sheet1!L148+Sheet1!E225</f>
        <v>615</v>
      </c>
    </row>
    <row r="42" spans="1:12" s="1" customFormat="1" x14ac:dyDescent="0.25">
      <c r="H42" s="3" t="s">
        <v>84</v>
      </c>
      <c r="I42">
        <v>1028</v>
      </c>
      <c r="J42">
        <f>Sheet1!C29+Sheet1!J59+Sheet1!C119+Sheet1!J149+Sheet1!C226</f>
        <v>140</v>
      </c>
      <c r="K42">
        <f>Sheet1!D29+Sheet1!K59+Sheet1!D119+Sheet1!K149+Sheet1!D226</f>
        <v>407</v>
      </c>
      <c r="L42" s="12">
        <f>Sheet1!E29+Sheet1!L59+Sheet1!E119+Sheet1!L149+Sheet1!E226</f>
        <v>547</v>
      </c>
    </row>
    <row r="43" spans="1:12" s="1" customFormat="1" x14ac:dyDescent="0.25">
      <c r="H43" s="3" t="s">
        <v>87</v>
      </c>
      <c r="I43">
        <v>928</v>
      </c>
      <c r="J43">
        <v>129</v>
      </c>
      <c r="K43">
        <v>428</v>
      </c>
      <c r="L43" s="12">
        <f>SUM(J43:K43)</f>
        <v>557</v>
      </c>
    </row>
    <row r="44" spans="1:12" x14ac:dyDescent="0.25">
      <c r="A44" s="1" t="s">
        <v>53</v>
      </c>
      <c r="H44" s="1" t="s">
        <v>51</v>
      </c>
    </row>
    <row r="45" spans="1:12" x14ac:dyDescent="0.25">
      <c r="A45" t="s">
        <v>2</v>
      </c>
      <c r="B45" s="3" t="s">
        <v>57</v>
      </c>
      <c r="C45" s="3" t="s">
        <v>58</v>
      </c>
      <c r="D45" t="s">
        <v>6</v>
      </c>
      <c r="H45" t="s">
        <v>2</v>
      </c>
      <c r="I45" t="s">
        <v>7</v>
      </c>
      <c r="J45" t="s">
        <v>8</v>
      </c>
      <c r="K45" t="s">
        <v>9</v>
      </c>
      <c r="L45" t="s">
        <v>6</v>
      </c>
    </row>
    <row r="46" spans="1:12" x14ac:dyDescent="0.25">
      <c r="A46" t="s">
        <v>10</v>
      </c>
      <c r="B46">
        <v>847</v>
      </c>
      <c r="C46">
        <v>312</v>
      </c>
      <c r="D46">
        <f t="shared" ref="D46:D61" si="1">SUM(B46:C46)</f>
        <v>1159</v>
      </c>
      <c r="H46" t="s">
        <v>10</v>
      </c>
      <c r="I46">
        <v>159</v>
      </c>
      <c r="J46">
        <v>66</v>
      </c>
      <c r="K46">
        <v>246</v>
      </c>
      <c r="L46">
        <f t="shared" ref="L46:L58" si="2">SUM(J46:K46)</f>
        <v>312</v>
      </c>
    </row>
    <row r="47" spans="1:12" x14ac:dyDescent="0.25">
      <c r="A47" t="s">
        <v>11</v>
      </c>
      <c r="B47">
        <v>807</v>
      </c>
      <c r="C47">
        <v>396</v>
      </c>
      <c r="D47">
        <f t="shared" si="1"/>
        <v>1203</v>
      </c>
      <c r="H47" t="s">
        <v>11</v>
      </c>
      <c r="I47">
        <v>232</v>
      </c>
      <c r="J47">
        <v>111</v>
      </c>
      <c r="K47">
        <v>285</v>
      </c>
      <c r="L47">
        <f t="shared" si="2"/>
        <v>396</v>
      </c>
    </row>
    <row r="48" spans="1:12" x14ac:dyDescent="0.25">
      <c r="A48" t="s">
        <v>12</v>
      </c>
      <c r="B48">
        <v>754</v>
      </c>
      <c r="C48">
        <v>367</v>
      </c>
      <c r="D48">
        <f t="shared" si="1"/>
        <v>1121</v>
      </c>
      <c r="H48" t="s">
        <v>12</v>
      </c>
      <c r="I48">
        <v>198</v>
      </c>
      <c r="J48">
        <v>80</v>
      </c>
      <c r="K48">
        <v>287</v>
      </c>
      <c r="L48">
        <f t="shared" si="2"/>
        <v>367</v>
      </c>
    </row>
    <row r="49" spans="1:12" x14ac:dyDescent="0.25">
      <c r="A49" t="s">
        <v>13</v>
      </c>
      <c r="B49">
        <v>768</v>
      </c>
      <c r="C49">
        <v>382</v>
      </c>
      <c r="D49">
        <f t="shared" si="1"/>
        <v>1150</v>
      </c>
      <c r="H49" t="s">
        <v>13</v>
      </c>
      <c r="I49">
        <v>172</v>
      </c>
      <c r="J49">
        <v>75</v>
      </c>
      <c r="K49">
        <v>307</v>
      </c>
      <c r="L49">
        <f t="shared" si="2"/>
        <v>382</v>
      </c>
    </row>
    <row r="50" spans="1:12" x14ac:dyDescent="0.25">
      <c r="A50" t="s">
        <v>14</v>
      </c>
      <c r="B50">
        <v>779</v>
      </c>
      <c r="C50">
        <v>380</v>
      </c>
      <c r="D50">
        <f t="shared" si="1"/>
        <v>1159</v>
      </c>
      <c r="H50" t="s">
        <v>14</v>
      </c>
      <c r="I50">
        <v>167</v>
      </c>
      <c r="J50">
        <v>70</v>
      </c>
      <c r="K50">
        <v>310</v>
      </c>
      <c r="L50">
        <f t="shared" si="2"/>
        <v>380</v>
      </c>
    </row>
    <row r="51" spans="1:12" x14ac:dyDescent="0.25">
      <c r="A51" t="s">
        <v>15</v>
      </c>
      <c r="B51">
        <v>730</v>
      </c>
      <c r="C51">
        <v>377</v>
      </c>
      <c r="D51">
        <f t="shared" si="1"/>
        <v>1107</v>
      </c>
      <c r="H51" t="s">
        <v>15</v>
      </c>
      <c r="I51">
        <v>150</v>
      </c>
      <c r="J51">
        <v>69</v>
      </c>
      <c r="K51">
        <v>308</v>
      </c>
      <c r="L51">
        <f t="shared" si="2"/>
        <v>377</v>
      </c>
    </row>
    <row r="52" spans="1:12" x14ac:dyDescent="0.25">
      <c r="A52" t="s">
        <v>16</v>
      </c>
      <c r="B52">
        <v>623</v>
      </c>
      <c r="C52">
        <v>371</v>
      </c>
      <c r="D52">
        <f t="shared" si="1"/>
        <v>994</v>
      </c>
      <c r="H52" t="s">
        <v>16</v>
      </c>
      <c r="I52">
        <v>146</v>
      </c>
      <c r="J52">
        <v>65</v>
      </c>
      <c r="K52">
        <v>306</v>
      </c>
      <c r="L52">
        <f t="shared" si="2"/>
        <v>371</v>
      </c>
    </row>
    <row r="53" spans="1:12" x14ac:dyDescent="0.25">
      <c r="A53" t="s">
        <v>17</v>
      </c>
      <c r="B53">
        <v>670</v>
      </c>
      <c r="C53">
        <v>402</v>
      </c>
      <c r="D53">
        <f t="shared" si="1"/>
        <v>1072</v>
      </c>
      <c r="H53" t="s">
        <v>17</v>
      </c>
      <c r="I53">
        <v>247</v>
      </c>
      <c r="J53">
        <v>102</v>
      </c>
      <c r="K53">
        <v>300</v>
      </c>
      <c r="L53">
        <f t="shared" si="2"/>
        <v>402</v>
      </c>
    </row>
    <row r="54" spans="1:12" x14ac:dyDescent="0.25">
      <c r="A54" t="s">
        <v>18</v>
      </c>
      <c r="B54">
        <v>658</v>
      </c>
      <c r="C54">
        <v>457</v>
      </c>
      <c r="D54">
        <f t="shared" si="1"/>
        <v>1115</v>
      </c>
      <c r="H54" t="s">
        <v>18</v>
      </c>
      <c r="I54">
        <v>259</v>
      </c>
      <c r="J54">
        <v>112</v>
      </c>
      <c r="K54">
        <v>345</v>
      </c>
      <c r="L54">
        <f t="shared" si="2"/>
        <v>457</v>
      </c>
    </row>
    <row r="55" spans="1:12" x14ac:dyDescent="0.25">
      <c r="A55" t="s">
        <v>19</v>
      </c>
      <c r="B55">
        <v>655</v>
      </c>
      <c r="C55" s="3">
        <v>437</v>
      </c>
      <c r="D55">
        <f t="shared" si="1"/>
        <v>1092</v>
      </c>
      <c r="H55" t="s">
        <v>19</v>
      </c>
      <c r="I55">
        <v>250</v>
      </c>
      <c r="J55">
        <v>108</v>
      </c>
      <c r="K55">
        <v>329</v>
      </c>
      <c r="L55">
        <f t="shared" si="2"/>
        <v>437</v>
      </c>
    </row>
    <row r="56" spans="1:12" x14ac:dyDescent="0.25">
      <c r="A56" t="s">
        <v>20</v>
      </c>
      <c r="B56">
        <v>557</v>
      </c>
      <c r="C56" s="3">
        <v>357</v>
      </c>
      <c r="D56">
        <f t="shared" si="1"/>
        <v>914</v>
      </c>
      <c r="H56" t="s">
        <v>20</v>
      </c>
      <c r="I56">
        <v>199</v>
      </c>
      <c r="J56">
        <v>79</v>
      </c>
      <c r="K56">
        <v>278</v>
      </c>
      <c r="L56">
        <f t="shared" si="2"/>
        <v>357</v>
      </c>
    </row>
    <row r="57" spans="1:12" x14ac:dyDescent="0.25">
      <c r="A57" t="s">
        <v>43</v>
      </c>
      <c r="B57">
        <v>551</v>
      </c>
      <c r="C57" s="3">
        <v>328</v>
      </c>
      <c r="D57">
        <f t="shared" si="1"/>
        <v>879</v>
      </c>
      <c r="H57" t="s">
        <v>43</v>
      </c>
      <c r="I57">
        <v>220</v>
      </c>
      <c r="J57">
        <v>82</v>
      </c>
      <c r="K57">
        <v>246</v>
      </c>
      <c r="L57">
        <f t="shared" si="2"/>
        <v>328</v>
      </c>
    </row>
    <row r="58" spans="1:12" x14ac:dyDescent="0.25">
      <c r="A58" t="s">
        <v>44</v>
      </c>
      <c r="B58">
        <v>639</v>
      </c>
      <c r="C58" s="3">
        <v>337</v>
      </c>
      <c r="D58">
        <f t="shared" si="1"/>
        <v>976</v>
      </c>
      <c r="H58" t="s">
        <v>44</v>
      </c>
      <c r="I58">
        <v>241</v>
      </c>
      <c r="J58">
        <v>88</v>
      </c>
      <c r="K58">
        <v>249</v>
      </c>
      <c r="L58">
        <f t="shared" si="2"/>
        <v>337</v>
      </c>
    </row>
    <row r="59" spans="1:12" x14ac:dyDescent="0.25">
      <c r="A59" t="s">
        <v>52</v>
      </c>
      <c r="B59">
        <v>708</v>
      </c>
      <c r="C59" s="3">
        <v>323</v>
      </c>
      <c r="D59">
        <f t="shared" si="1"/>
        <v>1031</v>
      </c>
      <c r="H59" t="s">
        <v>52</v>
      </c>
      <c r="I59">
        <f>Sheet1!I16+Sheet1!B76+Sheet1!I106+Sheet1!I166</f>
        <v>240</v>
      </c>
      <c r="J59">
        <f>Sheet1!J16+Sheet1!C76+Sheet1!J106+Sheet1!J166</f>
        <v>72</v>
      </c>
      <c r="K59">
        <f>Sheet1!K16+Sheet1!D76+Sheet1!K106+Sheet1!K166</f>
        <v>251</v>
      </c>
      <c r="L59">
        <f>Sheet1!L16+Sheet1!E76+Sheet1!L106+Sheet1!L166</f>
        <v>323</v>
      </c>
    </row>
    <row r="60" spans="1:12" x14ac:dyDescent="0.25">
      <c r="A60" t="s">
        <v>59</v>
      </c>
      <c r="B60">
        <v>754</v>
      </c>
      <c r="C60" s="3">
        <v>342</v>
      </c>
      <c r="D60">
        <f t="shared" si="1"/>
        <v>1096</v>
      </c>
      <c r="H60" t="s">
        <v>59</v>
      </c>
      <c r="I60">
        <f>Sheet1!I17+Sheet1!B77+Sheet1!I107+Sheet1!I167</f>
        <v>323</v>
      </c>
      <c r="J60">
        <f>Sheet1!J17+Sheet1!C77+Sheet1!J107+Sheet1!J167</f>
        <v>123</v>
      </c>
      <c r="K60">
        <f>Sheet1!K17+Sheet1!D77+Sheet1!K107+Sheet1!K167</f>
        <v>220</v>
      </c>
      <c r="L60">
        <f>Sheet1!L17+Sheet1!E77+Sheet1!L107+Sheet1!L167</f>
        <v>343</v>
      </c>
    </row>
    <row r="61" spans="1:12" x14ac:dyDescent="0.25">
      <c r="A61" t="s">
        <v>60</v>
      </c>
      <c r="B61">
        <v>739</v>
      </c>
      <c r="C61" s="3">
        <v>408</v>
      </c>
      <c r="D61">
        <f t="shared" si="1"/>
        <v>1147</v>
      </c>
      <c r="H61" t="s">
        <v>60</v>
      </c>
      <c r="I61">
        <f>Sheet1!I18+Sheet1!B78+Sheet1!I108+Sheet1!I168</f>
        <v>354</v>
      </c>
      <c r="J61">
        <f>Sheet1!J18+Sheet1!C78+Sheet1!J108+Sheet1!J168</f>
        <v>132</v>
      </c>
      <c r="K61">
        <f>Sheet1!K18+Sheet1!D78+Sheet1!K108+Sheet1!K168</f>
        <v>276</v>
      </c>
      <c r="L61">
        <f>Sheet1!L18+Sheet1!E78+Sheet1!L108+Sheet1!L168</f>
        <v>408</v>
      </c>
    </row>
    <row r="62" spans="1:12" x14ac:dyDescent="0.25">
      <c r="A62" s="3" t="s">
        <v>61</v>
      </c>
      <c r="B62">
        <v>740</v>
      </c>
      <c r="C62">
        <v>443</v>
      </c>
      <c r="D62">
        <f t="shared" ref="D62" si="3">SUM(B62:C62)</f>
        <v>1183</v>
      </c>
      <c r="H62" s="3" t="s">
        <v>61</v>
      </c>
      <c r="I62">
        <f>Sheet1!I19+Sheet1!B79+Sheet1!I109+Sheet1!I169</f>
        <v>360</v>
      </c>
      <c r="J62">
        <f>Sheet1!J19+Sheet1!C79+Sheet1!J109+Sheet1!J169</f>
        <v>115</v>
      </c>
      <c r="K62">
        <f>Sheet1!K19+Sheet1!D79+Sheet1!K109+Sheet1!K169</f>
        <v>328</v>
      </c>
      <c r="L62">
        <f>Sheet1!L19+Sheet1!E79+Sheet1!L109+Sheet1!L169</f>
        <v>443</v>
      </c>
    </row>
    <row r="63" spans="1:12" x14ac:dyDescent="0.25">
      <c r="A63" s="3" t="s">
        <v>63</v>
      </c>
      <c r="B63">
        <v>713</v>
      </c>
      <c r="C63">
        <v>462</v>
      </c>
      <c r="D63">
        <f t="shared" ref="D63" si="4">SUM(B63:C63)</f>
        <v>1175</v>
      </c>
      <c r="H63" s="3" t="s">
        <v>63</v>
      </c>
      <c r="I63">
        <f>Sheet1!I20+Sheet1!B80+Sheet1!I110+Sheet1!I170</f>
        <v>377</v>
      </c>
      <c r="J63">
        <f>Sheet1!J20+Sheet1!C80+Sheet1!J110+Sheet1!J170</f>
        <v>128</v>
      </c>
      <c r="K63">
        <f>Sheet1!K20+Sheet1!D80+Sheet1!K110+Sheet1!K170</f>
        <v>334</v>
      </c>
      <c r="L63">
        <f>Sheet1!L20+Sheet1!E80+Sheet1!L110+Sheet1!L170</f>
        <v>462</v>
      </c>
    </row>
    <row r="64" spans="1:12" x14ac:dyDescent="0.25">
      <c r="A64" s="3" t="s">
        <v>70</v>
      </c>
      <c r="B64">
        <v>720</v>
      </c>
      <c r="C64">
        <v>436</v>
      </c>
      <c r="D64">
        <f t="shared" ref="D64" si="5">SUM(B64:C64)</f>
        <v>1156</v>
      </c>
      <c r="H64" s="3" t="s">
        <v>70</v>
      </c>
      <c r="I64">
        <f>Sheet1!I21+Sheet1!B81+Sheet1!I111+Sheet1!I171</f>
        <v>396</v>
      </c>
      <c r="J64">
        <f>Sheet1!J21+Sheet1!C81+Sheet1!J111+Sheet1!J171</f>
        <v>121</v>
      </c>
      <c r="K64">
        <f>Sheet1!K21+Sheet1!D81+Sheet1!K111+Sheet1!K171</f>
        <v>315</v>
      </c>
      <c r="L64">
        <f>Sheet1!L21+Sheet1!E81+Sheet1!L111+Sheet1!L171</f>
        <v>436</v>
      </c>
    </row>
    <row r="65" spans="1:12" x14ac:dyDescent="0.25">
      <c r="A65" s="3" t="s">
        <v>71</v>
      </c>
      <c r="B65">
        <v>718</v>
      </c>
      <c r="C65">
        <v>471</v>
      </c>
      <c r="D65">
        <f t="shared" ref="D65" si="6">SUM(B65:C65)</f>
        <v>1189</v>
      </c>
      <c r="H65" s="3" t="s">
        <v>71</v>
      </c>
      <c r="I65">
        <f>Sheet1!I22+Sheet1!B82+Sheet1!I112+Sheet1!I172</f>
        <v>522</v>
      </c>
      <c r="J65">
        <f>Sheet1!J22+Sheet1!C82+Sheet1!J112+Sheet1!J172</f>
        <v>155</v>
      </c>
      <c r="K65">
        <f>Sheet1!K22+Sheet1!D82+Sheet1!K112+Sheet1!K172</f>
        <v>316</v>
      </c>
      <c r="L65">
        <f>Sheet1!L22+Sheet1!E82+Sheet1!L112+Sheet1!L172</f>
        <v>471</v>
      </c>
    </row>
    <row r="66" spans="1:12" x14ac:dyDescent="0.25">
      <c r="A66" s="3" t="s">
        <v>73</v>
      </c>
      <c r="B66">
        <v>750</v>
      </c>
      <c r="C66">
        <v>590</v>
      </c>
      <c r="D66">
        <f t="shared" ref="D66" si="7">SUM(B66:C66)</f>
        <v>1340</v>
      </c>
      <c r="H66" s="3" t="s">
        <v>73</v>
      </c>
      <c r="I66">
        <f>Sheet1!I23+Sheet1!B83+Sheet1!I113+Sheet1!I173</f>
        <v>879</v>
      </c>
      <c r="J66">
        <f>Sheet1!J23+Sheet1!C83+Sheet1!J113+Sheet1!J173</f>
        <v>201</v>
      </c>
      <c r="K66">
        <f>Sheet1!K23+Sheet1!D83+Sheet1!K113+Sheet1!K173</f>
        <v>389</v>
      </c>
      <c r="L66">
        <f>Sheet1!L23+Sheet1!E83+Sheet1!L113+Sheet1!L173</f>
        <v>590</v>
      </c>
    </row>
    <row r="67" spans="1:12" x14ac:dyDescent="0.25">
      <c r="A67" s="3" t="s">
        <v>74</v>
      </c>
      <c r="B67">
        <v>764</v>
      </c>
      <c r="C67">
        <v>685</v>
      </c>
      <c r="D67">
        <f t="shared" ref="D67" si="8">SUM(B67:C67)</f>
        <v>1449</v>
      </c>
      <c r="H67" s="3" t="s">
        <v>74</v>
      </c>
      <c r="I67">
        <f>Sheet1!I24+Sheet1!B84+Sheet1!I114+Sheet1!I174</f>
        <v>986</v>
      </c>
      <c r="J67">
        <f>Sheet1!J24+Sheet1!C84+Sheet1!J114+Sheet1!J174</f>
        <v>215</v>
      </c>
      <c r="K67">
        <f>Sheet1!K24+Sheet1!D84+Sheet1!K114+Sheet1!K174</f>
        <v>470</v>
      </c>
      <c r="L67">
        <f>Sheet1!L24+Sheet1!E84+Sheet1!L114+Sheet1!L174</f>
        <v>685</v>
      </c>
    </row>
    <row r="68" spans="1:12" x14ac:dyDescent="0.25">
      <c r="A68" s="3" t="s">
        <v>75</v>
      </c>
      <c r="B68">
        <v>741</v>
      </c>
      <c r="C68">
        <v>618</v>
      </c>
      <c r="D68">
        <f t="shared" ref="D68" si="9">SUM(B68:C68)</f>
        <v>1359</v>
      </c>
      <c r="H68" s="3" t="s">
        <v>75</v>
      </c>
      <c r="I68">
        <f>Sheet1!I25+Sheet1!B85+Sheet1!I115+Sheet1!I175</f>
        <v>966</v>
      </c>
      <c r="J68">
        <f>Sheet1!J25+Sheet1!C85+Sheet1!J115+Sheet1!J175</f>
        <v>135</v>
      </c>
      <c r="K68">
        <f>Sheet1!K25+Sheet1!D85+Sheet1!K115+Sheet1!K175</f>
        <v>483</v>
      </c>
      <c r="L68">
        <f>Sheet1!L25+Sheet1!E85+Sheet1!L115+Sheet1!L175</f>
        <v>618</v>
      </c>
    </row>
    <row r="69" spans="1:12" x14ac:dyDescent="0.25">
      <c r="A69" s="3" t="s">
        <v>76</v>
      </c>
      <c r="B69">
        <v>729</v>
      </c>
      <c r="C69">
        <v>441</v>
      </c>
      <c r="D69">
        <f t="shared" ref="D69" si="10">SUM(B69:C69)</f>
        <v>1170</v>
      </c>
      <c r="H69" s="3" t="s">
        <v>76</v>
      </c>
      <c r="I69">
        <f>Sheet1!I26+Sheet1!B86+Sheet1!I116+Sheet1!I176</f>
        <v>562</v>
      </c>
      <c r="J69">
        <f>Sheet1!J26+Sheet1!C86+Sheet1!J116+Sheet1!J176</f>
        <v>106</v>
      </c>
      <c r="K69">
        <f>Sheet1!K26+Sheet1!D86+Sheet1!K116+Sheet1!K176</f>
        <v>335</v>
      </c>
      <c r="L69">
        <f>Sheet1!L26+Sheet1!E86+Sheet1!L116+Sheet1!L176</f>
        <v>441</v>
      </c>
    </row>
    <row r="70" spans="1:12" x14ac:dyDescent="0.25">
      <c r="A70" s="3" t="s">
        <v>77</v>
      </c>
      <c r="B70">
        <v>700</v>
      </c>
      <c r="C70">
        <v>350</v>
      </c>
      <c r="D70">
        <f t="shared" ref="D70" si="11">SUM(B70:C70)</f>
        <v>1050</v>
      </c>
      <c r="H70" s="3" t="s">
        <v>77</v>
      </c>
      <c r="I70">
        <f>Sheet1!I27+Sheet1!B87+Sheet1!I117+Sheet1!I177</f>
        <v>512</v>
      </c>
      <c r="J70">
        <f>Sheet1!J27+Sheet1!C87+Sheet1!J117+Sheet1!J177</f>
        <v>95</v>
      </c>
      <c r="K70">
        <f>Sheet1!K27+Sheet1!D87+Sheet1!K117+Sheet1!K177</f>
        <v>255</v>
      </c>
      <c r="L70">
        <f>Sheet1!L27+Sheet1!E87+Sheet1!L117+Sheet1!L177</f>
        <v>350</v>
      </c>
    </row>
    <row r="71" spans="1:12" x14ac:dyDescent="0.25">
      <c r="A71" s="3" t="s">
        <v>79</v>
      </c>
      <c r="B71">
        <v>615</v>
      </c>
      <c r="C71">
        <v>297</v>
      </c>
      <c r="D71">
        <f t="shared" ref="D71:D72" si="12">SUM(B71:C71)</f>
        <v>912</v>
      </c>
      <c r="H71" s="3" t="s">
        <v>79</v>
      </c>
      <c r="I71">
        <f>Sheet1!I28+Sheet1!B88+Sheet1!I118+Sheet1!I178</f>
        <v>396</v>
      </c>
      <c r="J71">
        <f>Sheet1!J28+Sheet1!C88+Sheet1!J118+Sheet1!J178</f>
        <v>75</v>
      </c>
      <c r="K71">
        <f>Sheet1!K28+Sheet1!D88+Sheet1!K118+Sheet1!K178</f>
        <v>222</v>
      </c>
      <c r="L71">
        <f>Sheet1!L28+Sheet1!E88+Sheet1!L118+Sheet1!L178</f>
        <v>297</v>
      </c>
    </row>
    <row r="72" spans="1:12" x14ac:dyDescent="0.25">
      <c r="A72" s="3" t="s">
        <v>84</v>
      </c>
      <c r="B72">
        <v>547</v>
      </c>
      <c r="C72">
        <v>253</v>
      </c>
      <c r="D72">
        <f t="shared" si="12"/>
        <v>800</v>
      </c>
      <c r="H72" s="3" t="s">
        <v>84</v>
      </c>
      <c r="I72">
        <v>408</v>
      </c>
      <c r="J72">
        <f>Sheet1!J29+Sheet1!C89+Sheet1!J119+Sheet1!J179</f>
        <v>72</v>
      </c>
      <c r="K72">
        <f>Sheet1!K29+Sheet1!D89+Sheet1!K119+Sheet1!K179</f>
        <v>181</v>
      </c>
      <c r="L72">
        <f>Sheet1!L29+Sheet1!E89+Sheet1!L119+Sheet1!L179</f>
        <v>253</v>
      </c>
    </row>
    <row r="73" spans="1:12" x14ac:dyDescent="0.25">
      <c r="A73" s="3" t="s">
        <v>87</v>
      </c>
      <c r="B73">
        <v>557</v>
      </c>
      <c r="C73">
        <v>267</v>
      </c>
      <c r="D73">
        <f t="shared" ref="D73" si="13">SUM(B73:C73)</f>
        <v>824</v>
      </c>
      <c r="H73" s="3" t="s">
        <v>87</v>
      </c>
      <c r="I73">
        <v>492</v>
      </c>
      <c r="J73">
        <v>92</v>
      </c>
      <c r="K73">
        <v>175</v>
      </c>
      <c r="L73">
        <f>SUM(J73:K73)</f>
        <v>267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Sheet1</vt:lpstr>
      <vt:lpstr>Sheet2</vt:lpstr>
      <vt:lpstr>NOTES</vt:lpstr>
      <vt:lpstr>BusMgmt</vt:lpstr>
      <vt:lpstr>CBM Total HC</vt:lpstr>
      <vt:lpstr>UGradBusMgmtTotals</vt:lpstr>
      <vt:lpstr>GradBusMgmt</vt:lpstr>
      <vt:lpstr>ACCHeadCounts</vt:lpstr>
      <vt:lpstr>ACC UG Totals</vt:lpstr>
      <vt:lpstr>ACC Grad Totals</vt:lpstr>
      <vt:lpstr>BusAdminHeadCounts</vt:lpstr>
      <vt:lpstr>BusAdminUndergradTotals</vt:lpstr>
      <vt:lpstr>BusAdminGradCounts</vt:lpstr>
      <vt:lpstr>EcoHeadcounts</vt:lpstr>
      <vt:lpstr>EcoUndergradCounts</vt:lpstr>
      <vt:lpstr>EcoGradCounts</vt:lpstr>
      <vt:lpstr>FINGradCounts</vt:lpstr>
      <vt:lpstr>MgtUndergradCounts</vt:lpstr>
      <vt:lpstr>MISHeadcounts</vt:lpstr>
      <vt:lpstr>MISUndergradCounts</vt:lpstr>
      <vt:lpstr>MISGradCounts</vt:lpstr>
      <vt:lpstr>Sheet1!Print_Area</vt:lpstr>
      <vt:lpstr>Sheet2!Print_Area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rgill03s</dc:creator>
  <cp:lastModifiedBy>Jones, Robert J</cp:lastModifiedBy>
  <cp:lastPrinted>2019-11-14T17:23:36Z</cp:lastPrinted>
  <dcterms:created xsi:type="dcterms:W3CDTF">2004-10-07T16:17:32Z</dcterms:created>
  <dcterms:modified xsi:type="dcterms:W3CDTF">2021-12-20T19:18:38Z</dcterms:modified>
</cp:coreProperties>
</file>