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8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IR Web Data Book\Academic Colleges, Programs, and Instruction\Enrollment Data\Fall Enrollment Data\Fall 2021 Enrollment Data\"/>
    </mc:Choice>
  </mc:AlternateContent>
  <xr:revisionPtr revIDLastSave="0" documentId="13_ncr:1_{BE60F082-8010-4948-BD3D-8B7F5F042B1A}" xr6:coauthVersionLast="36" xr6:coauthVersionMax="36" xr10:uidLastSave="{00000000-0000-0000-0000-000000000000}"/>
  <workbookProtection workbookPassword="DDED" lockStructure="1"/>
  <bookViews>
    <workbookView xWindow="156" yWindow="-36" windowWidth="15180" windowHeight="8772" tabRatio="955" xr2:uid="{00000000-000D-0000-FFFF-FFFF00000000}"/>
  </bookViews>
  <sheets>
    <sheet name="FullOrPartTimeCount" sheetId="7" r:id="rId1"/>
    <sheet name="UndergradTotals" sheetId="3" r:id="rId2"/>
    <sheet name="GradTotals" sheetId="4" r:id="rId3"/>
    <sheet name="GenderHeadcounts" sheetId="12" r:id="rId4"/>
    <sheet name="UndergradGenderCounts" sheetId="13" r:id="rId5"/>
    <sheet name="GradGenderCounts" sheetId="14" r:id="rId6"/>
    <sheet name="FTE" sheetId="16" r:id="rId7"/>
    <sheet name="FTE STUD DATA" sheetId="17" state="hidden" r:id="rId8"/>
    <sheet name="Full-Part Time" sheetId="1" state="hidden" r:id="rId9"/>
    <sheet name="Gender" sheetId="15" state="hidden" r:id="rId10"/>
  </sheets>
  <definedNames>
    <definedName name="_xlnm.Print_Area" localSheetId="8">'Full-Part Time'!$A$1:$D$60</definedName>
  </definedNames>
  <calcPr calcId="191029"/>
</workbook>
</file>

<file path=xl/calcChain.xml><?xml version="1.0" encoding="utf-8"?>
<calcChain xmlns="http://schemas.openxmlformats.org/spreadsheetml/2006/main">
  <c r="M24" i="15" l="1"/>
  <c r="H24" i="15"/>
  <c r="D24" i="15"/>
  <c r="D70" i="1"/>
  <c r="D47" i="1"/>
  <c r="D24" i="1"/>
  <c r="F70" i="1" l="1"/>
  <c r="D24" i="17" l="1"/>
  <c r="D23" i="17" l="1"/>
  <c r="D69" i="1"/>
  <c r="D46" i="1"/>
  <c r="D23" i="1"/>
  <c r="M23" i="15"/>
  <c r="H23" i="15"/>
  <c r="D23" i="15"/>
  <c r="F69" i="1" l="1"/>
  <c r="D22" i="17"/>
  <c r="D68" i="1"/>
  <c r="D45" i="1"/>
  <c r="D22" i="1"/>
  <c r="M22" i="15"/>
  <c r="H22" i="15"/>
  <c r="D22" i="15"/>
  <c r="F68" i="1" l="1"/>
  <c r="D21" i="17"/>
  <c r="D67" i="1"/>
  <c r="D44" i="1"/>
  <c r="D21" i="1"/>
  <c r="F67" i="1" l="1"/>
  <c r="M21" i="15"/>
  <c r="H21" i="15"/>
  <c r="D21" i="15"/>
  <c r="D20" i="17" l="1"/>
  <c r="D66" i="1"/>
  <c r="D43" i="1"/>
  <c r="D20" i="1"/>
  <c r="M20" i="15"/>
  <c r="H20" i="15"/>
  <c r="D20" i="15"/>
  <c r="F66" i="1" l="1"/>
  <c r="D19" i="17"/>
  <c r="D65" i="1"/>
  <c r="D42" i="1"/>
  <c r="D19" i="1"/>
  <c r="M19" i="15"/>
  <c r="H19" i="15"/>
  <c r="D19" i="15"/>
  <c r="F65" i="1" l="1"/>
  <c r="D18" i="17"/>
  <c r="D64" i="1"/>
  <c r="D41" i="1"/>
  <c r="D18" i="1"/>
  <c r="M18" i="15"/>
  <c r="H18" i="15"/>
  <c r="D18" i="15"/>
  <c r="F64" i="1" l="1"/>
  <c r="D17" i="17"/>
  <c r="M17" i="15"/>
  <c r="H17" i="15"/>
  <c r="D17" i="15"/>
  <c r="D63" i="1"/>
  <c r="D40" i="1"/>
  <c r="F63" i="1" l="1"/>
  <c r="D17" i="1"/>
  <c r="M16" i="15" l="1"/>
  <c r="H16" i="15"/>
  <c r="D16" i="15"/>
  <c r="D62" i="1"/>
  <c r="D39" i="1"/>
  <c r="D16" i="1"/>
  <c r="D16" i="17"/>
  <c r="F62" i="1" l="1"/>
  <c r="D15" i="17"/>
  <c r="D61" i="1"/>
  <c r="D38" i="1"/>
  <c r="F61" i="1" s="1"/>
  <c r="D15" i="1"/>
  <c r="M15" i="15"/>
  <c r="H15" i="15"/>
  <c r="D15" i="15"/>
  <c r="M14" i="15"/>
  <c r="H14" i="15"/>
  <c r="D14" i="15"/>
  <c r="D60" i="1"/>
  <c r="D37" i="1"/>
  <c r="D14" i="1"/>
  <c r="D14" i="17"/>
  <c r="F60" i="1" l="1"/>
  <c r="C13" i="17"/>
  <c r="D13" i="17" s="1"/>
  <c r="D59" i="1"/>
  <c r="D36" i="1"/>
  <c r="D13" i="1"/>
  <c r="M13" i="15"/>
  <c r="H13" i="15"/>
  <c r="D13" i="15"/>
  <c r="M12" i="15"/>
  <c r="H12" i="15"/>
  <c r="D12" i="15"/>
  <c r="D58" i="1"/>
  <c r="D35" i="1"/>
  <c r="D12" i="1"/>
  <c r="D12" i="17"/>
  <c r="D11" i="17"/>
  <c r="M11" i="15"/>
  <c r="H11" i="15"/>
  <c r="D11" i="15"/>
  <c r="D57" i="1"/>
  <c r="D34" i="1"/>
  <c r="D11" i="1"/>
  <c r="D50" i="1"/>
  <c r="D51" i="1"/>
  <c r="D52" i="1"/>
  <c r="D53" i="1"/>
  <c r="D54" i="1"/>
  <c r="D55" i="1"/>
  <c r="D56" i="1"/>
  <c r="D49" i="1"/>
  <c r="D27" i="1"/>
  <c r="F50" i="1" s="1"/>
  <c r="D28" i="1"/>
  <c r="F51" i="1" s="1"/>
  <c r="D29" i="1"/>
  <c r="F52" i="1" s="1"/>
  <c r="D30" i="1"/>
  <c r="F53" i="1" s="1"/>
  <c r="D31" i="1"/>
  <c r="D32" i="1"/>
  <c r="F55" i="1" s="1"/>
  <c r="D33" i="1"/>
  <c r="D26" i="1"/>
  <c r="F49" i="1" s="1"/>
  <c r="D4" i="1"/>
  <c r="D5" i="1"/>
  <c r="D6" i="1"/>
  <c r="D7" i="1"/>
  <c r="D8" i="1"/>
  <c r="D9" i="1"/>
  <c r="D10" i="1"/>
  <c r="D3" i="1"/>
  <c r="D10" i="15"/>
  <c r="M10" i="15"/>
  <c r="L9" i="15"/>
  <c r="C9" i="15" s="1"/>
  <c r="L8" i="15"/>
  <c r="C8" i="15" s="1"/>
  <c r="L7" i="15"/>
  <c r="C7" i="15" s="1"/>
  <c r="L6" i="15"/>
  <c r="C6" i="15" s="1"/>
  <c r="L5" i="15"/>
  <c r="C5" i="15" s="1"/>
  <c r="L4" i="15"/>
  <c r="C4" i="15" s="1"/>
  <c r="L3" i="15"/>
  <c r="K9" i="15"/>
  <c r="K8" i="15"/>
  <c r="K7" i="15"/>
  <c r="B7" i="15" s="1"/>
  <c r="K6" i="15"/>
  <c r="B6" i="15" s="1"/>
  <c r="K5" i="15"/>
  <c r="B5" i="15" s="1"/>
  <c r="K4" i="15"/>
  <c r="K3" i="15"/>
  <c r="B3" i="15" s="1"/>
  <c r="H4" i="15"/>
  <c r="H5" i="15"/>
  <c r="H6" i="15"/>
  <c r="H7" i="15"/>
  <c r="H8" i="15"/>
  <c r="H9" i="15"/>
  <c r="H10" i="15"/>
  <c r="H3" i="15"/>
  <c r="D10" i="17"/>
  <c r="D9" i="17"/>
  <c r="D8" i="17"/>
  <c r="D7" i="17"/>
  <c r="D6" i="17"/>
  <c r="D5" i="17"/>
  <c r="D4" i="17"/>
  <c r="D3" i="17"/>
  <c r="D6" i="15" l="1"/>
  <c r="M3" i="15"/>
  <c r="F57" i="1"/>
  <c r="M8" i="15"/>
  <c r="M6" i="15"/>
  <c r="M4" i="15"/>
  <c r="F59" i="1"/>
  <c r="F58" i="1"/>
  <c r="D7" i="15"/>
  <c r="B8" i="15"/>
  <c r="D8" i="15" s="1"/>
  <c r="M7" i="15"/>
  <c r="D5" i="15"/>
  <c r="M9" i="15"/>
  <c r="F56" i="1"/>
  <c r="F54" i="1"/>
  <c r="M5" i="15"/>
  <c r="C3" i="15"/>
  <c r="D3" i="15" s="1"/>
  <c r="B4" i="15"/>
  <c r="D4" i="15" s="1"/>
  <c r="B9" i="15"/>
  <c r="D9" i="15" s="1"/>
</calcChain>
</file>

<file path=xl/sharedStrings.xml><?xml version="1.0" encoding="utf-8"?>
<sst xmlns="http://schemas.openxmlformats.org/spreadsheetml/2006/main" count="135" uniqueCount="40">
  <si>
    <t xml:space="preserve"> '04</t>
  </si>
  <si>
    <t>Year</t>
  </si>
  <si>
    <t>Part-Time</t>
  </si>
  <si>
    <t>Full-Time</t>
  </si>
  <si>
    <t>Total</t>
  </si>
  <si>
    <t xml:space="preserve"> '00</t>
  </si>
  <si>
    <t xml:space="preserve"> '01</t>
  </si>
  <si>
    <t xml:space="preserve"> '02</t>
  </si>
  <si>
    <t xml:space="preserve"> '03</t>
  </si>
  <si>
    <t>Undergrad head counts</t>
  </si>
  <si>
    <t>Total Headcount by full/part time</t>
  </si>
  <si>
    <t>Graduate head counts</t>
  </si>
  <si>
    <t xml:space="preserve"> '05</t>
  </si>
  <si>
    <t xml:space="preserve"> '06</t>
  </si>
  <si>
    <t>UNDERGRAD HEAD COUNTS BY GENDER</t>
  </si>
  <si>
    <t>GRAD HEADCOUNTS BY GENDER</t>
  </si>
  <si>
    <t>Male</t>
  </si>
  <si>
    <t>Female</t>
  </si>
  <si>
    <t xml:space="preserve">Male </t>
  </si>
  <si>
    <t xml:space="preserve"> '07</t>
  </si>
  <si>
    <t>YEAR</t>
  </si>
  <si>
    <t>UNDERGRADUATE</t>
  </si>
  <si>
    <t>GRADUATE</t>
  </si>
  <si>
    <t>TOTAL</t>
  </si>
  <si>
    <t>UIS Headcount by Gender</t>
  </si>
  <si>
    <t xml:space="preserve"> '08</t>
  </si>
  <si>
    <t xml:space="preserve"> '09</t>
  </si>
  <si>
    <t xml:space="preserve"> '10</t>
  </si>
  <si>
    <t xml:space="preserve">TOTAL FTE </t>
  </si>
  <si>
    <t xml:space="preserve"> '11</t>
  </si>
  <si>
    <t xml:space="preserve"> '12</t>
  </si>
  <si>
    <t xml:space="preserve"> '13</t>
  </si>
  <si>
    <t xml:space="preserve"> '14</t>
  </si>
  <si>
    <t xml:space="preserve"> '15</t>
  </si>
  <si>
    <t xml:space="preserve"> '16</t>
  </si>
  <si>
    <t xml:space="preserve"> '17</t>
  </si>
  <si>
    <t xml:space="preserve"> '18</t>
  </si>
  <si>
    <t xml:space="preserve"> '19</t>
  </si>
  <si>
    <t xml:space="preserve"> '20</t>
  </si>
  <si>
    <t xml:space="preserve"> '21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</si>
</sst>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/>
    <xf numFmtId="2" fontId="0" fillId="0" borderId="0" xfId="0" applyNumberFormat="1"/>
    <xf numFmtId="2" fontId="3" fillId="0" borderId="0" xfId="0" applyNumberFormat="1" applyFont="1" applyBorder="1"/>
    <xf numFmtId="2" fontId="0" fillId="0" borderId="0" xfId="0" applyNumberFormat="1" applyBorder="1"/>
    <xf numFmtId="2" fontId="0" fillId="0" borderId="0" xfId="0" applyNumberFormat="1" applyFill="1" applyBorder="1"/>
    <xf numFmtId="0" fontId="3" fillId="0" borderId="0" xfId="0" applyFont="1"/>
    <xf numFmtId="3" fontId="0" fillId="0" borderId="1" xfId="0" applyNumberFormat="1" applyBorder="1" applyAlignment="1"/>
    <xf numFmtId="3" fontId="0" fillId="0" borderId="2" xfId="0" applyNumberForma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1.xml"/><Relationship Id="rId13" Type="http://schemas.openxmlformats.org/officeDocument/2006/relationships/sharedStrings" Target="sharedStrings.xml"/><Relationship Id="rId3" Type="http://schemas.openxmlformats.org/officeDocument/2006/relationships/chartsheet" Target="chartsheets/sheet3.xml"/><Relationship Id="rId7" Type="http://schemas.openxmlformats.org/officeDocument/2006/relationships/chartsheet" Target="chartsheets/sheet7.xml"/><Relationship Id="rId12" Type="http://schemas.openxmlformats.org/officeDocument/2006/relationships/styles" Target="styles.xml"/><Relationship Id="rId2" Type="http://schemas.openxmlformats.org/officeDocument/2006/relationships/chartsheet" Target="chartsheets/sheet2.xml"/><Relationship Id="rId1" Type="http://schemas.openxmlformats.org/officeDocument/2006/relationships/chartsheet" Target="chartsheets/sheet1.xml"/><Relationship Id="rId6" Type="http://schemas.openxmlformats.org/officeDocument/2006/relationships/chartsheet" Target="chartsheets/sheet6.xml"/><Relationship Id="rId11" Type="http://schemas.openxmlformats.org/officeDocument/2006/relationships/theme" Target="theme/theme1.xml"/><Relationship Id="rId5" Type="http://schemas.openxmlformats.org/officeDocument/2006/relationships/chartsheet" Target="chartsheets/sheet5.xml"/><Relationship Id="rId10" Type="http://schemas.openxmlformats.org/officeDocument/2006/relationships/worksheet" Target="worksheets/sheet3.xml"/><Relationship Id="rId4" Type="http://schemas.openxmlformats.org/officeDocument/2006/relationships/chartsheet" Target="chartsheets/sheet4.xml"/><Relationship Id="rId9" Type="http://schemas.openxmlformats.org/officeDocument/2006/relationships/worksheet" Target="worksheets/sheet2.xml"/><Relationship Id="rId14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UIS HEADCOUNT BY FULL/PART-TIME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Full-Time, Part-Time &amp; Total Students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2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82918149466193"/>
          <c:y val="2.356020942408379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1387900355871924E-2"/>
          <c:y val="0.14267015706806285"/>
          <c:w val="0.92793594306049854"/>
          <c:h val="0.718586387434554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'Full-Part Time'!$B$2</c:f>
              <c:strCache>
                <c:ptCount val="1"/>
                <c:pt idx="0">
                  <c:v>Full-Time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1.0854423651597862E-17"/>
                  <c:y val="-5.235602094240773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42-4600-AD5B-9A6636F2AE72}"/>
                </c:ext>
              </c:extLst>
            </c:dLbl>
            <c:dLbl>
              <c:idx val="1"/>
              <c:layout>
                <c:manualLayout>
                  <c:x val="-1.5097690941385435E-2"/>
                  <c:y val="-1.174162784625737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0EF-4E2F-8DF7-D7BFCED8755C}"/>
                </c:ext>
              </c:extLst>
            </c:dLbl>
            <c:dLbl>
              <c:idx val="2"/>
              <c:layout>
                <c:manualLayout>
                  <c:x val="-1.539241875405006E-2"/>
                  <c:y val="-2.171249536216349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EF-4E2F-8DF7-D7BFCED8755C}"/>
                </c:ext>
              </c:extLst>
            </c:dLbl>
            <c:dLbl>
              <c:idx val="3"/>
              <c:layout>
                <c:manualLayout>
                  <c:x val="-4.4641566784613734E-3"/>
                  <c:y val="-2.18150087260034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A0EF-4E2F-8DF7-D7BFCED8755C}"/>
                </c:ext>
              </c:extLst>
            </c:dLbl>
            <c:dLbl>
              <c:idx val="4"/>
              <c:layout>
                <c:manualLayout>
                  <c:x val="-4.4750510514709524E-3"/>
                  <c:y val="2.1814320518254958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EF-4E2F-8DF7-D7BFCED8755C}"/>
                </c:ext>
              </c:extLst>
            </c:dLbl>
            <c:dLbl>
              <c:idx val="5"/>
              <c:layout>
                <c:manualLayout>
                  <c:x val="-4.4691216439863308E-3"/>
                  <c:y val="-2.005702821178766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A0EF-4E2F-8DF7-D7BFCED8755C}"/>
                </c:ext>
              </c:extLst>
            </c:dLbl>
            <c:dLbl>
              <c:idx val="6"/>
              <c:layout>
                <c:manualLayout>
                  <c:x val="-8.9098986960555338E-3"/>
                  <c:y val="-1.52641505544791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EF-4E2F-8DF7-D7BFCED8755C}"/>
                </c:ext>
              </c:extLst>
            </c:dLbl>
            <c:dLbl>
              <c:idx val="7"/>
              <c:layout>
                <c:manualLayout>
                  <c:x val="-7.4347445024080007E-3"/>
                  <c:y val="-8.7131206112325763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A0EF-4E2F-8DF7-D7BFCED8755C}"/>
                </c:ext>
              </c:extLst>
            </c:dLbl>
            <c:dLbl>
              <c:idx val="8"/>
              <c:layout>
                <c:manualLayout>
                  <c:x val="-8.9205053585837846E-3"/>
                  <c:y val="-2.175095160413267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EF-4E2F-8DF7-D7BFCED8755C}"/>
                </c:ext>
              </c:extLst>
            </c:dLbl>
            <c:dLbl>
              <c:idx val="9"/>
              <c:layout>
                <c:manualLayout>
                  <c:x val="-7.3970886824495461E-3"/>
                  <c:y val="-4.3467649741172239E-3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A0EF-4E2F-8DF7-D7BFCED8755C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Time'!$B$15:$B$24</c:f>
              <c:numCache>
                <c:formatCode>General</c:formatCode>
                <c:ptCount val="10"/>
                <c:pt idx="0">
                  <c:v>2469</c:v>
                </c:pt>
                <c:pt idx="1">
                  <c:v>2587</c:v>
                </c:pt>
                <c:pt idx="2">
                  <c:v>2873</c:v>
                </c:pt>
                <c:pt idx="3">
                  <c:v>2953</c:v>
                </c:pt>
                <c:pt idx="4">
                  <c:v>3030</c:v>
                </c:pt>
                <c:pt idx="5">
                  <c:v>2558</c:v>
                </c:pt>
                <c:pt idx="6">
                  <c:v>2369</c:v>
                </c:pt>
                <c:pt idx="7">
                  <c:v>2369</c:v>
                </c:pt>
                <c:pt idx="8">
                  <c:v>2310</c:v>
                </c:pt>
                <c:pt idx="9">
                  <c:v>2217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A0EF-4E2F-8DF7-D7BFCED8755C}"/>
            </c:ext>
          </c:extLst>
        </c:ser>
        <c:ser>
          <c:idx val="1"/>
          <c:order val="1"/>
          <c:tx>
            <c:strRef>
              <c:f>'Full-Part Time'!$C$2</c:f>
              <c:strCache>
                <c:ptCount val="1"/>
                <c:pt idx="0">
                  <c:v>Part-Time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-7.4011785382955015E-3"/>
                  <c:y val="-3.26264926962663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A0EF-4E2F-8DF7-D7BFCED8755C}"/>
                </c:ext>
              </c:extLst>
            </c:dLbl>
            <c:dLbl>
              <c:idx val="1"/>
              <c:layout>
                <c:manualLayout>
                  <c:x val="-2.368265245707519E-3"/>
                  <c:y val="-5.671902268760971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198-4F04-A908-80142A6B3B56}"/>
                </c:ext>
              </c:extLst>
            </c:dLbl>
            <c:dLbl>
              <c:idx val="2"/>
              <c:layout>
                <c:manualLayout>
                  <c:x val="-2.9603315571344424E-3"/>
                  <c:y val="-3.315881326352530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198-4F04-A908-80142A6B3B56}"/>
                </c:ext>
              </c:extLst>
            </c:dLbl>
            <c:dLbl>
              <c:idx val="5"/>
              <c:layout>
                <c:manualLayout>
                  <c:x val="-1.1841326228537595E-3"/>
                  <c:y val="-1.396160558464229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B42-4600-AD5B-9A6636F2AE72}"/>
                </c:ext>
              </c:extLst>
            </c:dLbl>
            <c:dLbl>
              <c:idx val="6"/>
              <c:layout>
                <c:manualLayout>
                  <c:x val="-1.4801657785672865E-3"/>
                  <c:y val="-1.178010471204194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198-4F04-A908-80142A6B3B56}"/>
                </c:ext>
              </c:extLst>
            </c:dLbl>
            <c:dLbl>
              <c:idx val="7"/>
              <c:layout>
                <c:manualLayout>
                  <c:x val="0"/>
                  <c:y val="-6.54450261780112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198-4F04-A908-80142A6B3B56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Time'!$C$15:$C$24</c:f>
              <c:numCache>
                <c:formatCode>General</c:formatCode>
                <c:ptCount val="10"/>
                <c:pt idx="0">
                  <c:v>2579</c:v>
                </c:pt>
                <c:pt idx="1">
                  <c:v>2550</c:v>
                </c:pt>
                <c:pt idx="2">
                  <c:v>2558</c:v>
                </c:pt>
                <c:pt idx="3">
                  <c:v>2449</c:v>
                </c:pt>
                <c:pt idx="4">
                  <c:v>2398</c:v>
                </c:pt>
                <c:pt idx="5">
                  <c:v>2398</c:v>
                </c:pt>
                <c:pt idx="6">
                  <c:v>2206</c:v>
                </c:pt>
                <c:pt idx="7">
                  <c:v>1906</c:v>
                </c:pt>
                <c:pt idx="8">
                  <c:v>1836</c:v>
                </c:pt>
                <c:pt idx="9">
                  <c:v>1727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A0EF-4E2F-8DF7-D7BFCED8755C}"/>
            </c:ext>
          </c:extLst>
        </c:ser>
        <c:ser>
          <c:idx val="2"/>
          <c:order val="2"/>
          <c:tx>
            <c:strRef>
              <c:f>'Full-Part Time'!$D$2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i="0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Time'!$D$15:$D$24</c:f>
              <c:numCache>
                <c:formatCode>General</c:formatCode>
                <c:ptCount val="10"/>
                <c:pt idx="0">
                  <c:v>5048</c:v>
                </c:pt>
                <c:pt idx="1">
                  <c:v>5137</c:v>
                </c:pt>
                <c:pt idx="2">
                  <c:v>5431</c:v>
                </c:pt>
                <c:pt idx="3">
                  <c:v>5402</c:v>
                </c:pt>
                <c:pt idx="4">
                  <c:v>5428</c:v>
                </c:pt>
                <c:pt idx="5">
                  <c:v>4956</c:v>
                </c:pt>
                <c:pt idx="6">
                  <c:v>4575</c:v>
                </c:pt>
                <c:pt idx="7">
                  <c:v>4275</c:v>
                </c:pt>
                <c:pt idx="8">
                  <c:v>4146</c:v>
                </c:pt>
                <c:pt idx="9">
                  <c:v>3944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EF-4E2F-8DF7-D7BFCED8755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49065344"/>
        <c:axId val="50693248"/>
      </c:barChart>
      <c:catAx>
        <c:axId val="490653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069324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069324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9065344"/>
        <c:crosses val="autoZero"/>
        <c:crossBetween val="between"/>
      </c:valAx>
      <c:spPr>
        <a:solidFill>
          <a:srgbClr val="FFFFFF"/>
        </a:solidFill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8879003558718861"/>
          <c:y val="0.9581151832460737"/>
          <c:w val="0.22583795686571204"/>
          <c:h val="3.529050033667257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UNDERGRADUATE HEADCOUNT BY FULL/PART-TIME</a:t>
            </a:r>
          </a:p>
          <a:p>
            <a:pPr>
              <a:defRPr/>
            </a:pPr>
            <a:r>
              <a:rPr lang="en-US" sz="1200"/>
              <a:t>Full-Time, Part-Time, &amp; Total Students</a:t>
            </a:r>
          </a:p>
          <a:p>
            <a:pPr>
              <a:defRPr/>
            </a:pPr>
            <a:r>
              <a:rPr lang="en-US" sz="1200"/>
              <a:t>Fall: 2012-2021</a:t>
            </a:r>
          </a:p>
        </c:rich>
      </c:tx>
      <c:layout>
        <c:manualLayout>
          <c:xMode val="edge"/>
          <c:yMode val="edge"/>
          <c:x val="0.26957295373665513"/>
          <c:y val="5.2356020942408519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25978647686826E-2"/>
          <c:y val="0.14790575916230397"/>
          <c:w val="0.91637010676156549"/>
          <c:h val="0.73560209424083833"/>
        </c:manualLayout>
      </c:layout>
      <c:barChart>
        <c:barDir val="col"/>
        <c:grouping val="clustered"/>
        <c:varyColors val="0"/>
        <c:ser>
          <c:idx val="0"/>
          <c:order val="0"/>
          <c:tx>
            <c:v>Full-Time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Time'!$A$38:$A$47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Time'!$B$38:$B$47</c:f>
              <c:numCache>
                <c:formatCode>General</c:formatCode>
                <c:ptCount val="10"/>
                <c:pt idx="0">
                  <c:v>1948</c:v>
                </c:pt>
                <c:pt idx="1">
                  <c:v>1969</c:v>
                </c:pt>
                <c:pt idx="2">
                  <c:v>1935</c:v>
                </c:pt>
                <c:pt idx="3">
                  <c:v>1899</c:v>
                </c:pt>
                <c:pt idx="4">
                  <c:v>1913</c:v>
                </c:pt>
                <c:pt idx="5">
                  <c:v>1903</c:v>
                </c:pt>
                <c:pt idx="6">
                  <c:v>1799</c:v>
                </c:pt>
                <c:pt idx="7">
                  <c:v>1853</c:v>
                </c:pt>
                <c:pt idx="8">
                  <c:v>1840</c:v>
                </c:pt>
                <c:pt idx="9">
                  <c:v>1739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7B-4A48-949A-040FAF929098}"/>
            </c:ext>
          </c:extLst>
        </c:ser>
        <c:ser>
          <c:idx val="1"/>
          <c:order val="1"/>
          <c:tx>
            <c:v>Part-Time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Time'!$A$38:$A$47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Time'!$C$38:$C$47</c:f>
              <c:numCache>
                <c:formatCode>General</c:formatCode>
                <c:ptCount val="10"/>
                <c:pt idx="0">
                  <c:v>1106</c:v>
                </c:pt>
                <c:pt idx="1">
                  <c:v>1070</c:v>
                </c:pt>
                <c:pt idx="2">
                  <c:v>1103</c:v>
                </c:pt>
                <c:pt idx="3">
                  <c:v>1038</c:v>
                </c:pt>
                <c:pt idx="4">
                  <c:v>1046</c:v>
                </c:pt>
                <c:pt idx="5">
                  <c:v>1029</c:v>
                </c:pt>
                <c:pt idx="6">
                  <c:v>1015</c:v>
                </c:pt>
                <c:pt idx="7">
                  <c:v>821</c:v>
                </c:pt>
                <c:pt idx="8">
                  <c:v>814</c:v>
                </c:pt>
                <c:pt idx="9">
                  <c:v>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7B-4A48-949A-040FAF929098}"/>
            </c:ext>
          </c:extLst>
        </c:ser>
        <c:ser>
          <c:idx val="2"/>
          <c:order val="2"/>
          <c:tx>
            <c:v>Total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Time'!$A$38:$A$47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Time'!$D$38:$D$47</c:f>
              <c:numCache>
                <c:formatCode>General</c:formatCode>
                <c:ptCount val="10"/>
                <c:pt idx="0">
                  <c:v>3054</c:v>
                </c:pt>
                <c:pt idx="1">
                  <c:v>3039</c:v>
                </c:pt>
                <c:pt idx="2">
                  <c:v>3038</c:v>
                </c:pt>
                <c:pt idx="3">
                  <c:v>2937</c:v>
                </c:pt>
                <c:pt idx="4">
                  <c:v>2959</c:v>
                </c:pt>
                <c:pt idx="5">
                  <c:v>2932</c:v>
                </c:pt>
                <c:pt idx="6">
                  <c:v>2814</c:v>
                </c:pt>
                <c:pt idx="7">
                  <c:v>2674</c:v>
                </c:pt>
                <c:pt idx="8">
                  <c:v>2654</c:v>
                </c:pt>
                <c:pt idx="9">
                  <c:v>2503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7B-4A48-949A-040FAF9290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55315456"/>
        <c:axId val="59765888"/>
      </c:barChart>
      <c:catAx>
        <c:axId val="55315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9765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9765888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/>
            </a:pPr>
            <a:endParaRPr lang="en-US"/>
          </a:p>
        </c:txPr>
        <c:crossAx val="5531545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967971530249179"/>
          <c:y val="0.95680628272251322"/>
          <c:w val="0.27135231316726038"/>
          <c:h val="3.6649214659685882E-2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en-US"/>
        </a:p>
      </c:txPr>
    </c:legend>
    <c:plotVisOnly val="0"/>
    <c:dispBlanksAs val="gap"/>
    <c:showDLblsOverMax val="0"/>
  </c:chart>
  <c:txPr>
    <a:bodyPr/>
    <a:lstStyle/>
    <a:p>
      <a:pPr>
        <a:defRPr sz="800"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200"/>
              <a:t>GRADUATE HEADCOUNT BY FULL/PART-TIME</a:t>
            </a:r>
          </a:p>
          <a:p>
            <a:pPr>
              <a:defRPr/>
            </a:pPr>
            <a:r>
              <a:rPr lang="en-US" sz="1200"/>
              <a:t>Full-Time, Part-Time &amp; Total Students</a:t>
            </a:r>
          </a:p>
          <a:p>
            <a:pPr>
              <a:defRPr/>
            </a:pPr>
            <a:r>
              <a:rPr lang="en-US" sz="1200"/>
              <a:t>Fall: 2012-2021</a:t>
            </a:r>
          </a:p>
          <a:p>
            <a:pPr>
              <a:defRPr/>
            </a:pPr>
            <a:endParaRPr lang="en-US"/>
          </a:p>
        </c:rich>
      </c:tx>
      <c:layout>
        <c:manualLayout>
          <c:xMode val="edge"/>
          <c:yMode val="edge"/>
          <c:x val="0.29982206405693984"/>
          <c:y val="1.963350785340314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6725978647686826E-2"/>
          <c:y val="0.1806282722513089"/>
          <c:w val="0.91637010676156549"/>
          <c:h val="0.70287958115183269"/>
        </c:manualLayout>
      </c:layout>
      <c:barChart>
        <c:barDir val="col"/>
        <c:grouping val="clustered"/>
        <c:varyColors val="0"/>
        <c:ser>
          <c:idx val="0"/>
          <c:order val="0"/>
          <c:tx>
            <c:v>Full-Time</c:v>
          </c:tx>
          <c:invertIfNegative val="0"/>
          <c:dLbls>
            <c:dLbl>
              <c:idx val="3"/>
              <c:layout>
                <c:manualLayout>
                  <c:x val="-8.288928359976360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8DE8-4182-953F-1C8F7F447D50}"/>
                </c:ext>
              </c:extLst>
            </c:dLbl>
            <c:dLbl>
              <c:idx val="4"/>
              <c:layout>
                <c:manualLayout>
                  <c:x val="-5.92066311426879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DE8-4182-953F-1C8F7F447D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Time'!$A$61:$A$70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Time'!$B$61:$B$70</c:f>
              <c:numCache>
                <c:formatCode>General</c:formatCode>
                <c:ptCount val="10"/>
                <c:pt idx="0">
                  <c:v>521</c:v>
                </c:pt>
                <c:pt idx="1">
                  <c:v>618</c:v>
                </c:pt>
                <c:pt idx="2">
                  <c:v>938</c:v>
                </c:pt>
                <c:pt idx="3">
                  <c:v>1054</c:v>
                </c:pt>
                <c:pt idx="4">
                  <c:v>1117</c:v>
                </c:pt>
                <c:pt idx="5">
                  <c:v>655</c:v>
                </c:pt>
                <c:pt idx="6">
                  <c:v>570</c:v>
                </c:pt>
                <c:pt idx="7">
                  <c:v>516</c:v>
                </c:pt>
                <c:pt idx="8">
                  <c:v>470</c:v>
                </c:pt>
                <c:pt idx="9">
                  <c:v>478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B6B-4366-BE74-8E6B88CBC24A}"/>
            </c:ext>
          </c:extLst>
        </c:ser>
        <c:ser>
          <c:idx val="1"/>
          <c:order val="1"/>
          <c:tx>
            <c:v>Part-Time</c:v>
          </c:tx>
          <c:invertIfNegative val="0"/>
          <c:dLbls>
            <c:dLbl>
              <c:idx val="0"/>
              <c:layout>
                <c:manualLayout>
                  <c:x val="-9.4730609828300883E-3"/>
                  <c:y val="-1.7452006980802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DE8-4182-953F-1C8F7F447D50}"/>
                </c:ext>
              </c:extLst>
            </c:dLbl>
            <c:dLbl>
              <c:idx val="1"/>
              <c:layout>
                <c:manualLayout>
                  <c:x val="-7.104795737122558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DE8-4182-953F-1C8F7F447D50}"/>
                </c:ext>
              </c:extLst>
            </c:dLbl>
            <c:dLbl>
              <c:idx val="2"/>
              <c:layout>
                <c:manualLayout>
                  <c:x val="-7.104795737122558E-3"/>
                  <c:y val="1.7452006980802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8DE8-4182-953F-1C8F7F447D50}"/>
                </c:ext>
              </c:extLst>
            </c:dLbl>
            <c:dLbl>
              <c:idx val="3"/>
              <c:layout>
                <c:manualLayout>
                  <c:x val="-7.1047957371226014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DE8-4182-953F-1C8F7F447D50}"/>
                </c:ext>
              </c:extLst>
            </c:dLbl>
            <c:dLbl>
              <c:idx val="4"/>
              <c:layout>
                <c:manualLayout>
                  <c:x val="-1.0657193605683837E-2"/>
                  <c:y val="-6.39899530455455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8DE8-4182-953F-1C8F7F447D50}"/>
                </c:ext>
              </c:extLst>
            </c:dLbl>
            <c:dLbl>
              <c:idx val="5"/>
              <c:layout>
                <c:manualLayout>
                  <c:x val="-7.104795737122558E-3"/>
                  <c:y val="-6.3989953045545512E-1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DE8-4182-953F-1C8F7F447D50}"/>
                </c:ext>
              </c:extLst>
            </c:dLbl>
            <c:dLbl>
              <c:idx val="6"/>
              <c:layout>
                <c:manualLayout>
                  <c:x val="-4.7365304914150381E-3"/>
                  <c:y val="0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8DE8-4182-953F-1C8F7F447D50}"/>
                </c:ext>
              </c:extLst>
            </c:dLbl>
            <c:dLbl>
              <c:idx val="7"/>
              <c:layout>
                <c:manualLayout>
                  <c:x val="-1.0657193605683837E-2"/>
                  <c:y val="5.23560209424083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DE8-4182-953F-1C8F7F447D50}"/>
                </c:ext>
              </c:extLst>
            </c:dLbl>
            <c:dLbl>
              <c:idx val="8"/>
              <c:layout>
                <c:manualLayout>
                  <c:x val="-3.552397868561279E-3"/>
                  <c:y val="1.745200698080279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8DE8-4182-953F-1C8F7F447D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Time'!$A$61:$A$70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Time'!$C$61:$C$70</c:f>
              <c:numCache>
                <c:formatCode>General</c:formatCode>
                <c:ptCount val="10"/>
                <c:pt idx="0">
                  <c:v>1473</c:v>
                </c:pt>
                <c:pt idx="1">
                  <c:v>1480</c:v>
                </c:pt>
                <c:pt idx="2">
                  <c:v>1455</c:v>
                </c:pt>
                <c:pt idx="3">
                  <c:v>1411</c:v>
                </c:pt>
                <c:pt idx="4">
                  <c:v>1352</c:v>
                </c:pt>
                <c:pt idx="5">
                  <c:v>1369</c:v>
                </c:pt>
                <c:pt idx="6">
                  <c:v>1191</c:v>
                </c:pt>
                <c:pt idx="7">
                  <c:v>1085</c:v>
                </c:pt>
                <c:pt idx="8">
                  <c:v>1022</c:v>
                </c:pt>
                <c:pt idx="9">
                  <c:v>963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B6B-4366-BE74-8E6B88CBC24A}"/>
            </c:ext>
          </c:extLst>
        </c:ser>
        <c:ser>
          <c:idx val="2"/>
          <c:order val="2"/>
          <c:tx>
            <c:v>Total</c:v>
          </c:tx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'Full-Part Time'!$A$61:$A$70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'Full-Part Time'!$D$61:$D$70</c:f>
              <c:numCache>
                <c:formatCode>General</c:formatCode>
                <c:ptCount val="10"/>
                <c:pt idx="0">
                  <c:v>1994</c:v>
                </c:pt>
                <c:pt idx="1">
                  <c:v>2098</c:v>
                </c:pt>
                <c:pt idx="2">
                  <c:v>2393</c:v>
                </c:pt>
                <c:pt idx="3">
                  <c:v>2465</c:v>
                </c:pt>
                <c:pt idx="4">
                  <c:v>2469</c:v>
                </c:pt>
                <c:pt idx="5">
                  <c:v>2024</c:v>
                </c:pt>
                <c:pt idx="6">
                  <c:v>1761</c:v>
                </c:pt>
                <c:pt idx="7">
                  <c:v>1601</c:v>
                </c:pt>
                <c:pt idx="8">
                  <c:v>1492</c:v>
                </c:pt>
                <c:pt idx="9">
                  <c:v>1441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B6B-4366-BE74-8E6B88CBC24A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89316736"/>
        <c:axId val="92996736"/>
      </c:barChart>
      <c:catAx>
        <c:axId val="8931673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9299673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299673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/>
            </a:pPr>
            <a:endParaRPr lang="en-US"/>
          </a:p>
        </c:txPr>
        <c:crossAx val="89316736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8523131672597866"/>
          <c:y val="0.95287958115183269"/>
          <c:w val="0.27135231316725994"/>
          <c:h val="3.6649214659685299E-2"/>
        </c:manualLayout>
      </c:layout>
      <c:overlay val="0"/>
      <c:spPr>
        <a:ln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en-US"/>
        </a:p>
      </c:txPr>
    </c:legend>
    <c:plotVisOnly val="1"/>
    <c:dispBlanksAs val="gap"/>
    <c:showDLblsOverMax val="0"/>
  </c:chart>
  <c:txPr>
    <a:bodyPr/>
    <a:lstStyle/>
    <a:p>
      <a:pPr>
        <a:defRPr b="1"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UIS HEADCOUNT BY GENDER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Male &amp; Female Students</a:t>
            </a: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7455516014234908"/>
          <c:y val="2.6178010471204238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25978647686826E-2"/>
          <c:y val="0.14790575916230397"/>
          <c:w val="0.91637010676156549"/>
          <c:h val="0.73560209424083833"/>
        </c:manualLayout>
      </c:layout>
      <c:barChart>
        <c:barDir val="col"/>
        <c:grouping val="stacked"/>
        <c:varyColors val="0"/>
        <c:ser>
          <c:idx val="0"/>
          <c:order val="0"/>
          <c:tx>
            <c:v>Male</c:v>
          </c:tx>
          <c:spPr>
            <a:solidFill>
              <a:schemeClr val="accent2">
                <a:lumMod val="60000"/>
                <a:lumOff val="40000"/>
              </a:schemeClr>
            </a:solidFill>
            <a:ln w="12700">
              <a:solidFill>
                <a:schemeClr val="tx1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Gender!$B$15:$B$24</c:f>
              <c:numCache>
                <c:formatCode>General</c:formatCode>
                <c:ptCount val="10"/>
                <c:pt idx="0">
                  <c:v>2500</c:v>
                </c:pt>
                <c:pt idx="1">
                  <c:v>2525</c:v>
                </c:pt>
                <c:pt idx="2">
                  <c:v>2790</c:v>
                </c:pt>
                <c:pt idx="3">
                  <c:v>2803</c:v>
                </c:pt>
                <c:pt idx="4">
                  <c:v>2805</c:v>
                </c:pt>
                <c:pt idx="5">
                  <c:v>2527</c:v>
                </c:pt>
                <c:pt idx="6">
                  <c:v>2322</c:v>
                </c:pt>
                <c:pt idx="7">
                  <c:v>2071</c:v>
                </c:pt>
                <c:pt idx="8">
                  <c:v>1970</c:v>
                </c:pt>
                <c:pt idx="9">
                  <c:v>1877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8B-4D19-992E-AC6CFC50A2EC}"/>
            </c:ext>
          </c:extLst>
        </c:ser>
        <c:ser>
          <c:idx val="1"/>
          <c:order val="1"/>
          <c:tx>
            <c:v>Female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Gender!$C$15:$C$24</c:f>
              <c:numCache>
                <c:formatCode>General</c:formatCode>
                <c:ptCount val="10"/>
                <c:pt idx="0">
                  <c:v>2548</c:v>
                </c:pt>
                <c:pt idx="1">
                  <c:v>2612</c:v>
                </c:pt>
                <c:pt idx="2">
                  <c:v>2641</c:v>
                </c:pt>
                <c:pt idx="3">
                  <c:v>2599</c:v>
                </c:pt>
                <c:pt idx="4">
                  <c:v>2623</c:v>
                </c:pt>
                <c:pt idx="5">
                  <c:v>2429</c:v>
                </c:pt>
                <c:pt idx="6">
                  <c:v>2253</c:v>
                </c:pt>
                <c:pt idx="7">
                  <c:v>2204</c:v>
                </c:pt>
                <c:pt idx="8">
                  <c:v>2176</c:v>
                </c:pt>
                <c:pt idx="9">
                  <c:v>2067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28B-4D19-992E-AC6CFC50A2EC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99275520"/>
        <c:axId val="99277056"/>
      </c:barChart>
      <c:catAx>
        <c:axId val="99275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7705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27705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275520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039145907473309"/>
          <c:y val="0.95026178010471218"/>
          <c:w val="0.14590747330960854"/>
          <c:h val="3.66492146596858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 HEADCOUNT BY GENDER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Male &amp; Female Students</a:t>
            </a: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0160142856726707"/>
          <c:y val="4.4272606217860613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25978647686826E-2"/>
          <c:y val="0.14790575916230397"/>
          <c:w val="0.91637010676156549"/>
          <c:h val="0.73560209424083833"/>
        </c:manualLayout>
      </c:layout>
      <c:barChart>
        <c:barDir val="col"/>
        <c:grouping val="stacked"/>
        <c:varyColors val="0"/>
        <c:ser>
          <c:idx val="0"/>
          <c:order val="0"/>
          <c:tx>
            <c:v>Male</c:v>
          </c:tx>
          <c:spPr>
            <a:solidFill>
              <a:schemeClr val="accent1">
                <a:lumMod val="40000"/>
                <a:lumOff val="6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Gender!$F$15:$F$24</c:f>
              <c:numCache>
                <c:formatCode>General</c:formatCode>
                <c:ptCount val="10"/>
                <c:pt idx="0">
                  <c:v>1494</c:v>
                </c:pt>
                <c:pt idx="1">
                  <c:v>1488</c:v>
                </c:pt>
                <c:pt idx="2">
                  <c:v>1486</c:v>
                </c:pt>
                <c:pt idx="3">
                  <c:v>1446</c:v>
                </c:pt>
                <c:pt idx="4">
                  <c:v>1444</c:v>
                </c:pt>
                <c:pt idx="5">
                  <c:v>1481</c:v>
                </c:pt>
                <c:pt idx="6">
                  <c:v>1421</c:v>
                </c:pt>
                <c:pt idx="7">
                  <c:v>1305</c:v>
                </c:pt>
                <c:pt idx="8">
                  <c:v>1257</c:v>
                </c:pt>
                <c:pt idx="9">
                  <c:v>1172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F9B-439C-B2D5-40D1691D2852}"/>
            </c:ext>
          </c:extLst>
        </c:ser>
        <c:ser>
          <c:idx val="1"/>
          <c:order val="1"/>
          <c:tx>
            <c:v>Female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Gender!$G$15:$G$24</c:f>
              <c:numCache>
                <c:formatCode>General</c:formatCode>
                <c:ptCount val="10"/>
                <c:pt idx="0">
                  <c:v>1560</c:v>
                </c:pt>
                <c:pt idx="1">
                  <c:v>1551</c:v>
                </c:pt>
                <c:pt idx="2">
                  <c:v>1552</c:v>
                </c:pt>
                <c:pt idx="3">
                  <c:v>1491</c:v>
                </c:pt>
                <c:pt idx="4">
                  <c:v>1515</c:v>
                </c:pt>
                <c:pt idx="5">
                  <c:v>1451</c:v>
                </c:pt>
                <c:pt idx="6">
                  <c:v>1393</c:v>
                </c:pt>
                <c:pt idx="7">
                  <c:v>1369</c:v>
                </c:pt>
                <c:pt idx="8">
                  <c:v>1397</c:v>
                </c:pt>
                <c:pt idx="9">
                  <c:v>1331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F9B-439C-B2D5-40D1691D2852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44410112"/>
        <c:axId val="144496896"/>
      </c:barChart>
      <c:catAx>
        <c:axId val="1444101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96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4496896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4441011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483985765124559"/>
          <c:y val="0.95418848167539272"/>
          <c:w val="0.14590747330960696"/>
          <c:h val="3.6649214659686409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GRADUATE HEADCOUNT BY GENDER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Male &amp; Female Students</a:t>
            </a:r>
            <a:endParaRPr lang="en-US" sz="12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3274015748031494"/>
          <c:y val="8.827285446066671E-4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6725978647686826E-2"/>
          <c:y val="0.14790575916230397"/>
          <c:w val="0.91637010676156549"/>
          <c:h val="0.73560209424083833"/>
        </c:manualLayout>
      </c:layout>
      <c:barChart>
        <c:barDir val="col"/>
        <c:grouping val="stacked"/>
        <c:varyColors val="0"/>
        <c:ser>
          <c:idx val="0"/>
          <c:order val="0"/>
          <c:tx>
            <c:v>Male</c:v>
          </c:tx>
          <c:spPr>
            <a:solidFill>
              <a:schemeClr val="accent1">
                <a:lumMod val="60000"/>
                <a:lumOff val="40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Gender!$K$15:$K$24</c:f>
              <c:numCache>
                <c:formatCode>General</c:formatCode>
                <c:ptCount val="10"/>
                <c:pt idx="0">
                  <c:v>1006</c:v>
                </c:pt>
                <c:pt idx="1">
                  <c:v>1037</c:v>
                </c:pt>
                <c:pt idx="2">
                  <c:v>1304</c:v>
                </c:pt>
                <c:pt idx="3">
                  <c:v>1357</c:v>
                </c:pt>
                <c:pt idx="4">
                  <c:v>1361</c:v>
                </c:pt>
                <c:pt idx="5">
                  <c:v>1046</c:v>
                </c:pt>
                <c:pt idx="6">
                  <c:v>901</c:v>
                </c:pt>
                <c:pt idx="7">
                  <c:v>766</c:v>
                </c:pt>
                <c:pt idx="8">
                  <c:v>713</c:v>
                </c:pt>
                <c:pt idx="9">
                  <c:v>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59C-4D32-8801-3A0061798986}"/>
            </c:ext>
          </c:extLst>
        </c:ser>
        <c:ser>
          <c:idx val="1"/>
          <c:order val="1"/>
          <c:tx>
            <c:v>Female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Gender!$A$15:$A$24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Gender!$L$15:$L$24</c:f>
              <c:numCache>
                <c:formatCode>General</c:formatCode>
                <c:ptCount val="10"/>
                <c:pt idx="0">
                  <c:v>988</c:v>
                </c:pt>
                <c:pt idx="1">
                  <c:v>1061</c:v>
                </c:pt>
                <c:pt idx="2">
                  <c:v>1089</c:v>
                </c:pt>
                <c:pt idx="3">
                  <c:v>1108</c:v>
                </c:pt>
                <c:pt idx="4">
                  <c:v>1108</c:v>
                </c:pt>
                <c:pt idx="5">
                  <c:v>978</c:v>
                </c:pt>
                <c:pt idx="6">
                  <c:v>860</c:v>
                </c:pt>
                <c:pt idx="7">
                  <c:v>835</c:v>
                </c:pt>
                <c:pt idx="8">
                  <c:v>779</c:v>
                </c:pt>
                <c:pt idx="9">
                  <c:v>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59C-4D32-8801-3A0061798986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76131456"/>
        <c:axId val="177751552"/>
      </c:barChart>
      <c:catAx>
        <c:axId val="1761314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775155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77751552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76131456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45195729537366591"/>
          <c:y val="0.95418848167539272"/>
          <c:w val="0.14590747330960846"/>
          <c:h val="3.664921465968620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200" b="1" i="0" strike="noStrike">
                <a:solidFill>
                  <a:srgbClr val="000000"/>
                </a:solidFill>
                <a:latin typeface="Arial"/>
                <a:cs typeface="Arial"/>
              </a:rPr>
              <a:t>UIS FULL TIME EQUIVALENCE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Undergraduate, Graduate &amp; Total FTE Students</a:t>
            </a:r>
            <a:endParaRPr lang="en-US" sz="1100" b="0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 sz="1100" b="1" i="0" strike="noStrike">
                <a:solidFill>
                  <a:srgbClr val="000000"/>
                </a:solidFill>
                <a:latin typeface="Arial"/>
                <a:cs typeface="Arial"/>
              </a:rPr>
              <a:t>Fall: 2012-2021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 sz="1000" b="1" i="0" strike="noStrike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328291814946619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380787168529572E-2"/>
          <c:y val="0.14790575916230397"/>
          <c:w val="0.86925265307430355"/>
          <c:h val="0.73691099476439781"/>
        </c:manualLayout>
      </c:layout>
      <c:barChart>
        <c:barDir val="col"/>
        <c:grouping val="clustered"/>
        <c:varyColors val="0"/>
        <c:ser>
          <c:idx val="0"/>
          <c:order val="0"/>
          <c:tx>
            <c:v>Undergraduate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'FTE STUD DATA'!$A$15:$A$24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'FTE STUD DATA'!$B$15:$B$24</c:f>
              <c:numCache>
                <c:formatCode>0.00</c:formatCode>
                <c:ptCount val="10"/>
                <c:pt idx="0">
                  <c:v>2334.0700000000002</c:v>
                </c:pt>
                <c:pt idx="1">
                  <c:v>2330.4699999999998</c:v>
                </c:pt>
                <c:pt idx="2">
                  <c:v>2311.87</c:v>
                </c:pt>
                <c:pt idx="3">
                  <c:v>2264.8000000000002</c:v>
                </c:pt>
                <c:pt idx="4">
                  <c:v>2286.9</c:v>
                </c:pt>
                <c:pt idx="5">
                  <c:v>2282.1999999999998</c:v>
                </c:pt>
                <c:pt idx="6">
                  <c:v>2162.4</c:v>
                </c:pt>
                <c:pt idx="7">
                  <c:v>2151.13</c:v>
                </c:pt>
                <c:pt idx="8">
                  <c:v>2147.9299999999998</c:v>
                </c:pt>
                <c:pt idx="9">
                  <c:v>2021.6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A4-43EB-9431-42E667B29089}"/>
            </c:ext>
          </c:extLst>
        </c:ser>
        <c:ser>
          <c:idx val="1"/>
          <c:order val="1"/>
          <c:tx>
            <c:v>Graduate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'FTE STUD DATA'!$A$15:$A$24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'FTE STUD DATA'!$C$15:$C$24</c:f>
              <c:numCache>
                <c:formatCode>General</c:formatCode>
                <c:ptCount val="10"/>
                <c:pt idx="0">
                  <c:v>1157.33</c:v>
                </c:pt>
                <c:pt idx="1">
                  <c:v>1245.83</c:v>
                </c:pt>
                <c:pt idx="2">
                  <c:v>1569.08</c:v>
                </c:pt>
                <c:pt idx="3">
                  <c:v>1656.25</c:v>
                </c:pt>
                <c:pt idx="4" formatCode="0.00">
                  <c:v>1697.7</c:v>
                </c:pt>
                <c:pt idx="5" formatCode="0.00">
                  <c:v>1243.9000000000001</c:v>
                </c:pt>
                <c:pt idx="6" formatCode="0.00">
                  <c:v>1048.92</c:v>
                </c:pt>
                <c:pt idx="7" formatCode="0.00">
                  <c:v>950.33</c:v>
                </c:pt>
                <c:pt idx="8" formatCode="0.00">
                  <c:v>909.25</c:v>
                </c:pt>
                <c:pt idx="9" formatCode="0.00">
                  <c:v>879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A4-43EB-9431-42E667B29089}"/>
            </c:ext>
          </c:extLst>
        </c:ser>
        <c:ser>
          <c:idx val="2"/>
          <c:order val="2"/>
          <c:tx>
            <c:v>Total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800" b="1" baseline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'FTE STUD DATA'!$A$15:$A$24</c:f>
              <c:strCache>
                <c:ptCount val="10"/>
                <c:pt idx="0">
                  <c:v> '12</c:v>
                </c:pt>
                <c:pt idx="1">
                  <c:v> '13</c:v>
                </c:pt>
                <c:pt idx="2">
                  <c:v> '14</c:v>
                </c:pt>
                <c:pt idx="3">
                  <c:v> '15</c:v>
                </c:pt>
                <c:pt idx="4">
                  <c:v> '16</c:v>
                </c:pt>
                <c:pt idx="5">
                  <c:v> '17</c:v>
                </c:pt>
                <c:pt idx="6">
                  <c:v> '18</c:v>
                </c:pt>
                <c:pt idx="7">
                  <c:v> '19</c:v>
                </c:pt>
                <c:pt idx="8">
                  <c:v> '20</c:v>
                </c:pt>
                <c:pt idx="9">
                  <c:v> '21</c:v>
                </c:pt>
              </c:strCache>
            </c:strRef>
          </c:cat>
          <c:val>
            <c:numRef>
              <c:f>'FTE STUD DATA'!$D$15:$D$24</c:f>
              <c:numCache>
                <c:formatCode>0.00</c:formatCode>
                <c:ptCount val="10"/>
                <c:pt idx="0">
                  <c:v>3491.4</c:v>
                </c:pt>
                <c:pt idx="1">
                  <c:v>3576.2999999999997</c:v>
                </c:pt>
                <c:pt idx="2">
                  <c:v>3880.95</c:v>
                </c:pt>
                <c:pt idx="3">
                  <c:v>3921.05</c:v>
                </c:pt>
                <c:pt idx="4">
                  <c:v>3984.6000000000004</c:v>
                </c:pt>
                <c:pt idx="5">
                  <c:v>3526.1</c:v>
                </c:pt>
                <c:pt idx="6">
                  <c:v>3211.32</c:v>
                </c:pt>
                <c:pt idx="7">
                  <c:v>3101.46</c:v>
                </c:pt>
                <c:pt idx="8">
                  <c:v>3057.18</c:v>
                </c:pt>
                <c:pt idx="9">
                  <c:v>2900.6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A4-43EB-9431-42E667B29089}"/>
            </c:ext>
          </c:extLst>
        </c:ser>
        <c:dLbls>
          <c:showLegendKey val="1"/>
          <c:showVal val="1"/>
          <c:showCatName val="0"/>
          <c:showSerName val="0"/>
          <c:showPercent val="0"/>
          <c:showBubbleSize val="0"/>
        </c:dLbls>
        <c:gapWidth val="150"/>
        <c:axId val="201141632"/>
        <c:axId val="201680000"/>
      </c:barChart>
      <c:catAx>
        <c:axId val="2011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68000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01680000"/>
        <c:scaling>
          <c:orientation val="minMax"/>
        </c:scaling>
        <c:delete val="0"/>
        <c:axPos val="l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01141632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34608540925266962"/>
          <c:y val="0.95680628272251322"/>
          <c:w val="0.33274021352313166"/>
          <c:h val="3.664921465968588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92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chart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chart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000-000000000000}">
  <sheetPr codeName="Chart1"/>
  <sheetViews>
    <sheetView tabSelected="1" workbookViewId="0"/>
  </sheetViews>
  <pageMargins left="0.75" right="0.75" top="1" bottom="1" header="0.5" footer="0.5"/>
  <pageSetup orientation="landscape" r:id="rId1"/>
  <headerFooter alignWithMargins="0">
    <oddFooter>&amp;L&amp;8SOURCE: Office of Institutional Research reports.</oddFooter>
  </headerFooter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 codeName="Chart2"/>
  <sheetViews>
    <sheetView workbookViewId="0"/>
  </sheetViews>
  <pageMargins left="0.75" right="0.75" top="1" bottom="1" header="0.5" footer="0.5"/>
  <pageSetup orientation="landscape" r:id="rId1"/>
  <headerFooter alignWithMargins="0">
    <oddFooter>&amp;L&amp;8SOURCE: Office of Institutional Research Reports</oddFooter>
  </headerFooter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200-000000000000}">
  <sheetPr codeName="Chart3"/>
  <sheetViews>
    <sheetView workbookViewId="0"/>
  </sheetViews>
  <pageMargins left="0.75" right="0.75" top="1" bottom="1" header="0.5" footer="0.5"/>
  <pageSetup orientation="landscape" r:id="rId1"/>
  <headerFooter alignWithMargins="0">
    <oddFooter>&amp;L&amp;8SOURCE: Office of Institutional Research Reports</oddFooter>
  </headerFooter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5" right="0.75" top="1" bottom="1" header="0.5" footer="0.5"/>
  <pageSetup orientation="landscape" r:id="rId1"/>
  <headerFooter alignWithMargins="0">
    <oddFooter>&amp;L&amp;8SOURCE: Office of Institutional Research Reports</oddFooter>
  </headerFooter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workbookViewId="0"/>
  </sheetViews>
  <pageMargins left="0.75" right="0.75" top="1" bottom="1" header="0.5" footer="0.5"/>
  <pageSetup orientation="landscape" r:id="rId1"/>
  <headerFooter alignWithMargins="0">
    <oddFooter>&amp;L&amp;8SOURCE: Office of Institutional Research Reports</oddFooter>
  </headerFooter>
  <drawing r:id="rId2"/>
</chartsheet>
</file>

<file path=xl/chartsheets/sheet6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workbookViewId="0"/>
  </sheetViews>
  <pageMargins left="0.75" right="0.75" top="1" bottom="1" header="0.5" footer="0.5"/>
  <pageSetup orientation="landscape" r:id="rId1"/>
  <headerFooter alignWithMargins="0">
    <oddFooter>&amp;L&amp;8Source: Office of Institutional Research reports</oddFooter>
  </headerFooter>
  <drawing r:id="rId2"/>
</chartsheet>
</file>

<file path=xl/chartsheets/sheet7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600-000000000000}">
  <sheetPr/>
  <sheetViews>
    <sheetView workbookViewId="0"/>
  </sheetViews>
  <pageMargins left="0.75" right="0.75" top="1" bottom="1" header="0.5" footer="0.5"/>
  <pageSetup orientation="landscape" r:id="rId1"/>
  <headerFooter alignWithMargins="0">
    <oddFooter>&amp;L&amp;8SOURCE: Office of Institutional Research Reports</oddFooter>
  </headerFooter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10725150" cy="727710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24"/>
  <sheetViews>
    <sheetView workbookViewId="0">
      <selection activeCell="E23" sqref="E23"/>
    </sheetView>
  </sheetViews>
  <sheetFormatPr defaultRowHeight="13.2" x14ac:dyDescent="0.25"/>
  <cols>
    <col min="2" max="2" width="18" bestFit="1" customWidth="1"/>
    <col min="3" max="3" width="11.109375" customWidth="1"/>
    <col min="4" max="4" width="11.33203125" customWidth="1"/>
  </cols>
  <sheetData>
    <row r="1" spans="1:4" x14ac:dyDescent="0.25">
      <c r="A1" t="s">
        <v>28</v>
      </c>
    </row>
    <row r="2" spans="1:4" x14ac:dyDescent="0.25">
      <c r="A2" t="s">
        <v>20</v>
      </c>
      <c r="B2" t="s">
        <v>21</v>
      </c>
      <c r="C2" t="s">
        <v>22</v>
      </c>
      <c r="D2" t="s">
        <v>23</v>
      </c>
    </row>
    <row r="3" spans="1:4" x14ac:dyDescent="0.25">
      <c r="A3" t="s">
        <v>5</v>
      </c>
      <c r="B3" s="2">
        <v>1395.46</v>
      </c>
      <c r="C3" s="2">
        <v>855.82</v>
      </c>
      <c r="D3" s="3">
        <f>SUM(B3:C3)</f>
        <v>2251.2800000000002</v>
      </c>
    </row>
    <row r="4" spans="1:4" x14ac:dyDescent="0.25">
      <c r="A4" t="s">
        <v>6</v>
      </c>
      <c r="B4" s="2">
        <v>1565</v>
      </c>
      <c r="C4" s="2">
        <v>1004.65</v>
      </c>
      <c r="D4" s="4">
        <f>B4+C4</f>
        <v>2569.65</v>
      </c>
    </row>
    <row r="5" spans="1:4" x14ac:dyDescent="0.25">
      <c r="A5" t="s">
        <v>7</v>
      </c>
      <c r="B5" s="2">
        <v>1733.93</v>
      </c>
      <c r="C5" s="2">
        <v>1053.22</v>
      </c>
      <c r="D5" s="4">
        <f>SUM(B5:C5)</f>
        <v>2787.15</v>
      </c>
    </row>
    <row r="6" spans="1:4" x14ac:dyDescent="0.25">
      <c r="A6" t="s">
        <v>8</v>
      </c>
      <c r="B6" s="2">
        <v>1855.67</v>
      </c>
      <c r="C6" s="2">
        <v>1040.6400000000001</v>
      </c>
      <c r="D6" s="4">
        <f t="shared" ref="D6:D13" si="0">B6+C6</f>
        <v>2896.3100000000004</v>
      </c>
    </row>
    <row r="7" spans="1:4" x14ac:dyDescent="0.25">
      <c r="A7" t="s">
        <v>0</v>
      </c>
      <c r="B7" s="2">
        <v>1819.54</v>
      </c>
      <c r="C7" s="2">
        <v>1000.48</v>
      </c>
      <c r="D7" s="4">
        <f t="shared" si="0"/>
        <v>2820.02</v>
      </c>
    </row>
    <row r="8" spans="1:4" x14ac:dyDescent="0.25">
      <c r="A8" t="s">
        <v>12</v>
      </c>
      <c r="B8" s="2">
        <v>1934.61</v>
      </c>
      <c r="C8" s="2">
        <v>1050.32</v>
      </c>
      <c r="D8" s="5">
        <f t="shared" si="0"/>
        <v>2984.93</v>
      </c>
    </row>
    <row r="9" spans="1:4" x14ac:dyDescent="0.25">
      <c r="A9" t="s">
        <v>13</v>
      </c>
      <c r="B9" s="2">
        <v>2032.73</v>
      </c>
      <c r="C9" s="2">
        <v>1095.75</v>
      </c>
      <c r="D9" s="5">
        <f t="shared" si="0"/>
        <v>3128.48</v>
      </c>
    </row>
    <row r="10" spans="1:4" x14ac:dyDescent="0.25">
      <c r="A10" t="s">
        <v>19</v>
      </c>
      <c r="B10" s="2">
        <v>2106.73</v>
      </c>
      <c r="C10" s="2">
        <v>1122.75</v>
      </c>
      <c r="D10" s="5">
        <f t="shared" si="0"/>
        <v>3229.48</v>
      </c>
    </row>
    <row r="11" spans="1:4" x14ac:dyDescent="0.25">
      <c r="A11" t="s">
        <v>25</v>
      </c>
      <c r="B11" s="2">
        <v>2191.4</v>
      </c>
      <c r="C11" s="2">
        <v>1033.3</v>
      </c>
      <c r="D11" s="5">
        <f t="shared" si="0"/>
        <v>3224.7</v>
      </c>
    </row>
    <row r="12" spans="1:4" x14ac:dyDescent="0.25">
      <c r="A12" t="s">
        <v>26</v>
      </c>
      <c r="B12" s="2">
        <v>2349.8000000000002</v>
      </c>
      <c r="C12" s="2">
        <v>1099.0999999999999</v>
      </c>
      <c r="D12" s="5">
        <f t="shared" si="0"/>
        <v>3448.9</v>
      </c>
    </row>
    <row r="13" spans="1:4" x14ac:dyDescent="0.25">
      <c r="A13" t="s">
        <v>27</v>
      </c>
      <c r="B13" s="2">
        <v>2491.27</v>
      </c>
      <c r="C13" s="2">
        <f>1118.1+10.7</f>
        <v>1128.8</v>
      </c>
      <c r="D13" s="5">
        <f t="shared" si="0"/>
        <v>3620.0699999999997</v>
      </c>
    </row>
    <row r="14" spans="1:4" x14ac:dyDescent="0.25">
      <c r="A14" s="6" t="s">
        <v>29</v>
      </c>
      <c r="B14" s="2">
        <v>2431.67</v>
      </c>
      <c r="C14">
        <v>1167.83</v>
      </c>
      <c r="D14" s="5">
        <f t="shared" ref="D14" si="1">B14+C14</f>
        <v>3599.5</v>
      </c>
    </row>
    <row r="15" spans="1:4" x14ac:dyDescent="0.25">
      <c r="A15" s="6" t="s">
        <v>30</v>
      </c>
      <c r="B15" s="2">
        <v>2334.0700000000002</v>
      </c>
      <c r="C15">
        <v>1157.33</v>
      </c>
      <c r="D15" s="5">
        <f t="shared" ref="D15" si="2">B15+C15</f>
        <v>3491.4</v>
      </c>
    </row>
    <row r="16" spans="1:4" x14ac:dyDescent="0.25">
      <c r="A16" s="6" t="s">
        <v>31</v>
      </c>
      <c r="B16" s="2">
        <v>2330.4699999999998</v>
      </c>
      <c r="C16">
        <v>1245.83</v>
      </c>
      <c r="D16" s="5">
        <f t="shared" ref="D16" si="3">B16+C16</f>
        <v>3576.2999999999997</v>
      </c>
    </row>
    <row r="17" spans="1:4" x14ac:dyDescent="0.25">
      <c r="A17" s="6" t="s">
        <v>32</v>
      </c>
      <c r="B17" s="2">
        <v>2311.87</v>
      </c>
      <c r="C17">
        <v>1569.08</v>
      </c>
      <c r="D17" s="5">
        <f t="shared" ref="D17" si="4">B17+C17</f>
        <v>3880.95</v>
      </c>
    </row>
    <row r="18" spans="1:4" x14ac:dyDescent="0.25">
      <c r="A18" s="6" t="s">
        <v>33</v>
      </c>
      <c r="B18" s="2">
        <v>2264.8000000000002</v>
      </c>
      <c r="C18">
        <v>1656.25</v>
      </c>
      <c r="D18" s="5">
        <f t="shared" ref="D18" si="5">B18+C18</f>
        <v>3921.05</v>
      </c>
    </row>
    <row r="19" spans="1:4" x14ac:dyDescent="0.25">
      <c r="A19" s="6" t="s">
        <v>34</v>
      </c>
      <c r="B19" s="2">
        <v>2286.9</v>
      </c>
      <c r="C19" s="2">
        <v>1697.7</v>
      </c>
      <c r="D19" s="5">
        <f t="shared" ref="D19" si="6">B19+C19</f>
        <v>3984.6000000000004</v>
      </c>
    </row>
    <row r="20" spans="1:4" x14ac:dyDescent="0.25">
      <c r="A20" s="6" t="s">
        <v>35</v>
      </c>
      <c r="B20" s="2">
        <v>2282.1999999999998</v>
      </c>
      <c r="C20" s="2">
        <v>1243.9000000000001</v>
      </c>
      <c r="D20" s="5">
        <f t="shared" ref="D20" si="7">B20+C20</f>
        <v>3526.1</v>
      </c>
    </row>
    <row r="21" spans="1:4" x14ac:dyDescent="0.25">
      <c r="A21" s="6" t="s">
        <v>36</v>
      </c>
      <c r="B21" s="2">
        <v>2162.4</v>
      </c>
      <c r="C21" s="2">
        <v>1048.92</v>
      </c>
      <c r="D21" s="5">
        <f t="shared" ref="D21" si="8">B21+C21</f>
        <v>3211.32</v>
      </c>
    </row>
    <row r="22" spans="1:4" x14ac:dyDescent="0.25">
      <c r="A22" s="6" t="s">
        <v>37</v>
      </c>
      <c r="B22" s="2">
        <v>2151.13</v>
      </c>
      <c r="C22" s="2">
        <v>950.33</v>
      </c>
      <c r="D22" s="5">
        <f t="shared" ref="D22" si="9">B22+C22</f>
        <v>3101.46</v>
      </c>
    </row>
    <row r="23" spans="1:4" x14ac:dyDescent="0.25">
      <c r="A23" s="6" t="s">
        <v>38</v>
      </c>
      <c r="B23" s="2">
        <v>2147.9299999999998</v>
      </c>
      <c r="C23" s="2">
        <v>909.25</v>
      </c>
      <c r="D23" s="5">
        <f t="shared" ref="D23" si="10">B23+C23</f>
        <v>3057.18</v>
      </c>
    </row>
    <row r="24" spans="1:4" x14ac:dyDescent="0.25">
      <c r="A24" s="6" t="s">
        <v>39</v>
      </c>
      <c r="B24" s="2">
        <v>2021.6</v>
      </c>
      <c r="C24" s="2">
        <v>879</v>
      </c>
      <c r="D24" s="5">
        <f t="shared" ref="D24" si="11">B24+C24</f>
        <v>2900.6</v>
      </c>
    </row>
  </sheetData>
  <phoneticPr fontId="0" type="noConversion"/>
  <pageMargins left="0.75" right="0.75" top="1" bottom="1" header="0.5" footer="0.5"/>
  <pageSetup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4"/>
  <dimension ref="A1:K70"/>
  <sheetViews>
    <sheetView topLeftCell="A49" workbookViewId="0">
      <selection activeCell="E23" sqref="E23"/>
    </sheetView>
  </sheetViews>
  <sheetFormatPr defaultRowHeight="13.2" x14ac:dyDescent="0.25"/>
  <cols>
    <col min="1" max="1" width="8.88671875" customWidth="1"/>
  </cols>
  <sheetData>
    <row r="1" spans="1:4" x14ac:dyDescent="0.25">
      <c r="A1" s="1" t="s">
        <v>10</v>
      </c>
    </row>
    <row r="2" spans="1:4" x14ac:dyDescent="0.25">
      <c r="A2" t="s">
        <v>1</v>
      </c>
      <c r="B2" t="s">
        <v>3</v>
      </c>
      <c r="C2" t="s">
        <v>2</v>
      </c>
      <c r="D2" t="s">
        <v>4</v>
      </c>
    </row>
    <row r="3" spans="1:4" x14ac:dyDescent="0.25">
      <c r="A3" t="s">
        <v>5</v>
      </c>
      <c r="B3">
        <v>1390</v>
      </c>
      <c r="C3">
        <v>2552</v>
      </c>
      <c r="D3">
        <f>B3+C3</f>
        <v>3942</v>
      </c>
    </row>
    <row r="4" spans="1:4" x14ac:dyDescent="0.25">
      <c r="A4" t="s">
        <v>6</v>
      </c>
      <c r="B4">
        <v>1625</v>
      </c>
      <c r="C4">
        <v>2663</v>
      </c>
      <c r="D4">
        <f t="shared" ref="D4:D13" si="0">B4+C4</f>
        <v>4288</v>
      </c>
    </row>
    <row r="5" spans="1:4" x14ac:dyDescent="0.25">
      <c r="A5" t="s">
        <v>7</v>
      </c>
      <c r="B5">
        <v>1878</v>
      </c>
      <c r="C5">
        <v>2573</v>
      </c>
      <c r="D5">
        <f t="shared" si="0"/>
        <v>4451</v>
      </c>
    </row>
    <row r="6" spans="1:4" x14ac:dyDescent="0.25">
      <c r="A6" t="s">
        <v>8</v>
      </c>
      <c r="B6">
        <v>1939</v>
      </c>
      <c r="C6">
        <v>2635</v>
      </c>
      <c r="D6">
        <f t="shared" si="0"/>
        <v>4574</v>
      </c>
    </row>
    <row r="7" spans="1:4" x14ac:dyDescent="0.25">
      <c r="A7" t="s">
        <v>0</v>
      </c>
      <c r="B7">
        <v>1900</v>
      </c>
      <c r="C7">
        <v>2496</v>
      </c>
      <c r="D7">
        <f t="shared" si="0"/>
        <v>4396</v>
      </c>
    </row>
    <row r="8" spans="1:4" x14ac:dyDescent="0.25">
      <c r="A8" t="s">
        <v>12</v>
      </c>
      <c r="B8">
        <v>2040</v>
      </c>
      <c r="C8">
        <v>2477</v>
      </c>
      <c r="D8">
        <f t="shared" si="0"/>
        <v>4517</v>
      </c>
    </row>
    <row r="9" spans="1:4" x14ac:dyDescent="0.25">
      <c r="A9" t="s">
        <v>13</v>
      </c>
      <c r="B9">
        <v>2167</v>
      </c>
      <c r="C9">
        <v>2594</v>
      </c>
      <c r="D9">
        <f t="shared" si="0"/>
        <v>4761</v>
      </c>
    </row>
    <row r="10" spans="1:4" x14ac:dyDescent="0.25">
      <c r="A10" t="s">
        <v>19</v>
      </c>
      <c r="B10">
        <v>2200</v>
      </c>
      <c r="C10">
        <v>2655</v>
      </c>
      <c r="D10">
        <f t="shared" si="0"/>
        <v>4855</v>
      </c>
    </row>
    <row r="11" spans="1:4" x14ac:dyDescent="0.25">
      <c r="A11" t="s">
        <v>25</v>
      </c>
      <c r="B11">
        <v>2256</v>
      </c>
      <c r="C11">
        <v>2455</v>
      </c>
      <c r="D11">
        <f t="shared" si="0"/>
        <v>4711</v>
      </c>
    </row>
    <row r="12" spans="1:4" x14ac:dyDescent="0.25">
      <c r="A12" t="s">
        <v>26</v>
      </c>
      <c r="B12">
        <v>2458</v>
      </c>
      <c r="C12">
        <v>2503</v>
      </c>
      <c r="D12">
        <f t="shared" si="0"/>
        <v>4961</v>
      </c>
    </row>
    <row r="13" spans="1:4" x14ac:dyDescent="0.25">
      <c r="A13" t="s">
        <v>27</v>
      </c>
      <c r="B13">
        <v>2633</v>
      </c>
      <c r="C13">
        <v>2541</v>
      </c>
      <c r="D13">
        <f t="shared" si="0"/>
        <v>5174</v>
      </c>
    </row>
    <row r="14" spans="1:4" x14ac:dyDescent="0.25">
      <c r="A14" s="6" t="s">
        <v>29</v>
      </c>
      <c r="B14">
        <v>2588</v>
      </c>
      <c r="C14">
        <v>2549</v>
      </c>
      <c r="D14">
        <f t="shared" ref="D14" si="1">B14+C14</f>
        <v>5137</v>
      </c>
    </row>
    <row r="15" spans="1:4" x14ac:dyDescent="0.25">
      <c r="A15" s="6" t="s">
        <v>30</v>
      </c>
      <c r="B15">
        <v>2469</v>
      </c>
      <c r="C15">
        <v>2579</v>
      </c>
      <c r="D15">
        <f t="shared" ref="D15" si="2">B15+C15</f>
        <v>5048</v>
      </c>
    </row>
    <row r="16" spans="1:4" x14ac:dyDescent="0.25">
      <c r="A16" s="6" t="s">
        <v>31</v>
      </c>
      <c r="B16">
        <v>2587</v>
      </c>
      <c r="C16">
        <v>2550</v>
      </c>
      <c r="D16">
        <f t="shared" ref="D16" si="3">B16+C16</f>
        <v>5137</v>
      </c>
    </row>
    <row r="17" spans="1:7" x14ac:dyDescent="0.25">
      <c r="A17" s="6" t="s">
        <v>32</v>
      </c>
      <c r="B17">
        <v>2873</v>
      </c>
      <c r="C17">
        <v>2558</v>
      </c>
      <c r="D17">
        <f t="shared" ref="D17" si="4">B17+C17</f>
        <v>5431</v>
      </c>
    </row>
    <row r="18" spans="1:7" x14ac:dyDescent="0.25">
      <c r="A18" s="6" t="s">
        <v>33</v>
      </c>
      <c r="B18">
        <v>2953</v>
      </c>
      <c r="C18">
        <v>2449</v>
      </c>
      <c r="D18">
        <f t="shared" ref="D18" si="5">B18+C18</f>
        <v>5402</v>
      </c>
    </row>
    <row r="19" spans="1:7" x14ac:dyDescent="0.25">
      <c r="A19" s="6" t="s">
        <v>34</v>
      </c>
      <c r="B19">
        <v>3030</v>
      </c>
      <c r="C19">
        <v>2398</v>
      </c>
      <c r="D19">
        <f t="shared" ref="D19" si="6">B19+C19</f>
        <v>5428</v>
      </c>
    </row>
    <row r="20" spans="1:7" x14ac:dyDescent="0.25">
      <c r="A20" s="6" t="s">
        <v>35</v>
      </c>
      <c r="B20">
        <v>2558</v>
      </c>
      <c r="C20">
        <v>2398</v>
      </c>
      <c r="D20">
        <f t="shared" ref="D20" si="7">B20+C20</f>
        <v>4956</v>
      </c>
    </row>
    <row r="21" spans="1:7" x14ac:dyDescent="0.25">
      <c r="A21" s="6" t="s">
        <v>36</v>
      </c>
      <c r="B21">
        <v>2369</v>
      </c>
      <c r="C21">
        <v>2206</v>
      </c>
      <c r="D21">
        <f t="shared" ref="D21" si="8">B21+C21</f>
        <v>4575</v>
      </c>
      <c r="G21" s="7"/>
    </row>
    <row r="22" spans="1:7" x14ac:dyDescent="0.25">
      <c r="A22" s="6" t="s">
        <v>37</v>
      </c>
      <c r="B22">
        <v>2369</v>
      </c>
      <c r="C22">
        <v>1906</v>
      </c>
      <c r="D22">
        <f t="shared" ref="D22" si="9">B22+C22</f>
        <v>4275</v>
      </c>
      <c r="G22" s="7"/>
    </row>
    <row r="23" spans="1:7" x14ac:dyDescent="0.25">
      <c r="A23" s="6" t="s">
        <v>38</v>
      </c>
      <c r="B23">
        <v>2310</v>
      </c>
      <c r="C23">
        <v>1836</v>
      </c>
      <c r="D23">
        <f t="shared" ref="D23" si="10">B23+C23</f>
        <v>4146</v>
      </c>
    </row>
    <row r="24" spans="1:7" x14ac:dyDescent="0.25">
      <c r="A24" s="6" t="s">
        <v>39</v>
      </c>
      <c r="B24">
        <v>2217</v>
      </c>
      <c r="C24">
        <v>1727</v>
      </c>
      <c r="D24">
        <f t="shared" ref="D24" si="11">B24+C24</f>
        <v>3944</v>
      </c>
    </row>
    <row r="25" spans="1:7" x14ac:dyDescent="0.25">
      <c r="A25" s="1" t="s">
        <v>9</v>
      </c>
    </row>
    <row r="26" spans="1:7" x14ac:dyDescent="0.25">
      <c r="A26" t="s">
        <v>5</v>
      </c>
      <c r="B26">
        <v>1073</v>
      </c>
      <c r="C26">
        <v>1045</v>
      </c>
      <c r="D26">
        <f>B26+C26</f>
        <v>2118</v>
      </c>
    </row>
    <row r="27" spans="1:7" x14ac:dyDescent="0.25">
      <c r="A27" t="s">
        <v>6</v>
      </c>
      <c r="B27">
        <v>1219</v>
      </c>
      <c r="C27">
        <v>1081</v>
      </c>
      <c r="D27">
        <f t="shared" ref="D27:D36" si="12">B27+C27</f>
        <v>2300</v>
      </c>
    </row>
    <row r="28" spans="1:7" x14ac:dyDescent="0.25">
      <c r="A28" t="s">
        <v>7</v>
      </c>
      <c r="B28">
        <v>1431</v>
      </c>
      <c r="C28">
        <v>1014</v>
      </c>
      <c r="D28">
        <f t="shared" si="12"/>
        <v>2445</v>
      </c>
    </row>
    <row r="29" spans="1:7" x14ac:dyDescent="0.25">
      <c r="A29" t="s">
        <v>8</v>
      </c>
      <c r="B29">
        <v>1497</v>
      </c>
      <c r="C29">
        <v>1072</v>
      </c>
      <c r="D29">
        <f t="shared" si="12"/>
        <v>2569</v>
      </c>
    </row>
    <row r="30" spans="1:7" x14ac:dyDescent="0.25">
      <c r="A30" t="s">
        <v>0</v>
      </c>
      <c r="B30">
        <v>1481</v>
      </c>
      <c r="C30">
        <v>1026</v>
      </c>
      <c r="D30">
        <f t="shared" si="12"/>
        <v>2507</v>
      </c>
    </row>
    <row r="31" spans="1:7" x14ac:dyDescent="0.25">
      <c r="A31" t="s">
        <v>12</v>
      </c>
      <c r="B31">
        <v>1558</v>
      </c>
      <c r="C31">
        <v>1076</v>
      </c>
      <c r="D31">
        <f t="shared" si="12"/>
        <v>2634</v>
      </c>
    </row>
    <row r="32" spans="1:7" x14ac:dyDescent="0.25">
      <c r="A32" t="s">
        <v>13</v>
      </c>
      <c r="B32">
        <v>1643</v>
      </c>
      <c r="C32">
        <v>1115</v>
      </c>
      <c r="D32">
        <f t="shared" si="12"/>
        <v>2758</v>
      </c>
    </row>
    <row r="33" spans="1:11" x14ac:dyDescent="0.25">
      <c r="A33" t="s">
        <v>19</v>
      </c>
      <c r="B33">
        <v>1692</v>
      </c>
      <c r="C33">
        <v>1171</v>
      </c>
      <c r="D33">
        <f t="shared" si="12"/>
        <v>2863</v>
      </c>
    </row>
    <row r="34" spans="1:11" x14ac:dyDescent="0.25">
      <c r="A34" t="s">
        <v>25</v>
      </c>
      <c r="B34">
        <v>1781</v>
      </c>
      <c r="C34">
        <v>1108</v>
      </c>
      <c r="D34">
        <f t="shared" si="12"/>
        <v>2889</v>
      </c>
    </row>
    <row r="35" spans="1:11" x14ac:dyDescent="0.25">
      <c r="A35" t="s">
        <v>26</v>
      </c>
      <c r="B35">
        <v>1954</v>
      </c>
      <c r="C35">
        <v>1073</v>
      </c>
      <c r="D35">
        <f t="shared" si="12"/>
        <v>3027</v>
      </c>
    </row>
    <row r="36" spans="1:11" x14ac:dyDescent="0.25">
      <c r="A36" t="s">
        <v>27</v>
      </c>
      <c r="B36">
        <v>2126</v>
      </c>
      <c r="C36">
        <v>1071</v>
      </c>
      <c r="D36">
        <f t="shared" si="12"/>
        <v>3197</v>
      </c>
    </row>
    <row r="37" spans="1:11" x14ac:dyDescent="0.25">
      <c r="A37" s="6" t="s">
        <v>29</v>
      </c>
      <c r="B37">
        <v>2047</v>
      </c>
      <c r="C37">
        <v>1065</v>
      </c>
      <c r="D37">
        <f t="shared" ref="D37" si="13">B37+C37</f>
        <v>3112</v>
      </c>
    </row>
    <row r="38" spans="1:11" x14ac:dyDescent="0.25">
      <c r="A38" s="6" t="s">
        <v>30</v>
      </c>
      <c r="B38">
        <v>1948</v>
      </c>
      <c r="C38">
        <v>1106</v>
      </c>
      <c r="D38">
        <f t="shared" ref="D38" si="14">B38+C38</f>
        <v>3054</v>
      </c>
    </row>
    <row r="39" spans="1:11" x14ac:dyDescent="0.25">
      <c r="A39" s="6" t="s">
        <v>31</v>
      </c>
      <c r="B39">
        <v>1969</v>
      </c>
      <c r="C39">
        <v>1070</v>
      </c>
      <c r="D39">
        <f t="shared" ref="D39" si="15">B39+C39</f>
        <v>3039</v>
      </c>
    </row>
    <row r="40" spans="1:11" x14ac:dyDescent="0.25">
      <c r="A40" s="6" t="s">
        <v>32</v>
      </c>
      <c r="B40">
        <v>1935</v>
      </c>
      <c r="C40">
        <v>1103</v>
      </c>
      <c r="D40">
        <f t="shared" ref="D40" si="16">B40+C40</f>
        <v>3038</v>
      </c>
    </row>
    <row r="41" spans="1:11" x14ac:dyDescent="0.25">
      <c r="A41" s="6" t="s">
        <v>33</v>
      </c>
      <c r="B41">
        <v>1899</v>
      </c>
      <c r="C41">
        <v>1038</v>
      </c>
      <c r="D41">
        <f t="shared" ref="D41" si="17">B41+C41</f>
        <v>2937</v>
      </c>
    </row>
    <row r="42" spans="1:11" x14ac:dyDescent="0.25">
      <c r="A42" s="6" t="s">
        <v>34</v>
      </c>
      <c r="B42">
        <v>1913</v>
      </c>
      <c r="C42">
        <v>1046</v>
      </c>
      <c r="D42">
        <f t="shared" ref="D42" si="18">B42+C42</f>
        <v>2959</v>
      </c>
    </row>
    <row r="43" spans="1:11" x14ac:dyDescent="0.25">
      <c r="A43" s="6" t="s">
        <v>35</v>
      </c>
      <c r="B43">
        <v>1903</v>
      </c>
      <c r="C43">
        <v>1029</v>
      </c>
      <c r="D43">
        <f t="shared" ref="D43" si="19">B43+C43</f>
        <v>2932</v>
      </c>
    </row>
    <row r="44" spans="1:11" x14ac:dyDescent="0.25">
      <c r="A44" s="6" t="s">
        <v>36</v>
      </c>
      <c r="B44">
        <v>1799</v>
      </c>
      <c r="C44">
        <v>1015</v>
      </c>
      <c r="D44">
        <f t="shared" ref="D44" si="20">B44+C44</f>
        <v>2814</v>
      </c>
    </row>
    <row r="45" spans="1:11" x14ac:dyDescent="0.25">
      <c r="A45" s="6" t="s">
        <v>37</v>
      </c>
      <c r="B45">
        <v>1853</v>
      </c>
      <c r="C45">
        <v>821</v>
      </c>
      <c r="D45">
        <f t="shared" ref="D45" si="21">B45+C45</f>
        <v>2674</v>
      </c>
    </row>
    <row r="46" spans="1:11" x14ac:dyDescent="0.25">
      <c r="A46" s="6" t="s">
        <v>38</v>
      </c>
      <c r="B46">
        <v>1840</v>
      </c>
      <c r="C46">
        <v>814</v>
      </c>
      <c r="D46">
        <f t="shared" ref="D46" si="22">B46+C46</f>
        <v>2654</v>
      </c>
    </row>
    <row r="47" spans="1:11" x14ac:dyDescent="0.25">
      <c r="A47" s="6" t="s">
        <v>39</v>
      </c>
      <c r="B47">
        <v>1739</v>
      </c>
      <c r="C47">
        <v>764</v>
      </c>
      <c r="D47">
        <f t="shared" ref="D47" si="23">B47+C47</f>
        <v>2503</v>
      </c>
    </row>
    <row r="48" spans="1:11" x14ac:dyDescent="0.25">
      <c r="A48" s="1" t="s">
        <v>11</v>
      </c>
      <c r="K48" s="7"/>
    </row>
    <row r="49" spans="1:11" x14ac:dyDescent="0.25">
      <c r="A49" t="s">
        <v>5</v>
      </c>
      <c r="B49">
        <v>317</v>
      </c>
      <c r="C49">
        <v>1507</v>
      </c>
      <c r="D49">
        <f>B49+C49</f>
        <v>1824</v>
      </c>
      <c r="F49">
        <f t="shared" ref="F49:F70" si="24">D26+D49</f>
        <v>3942</v>
      </c>
      <c r="K49" s="8"/>
    </row>
    <row r="50" spans="1:11" x14ac:dyDescent="0.25">
      <c r="A50" t="s">
        <v>6</v>
      </c>
      <c r="B50">
        <v>406</v>
      </c>
      <c r="C50">
        <v>1582</v>
      </c>
      <c r="D50">
        <f t="shared" ref="D50:D59" si="25">B50+C50</f>
        <v>1988</v>
      </c>
      <c r="F50">
        <f t="shared" si="24"/>
        <v>4288</v>
      </c>
    </row>
    <row r="51" spans="1:11" x14ac:dyDescent="0.25">
      <c r="A51" t="s">
        <v>7</v>
      </c>
      <c r="B51">
        <v>447</v>
      </c>
      <c r="C51">
        <v>1559</v>
      </c>
      <c r="D51">
        <f t="shared" si="25"/>
        <v>2006</v>
      </c>
      <c r="F51">
        <f t="shared" si="24"/>
        <v>4451</v>
      </c>
    </row>
    <row r="52" spans="1:11" x14ac:dyDescent="0.25">
      <c r="A52" t="s">
        <v>8</v>
      </c>
      <c r="B52">
        <v>442</v>
      </c>
      <c r="C52">
        <v>1563</v>
      </c>
      <c r="D52">
        <f t="shared" si="25"/>
        <v>2005</v>
      </c>
      <c r="F52">
        <f t="shared" si="24"/>
        <v>4574</v>
      </c>
    </row>
    <row r="53" spans="1:11" x14ac:dyDescent="0.25">
      <c r="A53" t="s">
        <v>0</v>
      </c>
      <c r="B53">
        <v>419</v>
      </c>
      <c r="C53">
        <v>1470</v>
      </c>
      <c r="D53">
        <f t="shared" si="25"/>
        <v>1889</v>
      </c>
      <c r="F53">
        <f t="shared" si="24"/>
        <v>4396</v>
      </c>
    </row>
    <row r="54" spans="1:11" x14ac:dyDescent="0.25">
      <c r="A54" t="s">
        <v>12</v>
      </c>
      <c r="B54">
        <v>482</v>
      </c>
      <c r="C54">
        <v>1401</v>
      </c>
      <c r="D54">
        <f t="shared" si="25"/>
        <v>1883</v>
      </c>
      <c r="F54">
        <f t="shared" si="24"/>
        <v>4517</v>
      </c>
    </row>
    <row r="55" spans="1:11" x14ac:dyDescent="0.25">
      <c r="A55" t="s">
        <v>13</v>
      </c>
      <c r="B55">
        <v>524</v>
      </c>
      <c r="C55">
        <v>1479</v>
      </c>
      <c r="D55">
        <f t="shared" si="25"/>
        <v>2003</v>
      </c>
      <c r="F55">
        <f t="shared" si="24"/>
        <v>4761</v>
      </c>
    </row>
    <row r="56" spans="1:11" x14ac:dyDescent="0.25">
      <c r="A56" t="s">
        <v>19</v>
      </c>
      <c r="B56">
        <v>508</v>
      </c>
      <c r="C56">
        <v>1484</v>
      </c>
      <c r="D56">
        <f t="shared" si="25"/>
        <v>1992</v>
      </c>
      <c r="F56">
        <f t="shared" si="24"/>
        <v>4855</v>
      </c>
    </row>
    <row r="57" spans="1:11" x14ac:dyDescent="0.25">
      <c r="A57" t="s">
        <v>25</v>
      </c>
      <c r="B57">
        <v>475</v>
      </c>
      <c r="C57">
        <v>1347</v>
      </c>
      <c r="D57">
        <f t="shared" si="25"/>
        <v>1822</v>
      </c>
      <c r="F57">
        <f t="shared" si="24"/>
        <v>4711</v>
      </c>
    </row>
    <row r="58" spans="1:11" x14ac:dyDescent="0.25">
      <c r="A58" t="s">
        <v>26</v>
      </c>
      <c r="B58">
        <v>504</v>
      </c>
      <c r="C58">
        <v>1430</v>
      </c>
      <c r="D58">
        <f t="shared" si="25"/>
        <v>1934</v>
      </c>
      <c r="F58">
        <f t="shared" si="24"/>
        <v>4961</v>
      </c>
    </row>
    <row r="59" spans="1:11" x14ac:dyDescent="0.25">
      <c r="A59" t="s">
        <v>27</v>
      </c>
      <c r="B59">
        <v>507</v>
      </c>
      <c r="C59">
        <v>1470</v>
      </c>
      <c r="D59">
        <f t="shared" si="25"/>
        <v>1977</v>
      </c>
      <c r="F59">
        <f t="shared" si="24"/>
        <v>5174</v>
      </c>
    </row>
    <row r="60" spans="1:11" x14ac:dyDescent="0.25">
      <c r="A60" s="6" t="s">
        <v>29</v>
      </c>
      <c r="B60">
        <v>541</v>
      </c>
      <c r="C60">
        <v>1484</v>
      </c>
      <c r="D60">
        <f t="shared" ref="D60" si="26">B60+C60</f>
        <v>2025</v>
      </c>
      <c r="F60">
        <f t="shared" si="24"/>
        <v>5137</v>
      </c>
    </row>
    <row r="61" spans="1:11" x14ac:dyDescent="0.25">
      <c r="A61" s="6" t="s">
        <v>30</v>
      </c>
      <c r="B61">
        <v>521</v>
      </c>
      <c r="C61">
        <v>1473</v>
      </c>
      <c r="D61">
        <f t="shared" ref="D61" si="27">B61+C61</f>
        <v>1994</v>
      </c>
      <c r="F61">
        <f t="shared" si="24"/>
        <v>5048</v>
      </c>
    </row>
    <row r="62" spans="1:11" x14ac:dyDescent="0.25">
      <c r="A62" s="6" t="s">
        <v>31</v>
      </c>
      <c r="B62">
        <v>618</v>
      </c>
      <c r="C62">
        <v>1480</v>
      </c>
      <c r="D62">
        <f t="shared" ref="D62" si="28">B62+C62</f>
        <v>2098</v>
      </c>
      <c r="F62">
        <f t="shared" si="24"/>
        <v>5137</v>
      </c>
    </row>
    <row r="63" spans="1:11" x14ac:dyDescent="0.25">
      <c r="A63" s="6" t="s">
        <v>32</v>
      </c>
      <c r="B63">
        <v>938</v>
      </c>
      <c r="C63">
        <v>1455</v>
      </c>
      <c r="D63">
        <f t="shared" ref="D63" si="29">B63+C63</f>
        <v>2393</v>
      </c>
      <c r="F63">
        <f t="shared" si="24"/>
        <v>5431</v>
      </c>
    </row>
    <row r="64" spans="1:11" x14ac:dyDescent="0.25">
      <c r="A64" s="6" t="s">
        <v>33</v>
      </c>
      <c r="B64">
        <v>1054</v>
      </c>
      <c r="C64">
        <v>1411</v>
      </c>
      <c r="D64">
        <f t="shared" ref="D64" si="30">B64+C64</f>
        <v>2465</v>
      </c>
      <c r="F64">
        <f t="shared" si="24"/>
        <v>5402</v>
      </c>
    </row>
    <row r="65" spans="1:6" x14ac:dyDescent="0.25">
      <c r="A65" s="6" t="s">
        <v>34</v>
      </c>
      <c r="B65">
        <v>1117</v>
      </c>
      <c r="C65">
        <v>1352</v>
      </c>
      <c r="D65">
        <f t="shared" ref="D65" si="31">B65+C65</f>
        <v>2469</v>
      </c>
      <c r="F65">
        <f t="shared" si="24"/>
        <v>5428</v>
      </c>
    </row>
    <row r="66" spans="1:6" x14ac:dyDescent="0.25">
      <c r="A66" s="6" t="s">
        <v>35</v>
      </c>
      <c r="B66">
        <v>655</v>
      </c>
      <c r="C66">
        <v>1369</v>
      </c>
      <c r="D66">
        <f t="shared" ref="D66" si="32">B66+C66</f>
        <v>2024</v>
      </c>
      <c r="F66">
        <f t="shared" si="24"/>
        <v>4956</v>
      </c>
    </row>
    <row r="67" spans="1:6" x14ac:dyDescent="0.25">
      <c r="A67" s="6" t="s">
        <v>36</v>
      </c>
      <c r="B67">
        <v>570</v>
      </c>
      <c r="C67">
        <v>1191</v>
      </c>
      <c r="D67">
        <f t="shared" ref="D67" si="33">B67+C67</f>
        <v>1761</v>
      </c>
      <c r="F67">
        <f t="shared" si="24"/>
        <v>4575</v>
      </c>
    </row>
    <row r="68" spans="1:6" x14ac:dyDescent="0.25">
      <c r="A68" s="6" t="s">
        <v>37</v>
      </c>
      <c r="B68">
        <v>516</v>
      </c>
      <c r="C68">
        <v>1085</v>
      </c>
      <c r="D68">
        <f t="shared" ref="D68" si="34">B68+C68</f>
        <v>1601</v>
      </c>
      <c r="F68">
        <f t="shared" si="24"/>
        <v>4275</v>
      </c>
    </row>
    <row r="69" spans="1:6" x14ac:dyDescent="0.25">
      <c r="A69" s="6" t="s">
        <v>38</v>
      </c>
      <c r="B69">
        <v>470</v>
      </c>
      <c r="C69">
        <v>1022</v>
      </c>
      <c r="D69">
        <f t="shared" ref="D69" si="35">B69+C69</f>
        <v>1492</v>
      </c>
      <c r="F69">
        <f t="shared" si="24"/>
        <v>4146</v>
      </c>
    </row>
    <row r="70" spans="1:6" x14ac:dyDescent="0.25">
      <c r="A70" s="6" t="s">
        <v>39</v>
      </c>
      <c r="B70">
        <v>478</v>
      </c>
      <c r="C70">
        <v>963</v>
      </c>
      <c r="D70">
        <f t="shared" ref="D70" si="36">B70+C70</f>
        <v>1441</v>
      </c>
      <c r="F70">
        <f t="shared" si="24"/>
        <v>3944</v>
      </c>
    </row>
  </sheetData>
  <phoneticPr fontId="2" type="noConversion"/>
  <pageMargins left="0.75" right="0.75" top="1" bottom="1" header="0.5" footer="0.5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M24"/>
  <sheetViews>
    <sheetView workbookViewId="0">
      <selection activeCell="E23" sqref="E23"/>
    </sheetView>
  </sheetViews>
  <sheetFormatPr defaultRowHeight="13.2" x14ac:dyDescent="0.25"/>
  <sheetData>
    <row r="1" spans="1:13" x14ac:dyDescent="0.25">
      <c r="B1" s="1" t="s">
        <v>24</v>
      </c>
      <c r="F1" s="1" t="s">
        <v>14</v>
      </c>
      <c r="K1" s="1" t="s">
        <v>15</v>
      </c>
    </row>
    <row r="2" spans="1:13" x14ac:dyDescent="0.25">
      <c r="A2" t="s">
        <v>1</v>
      </c>
      <c r="B2" t="s">
        <v>16</v>
      </c>
      <c r="C2" t="s">
        <v>17</v>
      </c>
      <c r="D2" t="s">
        <v>4</v>
      </c>
      <c r="F2" t="s">
        <v>18</v>
      </c>
      <c r="G2" t="s">
        <v>17</v>
      </c>
      <c r="H2" t="s">
        <v>4</v>
      </c>
      <c r="K2" t="s">
        <v>18</v>
      </c>
      <c r="L2" t="s">
        <v>17</v>
      </c>
      <c r="M2" t="s">
        <v>4</v>
      </c>
    </row>
    <row r="3" spans="1:13" x14ac:dyDescent="0.25">
      <c r="A3" t="s">
        <v>5</v>
      </c>
      <c r="B3">
        <f>F3+K3</f>
        <v>1549</v>
      </c>
      <c r="C3">
        <f>G3+L3</f>
        <v>2393</v>
      </c>
      <c r="D3">
        <f>B3+C3</f>
        <v>3942</v>
      </c>
      <c r="F3">
        <v>765</v>
      </c>
      <c r="G3">
        <v>1353</v>
      </c>
      <c r="H3">
        <f>F3+G3</f>
        <v>2118</v>
      </c>
      <c r="K3">
        <f>771+13</f>
        <v>784</v>
      </c>
      <c r="L3">
        <f>1032+8</f>
        <v>1040</v>
      </c>
      <c r="M3">
        <f>K3+L3</f>
        <v>1824</v>
      </c>
    </row>
    <row r="4" spans="1:13" x14ac:dyDescent="0.25">
      <c r="A4" t="s">
        <v>6</v>
      </c>
      <c r="B4">
        <f t="shared" ref="B4:B9" si="0">F4+K4</f>
        <v>1698</v>
      </c>
      <c r="C4">
        <f t="shared" ref="C4:C9" si="1">G4+L4</f>
        <v>2590</v>
      </c>
      <c r="D4">
        <f t="shared" ref="D4:D13" si="2">B4+C4</f>
        <v>4288</v>
      </c>
      <c r="F4">
        <v>834</v>
      </c>
      <c r="G4">
        <v>1466</v>
      </c>
      <c r="H4">
        <f t="shared" ref="H4:H13" si="3">F4+G4</f>
        <v>2300</v>
      </c>
      <c r="K4">
        <f>856+8</f>
        <v>864</v>
      </c>
      <c r="L4">
        <f>1110+14</f>
        <v>1124</v>
      </c>
      <c r="M4">
        <f t="shared" ref="M4:M13" si="4">K4+L4</f>
        <v>1988</v>
      </c>
    </row>
    <row r="5" spans="1:13" x14ac:dyDescent="0.25">
      <c r="A5" t="s">
        <v>7</v>
      </c>
      <c r="B5">
        <f t="shared" si="0"/>
        <v>1782</v>
      </c>
      <c r="C5">
        <f t="shared" si="1"/>
        <v>2669</v>
      </c>
      <c r="D5">
        <f t="shared" si="2"/>
        <v>4451</v>
      </c>
      <c r="F5">
        <v>933</v>
      </c>
      <c r="G5">
        <v>1512</v>
      </c>
      <c r="H5">
        <f t="shared" si="3"/>
        <v>2445</v>
      </c>
      <c r="K5">
        <f>839+10</f>
        <v>849</v>
      </c>
      <c r="L5">
        <f>1144+13</f>
        <v>1157</v>
      </c>
      <c r="M5">
        <f t="shared" si="4"/>
        <v>2006</v>
      </c>
    </row>
    <row r="6" spans="1:13" x14ac:dyDescent="0.25">
      <c r="A6" t="s">
        <v>8</v>
      </c>
      <c r="B6">
        <f t="shared" si="0"/>
        <v>1812</v>
      </c>
      <c r="C6">
        <f t="shared" si="1"/>
        <v>2762</v>
      </c>
      <c r="D6">
        <f t="shared" si="2"/>
        <v>4574</v>
      </c>
      <c r="F6">
        <v>995</v>
      </c>
      <c r="G6">
        <v>1574</v>
      </c>
      <c r="H6">
        <f t="shared" si="3"/>
        <v>2569</v>
      </c>
      <c r="K6">
        <f>813+4</f>
        <v>817</v>
      </c>
      <c r="L6">
        <f>1174+14</f>
        <v>1188</v>
      </c>
      <c r="M6">
        <f t="shared" si="4"/>
        <v>2005</v>
      </c>
    </row>
    <row r="7" spans="1:13" x14ac:dyDescent="0.25">
      <c r="A7" t="s">
        <v>0</v>
      </c>
      <c r="B7">
        <f t="shared" si="0"/>
        <v>1801</v>
      </c>
      <c r="C7">
        <f t="shared" si="1"/>
        <v>2595</v>
      </c>
      <c r="D7">
        <f t="shared" si="2"/>
        <v>4396</v>
      </c>
      <c r="F7">
        <v>996</v>
      </c>
      <c r="G7">
        <v>1511</v>
      </c>
      <c r="H7">
        <f t="shared" si="3"/>
        <v>2507</v>
      </c>
      <c r="K7">
        <f>801+4</f>
        <v>805</v>
      </c>
      <c r="L7">
        <f>1073+11</f>
        <v>1084</v>
      </c>
      <c r="M7">
        <f t="shared" si="4"/>
        <v>1889</v>
      </c>
    </row>
    <row r="8" spans="1:13" x14ac:dyDescent="0.25">
      <c r="A8" t="s">
        <v>12</v>
      </c>
      <c r="B8">
        <f t="shared" si="0"/>
        <v>1844</v>
      </c>
      <c r="C8">
        <f t="shared" si="1"/>
        <v>2673</v>
      </c>
      <c r="D8">
        <f t="shared" si="2"/>
        <v>4517</v>
      </c>
      <c r="F8">
        <v>1052</v>
      </c>
      <c r="G8">
        <v>1582</v>
      </c>
      <c r="H8">
        <f t="shared" si="3"/>
        <v>2634</v>
      </c>
      <c r="K8">
        <f>785+7</f>
        <v>792</v>
      </c>
      <c r="L8">
        <f>1080+11</f>
        <v>1091</v>
      </c>
      <c r="M8">
        <f t="shared" si="4"/>
        <v>1883</v>
      </c>
    </row>
    <row r="9" spans="1:13" x14ac:dyDescent="0.25">
      <c r="A9" t="s">
        <v>13</v>
      </c>
      <c r="B9">
        <f t="shared" si="0"/>
        <v>2027</v>
      </c>
      <c r="C9">
        <f t="shared" si="1"/>
        <v>2734</v>
      </c>
      <c r="D9">
        <f t="shared" si="2"/>
        <v>4761</v>
      </c>
      <c r="F9">
        <v>1138</v>
      </c>
      <c r="G9">
        <v>1620</v>
      </c>
      <c r="H9">
        <f t="shared" si="3"/>
        <v>2758</v>
      </c>
      <c r="K9">
        <f>880+9</f>
        <v>889</v>
      </c>
      <c r="L9">
        <f>1103+11</f>
        <v>1114</v>
      </c>
      <c r="M9">
        <f t="shared" si="4"/>
        <v>2003</v>
      </c>
    </row>
    <row r="10" spans="1:13" x14ac:dyDescent="0.25">
      <c r="A10" t="s">
        <v>19</v>
      </c>
      <c r="B10">
        <v>2128</v>
      </c>
      <c r="C10">
        <v>2727</v>
      </c>
      <c r="D10">
        <f t="shared" si="2"/>
        <v>4855</v>
      </c>
      <c r="F10">
        <v>1255</v>
      </c>
      <c r="G10">
        <v>1608</v>
      </c>
      <c r="H10">
        <f t="shared" si="3"/>
        <v>2863</v>
      </c>
      <c r="K10">
        <v>873</v>
      </c>
      <c r="L10">
        <v>1119</v>
      </c>
      <c r="M10">
        <f t="shared" si="4"/>
        <v>1992</v>
      </c>
    </row>
    <row r="11" spans="1:13" x14ac:dyDescent="0.25">
      <c r="A11" t="s">
        <v>25</v>
      </c>
      <c r="B11">
        <v>2085</v>
      </c>
      <c r="C11">
        <v>2626</v>
      </c>
      <c r="D11">
        <f t="shared" si="2"/>
        <v>4711</v>
      </c>
      <c r="F11">
        <v>1285</v>
      </c>
      <c r="G11">
        <v>1604</v>
      </c>
      <c r="H11">
        <f t="shared" si="3"/>
        <v>2889</v>
      </c>
      <c r="K11">
        <v>800</v>
      </c>
      <c r="L11">
        <v>1022</v>
      </c>
      <c r="M11">
        <f t="shared" si="4"/>
        <v>1822</v>
      </c>
    </row>
    <row r="12" spans="1:13" x14ac:dyDescent="0.25">
      <c r="A12" t="s">
        <v>26</v>
      </c>
      <c r="B12">
        <v>2225</v>
      </c>
      <c r="C12">
        <v>2736</v>
      </c>
      <c r="D12">
        <f t="shared" si="2"/>
        <v>4961</v>
      </c>
      <c r="F12">
        <v>1367</v>
      </c>
      <c r="G12">
        <v>1660</v>
      </c>
      <c r="H12">
        <f t="shared" si="3"/>
        <v>3027</v>
      </c>
      <c r="K12">
        <v>858</v>
      </c>
      <c r="L12">
        <v>1076</v>
      </c>
      <c r="M12">
        <f t="shared" si="4"/>
        <v>1934</v>
      </c>
    </row>
    <row r="13" spans="1:13" x14ac:dyDescent="0.25">
      <c r="A13" t="s">
        <v>27</v>
      </c>
      <c r="B13">
        <v>2387</v>
      </c>
      <c r="C13">
        <v>2787</v>
      </c>
      <c r="D13">
        <f t="shared" si="2"/>
        <v>5174</v>
      </c>
      <c r="F13">
        <v>1496</v>
      </c>
      <c r="G13">
        <v>1701</v>
      </c>
      <c r="H13">
        <f t="shared" si="3"/>
        <v>3197</v>
      </c>
      <c r="K13">
        <v>891</v>
      </c>
      <c r="L13">
        <v>1086</v>
      </c>
      <c r="M13">
        <f t="shared" si="4"/>
        <v>1977</v>
      </c>
    </row>
    <row r="14" spans="1:13" x14ac:dyDescent="0.25">
      <c r="A14" s="6" t="s">
        <v>29</v>
      </c>
      <c r="B14">
        <v>2455</v>
      </c>
      <c r="C14">
        <v>2682</v>
      </c>
      <c r="D14">
        <f t="shared" ref="D14" si="5">B14+C14</f>
        <v>5137</v>
      </c>
      <c r="F14">
        <v>1477</v>
      </c>
      <c r="G14">
        <v>1635</v>
      </c>
      <c r="H14">
        <f t="shared" ref="H14" si="6">F14+G14</f>
        <v>3112</v>
      </c>
      <c r="K14">
        <v>978</v>
      </c>
      <c r="L14">
        <v>1047</v>
      </c>
      <c r="M14">
        <f t="shared" ref="M14" si="7">K14+L14</f>
        <v>2025</v>
      </c>
    </row>
    <row r="15" spans="1:13" x14ac:dyDescent="0.25">
      <c r="A15" s="6" t="s">
        <v>30</v>
      </c>
      <c r="B15">
        <v>2500</v>
      </c>
      <c r="C15">
        <v>2548</v>
      </c>
      <c r="D15">
        <f t="shared" ref="D15" si="8">B15+C15</f>
        <v>5048</v>
      </c>
      <c r="F15">
        <v>1494</v>
      </c>
      <c r="G15">
        <v>1560</v>
      </c>
      <c r="H15">
        <f t="shared" ref="H15" si="9">F15+G15</f>
        <v>3054</v>
      </c>
      <c r="K15">
        <v>1006</v>
      </c>
      <c r="L15">
        <v>988</v>
      </c>
      <c r="M15">
        <f t="shared" ref="M15" si="10">K15+L15</f>
        <v>1994</v>
      </c>
    </row>
    <row r="16" spans="1:13" x14ac:dyDescent="0.25">
      <c r="A16" s="6" t="s">
        <v>31</v>
      </c>
      <c r="B16">
        <v>2525</v>
      </c>
      <c r="C16">
        <v>2612</v>
      </c>
      <c r="D16">
        <f t="shared" ref="D16" si="11">B16+C16</f>
        <v>5137</v>
      </c>
      <c r="F16">
        <v>1488</v>
      </c>
      <c r="G16">
        <v>1551</v>
      </c>
      <c r="H16">
        <f t="shared" ref="H16" si="12">F16+G16</f>
        <v>3039</v>
      </c>
      <c r="K16">
        <v>1037</v>
      </c>
      <c r="L16">
        <v>1061</v>
      </c>
      <c r="M16">
        <f t="shared" ref="M16" si="13">K16+L16</f>
        <v>2098</v>
      </c>
    </row>
    <row r="17" spans="1:13" x14ac:dyDescent="0.25">
      <c r="A17" s="6" t="s">
        <v>32</v>
      </c>
      <c r="B17">
        <v>2790</v>
      </c>
      <c r="C17">
        <v>2641</v>
      </c>
      <c r="D17">
        <f t="shared" ref="D17" si="14">B17+C17</f>
        <v>5431</v>
      </c>
      <c r="F17">
        <v>1486</v>
      </c>
      <c r="G17">
        <v>1552</v>
      </c>
      <c r="H17">
        <f t="shared" ref="H17" si="15">F17+G17</f>
        <v>3038</v>
      </c>
      <c r="K17">
        <v>1304</v>
      </c>
      <c r="L17">
        <v>1089</v>
      </c>
      <c r="M17">
        <f t="shared" ref="M17" si="16">K17+L17</f>
        <v>2393</v>
      </c>
    </row>
    <row r="18" spans="1:13" x14ac:dyDescent="0.25">
      <c r="A18" s="6" t="s">
        <v>33</v>
      </c>
      <c r="B18">
        <v>2803</v>
      </c>
      <c r="C18">
        <v>2599</v>
      </c>
      <c r="D18">
        <f t="shared" ref="D18" si="17">B18+C18</f>
        <v>5402</v>
      </c>
      <c r="F18">
        <v>1446</v>
      </c>
      <c r="G18">
        <v>1491</v>
      </c>
      <c r="H18">
        <f t="shared" ref="H18" si="18">F18+G18</f>
        <v>2937</v>
      </c>
      <c r="K18">
        <v>1357</v>
      </c>
      <c r="L18">
        <v>1108</v>
      </c>
      <c r="M18">
        <f t="shared" ref="M18" si="19">K18+L18</f>
        <v>2465</v>
      </c>
    </row>
    <row r="19" spans="1:13" x14ac:dyDescent="0.25">
      <c r="A19" s="6" t="s">
        <v>34</v>
      </c>
      <c r="B19">
        <v>2805</v>
      </c>
      <c r="C19">
        <v>2623</v>
      </c>
      <c r="D19">
        <f t="shared" ref="D19" si="20">B19+C19</f>
        <v>5428</v>
      </c>
      <c r="F19">
        <v>1444</v>
      </c>
      <c r="G19">
        <v>1515</v>
      </c>
      <c r="H19">
        <f t="shared" ref="H19" si="21">F19+G19</f>
        <v>2959</v>
      </c>
      <c r="K19">
        <v>1361</v>
      </c>
      <c r="L19">
        <v>1108</v>
      </c>
      <c r="M19">
        <f t="shared" ref="M19" si="22">K19+L19</f>
        <v>2469</v>
      </c>
    </row>
    <row r="20" spans="1:13" x14ac:dyDescent="0.25">
      <c r="A20" s="6" t="s">
        <v>35</v>
      </c>
      <c r="B20">
        <v>2527</v>
      </c>
      <c r="C20">
        <v>2429</v>
      </c>
      <c r="D20">
        <f t="shared" ref="D20" si="23">B20+C20</f>
        <v>4956</v>
      </c>
      <c r="F20">
        <v>1481</v>
      </c>
      <c r="G20">
        <v>1451</v>
      </c>
      <c r="H20">
        <f t="shared" ref="H20" si="24">F20+G20</f>
        <v>2932</v>
      </c>
      <c r="K20">
        <v>1046</v>
      </c>
      <c r="L20">
        <v>978</v>
      </c>
      <c r="M20">
        <f t="shared" ref="M20" si="25">K20+L20</f>
        <v>2024</v>
      </c>
    </row>
    <row r="21" spans="1:13" x14ac:dyDescent="0.25">
      <c r="A21" s="6" t="s">
        <v>36</v>
      </c>
      <c r="B21">
        <v>2322</v>
      </c>
      <c r="C21">
        <v>2253</v>
      </c>
      <c r="D21">
        <f t="shared" ref="D21" si="26">B21+C21</f>
        <v>4575</v>
      </c>
      <c r="F21">
        <v>1421</v>
      </c>
      <c r="G21">
        <v>1393</v>
      </c>
      <c r="H21">
        <f t="shared" ref="H21" si="27">F21+G21</f>
        <v>2814</v>
      </c>
      <c r="K21">
        <v>901</v>
      </c>
      <c r="L21">
        <v>860</v>
      </c>
      <c r="M21">
        <f t="shared" ref="M21" si="28">K21+L21</f>
        <v>1761</v>
      </c>
    </row>
    <row r="22" spans="1:13" x14ac:dyDescent="0.25">
      <c r="A22" s="6" t="s">
        <v>37</v>
      </c>
      <c r="B22">
        <v>2071</v>
      </c>
      <c r="C22">
        <v>2204</v>
      </c>
      <c r="D22">
        <f t="shared" ref="D22" si="29">B22+C22</f>
        <v>4275</v>
      </c>
      <c r="F22">
        <v>1305</v>
      </c>
      <c r="G22">
        <v>1369</v>
      </c>
      <c r="H22">
        <f t="shared" ref="H22" si="30">F22+G22</f>
        <v>2674</v>
      </c>
      <c r="K22">
        <v>766</v>
      </c>
      <c r="L22">
        <v>835</v>
      </c>
      <c r="M22">
        <f t="shared" ref="M22" si="31">K22+L22</f>
        <v>1601</v>
      </c>
    </row>
    <row r="23" spans="1:13" x14ac:dyDescent="0.25">
      <c r="A23" s="6" t="s">
        <v>38</v>
      </c>
      <c r="B23">
        <v>1970</v>
      </c>
      <c r="C23">
        <v>2176</v>
      </c>
      <c r="D23">
        <f t="shared" ref="D23" si="32">B23+C23</f>
        <v>4146</v>
      </c>
      <c r="F23">
        <v>1257</v>
      </c>
      <c r="G23">
        <v>1397</v>
      </c>
      <c r="H23">
        <f t="shared" ref="H23" si="33">F23+G23</f>
        <v>2654</v>
      </c>
      <c r="K23">
        <v>713</v>
      </c>
      <c r="L23">
        <v>779</v>
      </c>
      <c r="M23">
        <f t="shared" ref="M23" si="34">K23+L23</f>
        <v>1492</v>
      </c>
    </row>
    <row r="24" spans="1:13" x14ac:dyDescent="0.25">
      <c r="A24" s="6" t="s">
        <v>39</v>
      </c>
      <c r="B24">
        <v>1877</v>
      </c>
      <c r="C24">
        <v>2067</v>
      </c>
      <c r="D24">
        <f t="shared" ref="D24" si="35">B24+C24</f>
        <v>3944</v>
      </c>
      <c r="F24">
        <v>1172</v>
      </c>
      <c r="G24">
        <v>1331</v>
      </c>
      <c r="H24">
        <f t="shared" ref="H24" si="36">F24+G24</f>
        <v>2503</v>
      </c>
      <c r="K24">
        <v>705</v>
      </c>
      <c r="L24">
        <v>736</v>
      </c>
      <c r="M24">
        <f t="shared" ref="M24" si="37">K24+L24</f>
        <v>1441</v>
      </c>
    </row>
  </sheetData>
  <phoneticPr fontId="2" type="noConversion"/>
  <pageMargins left="0.75" right="0.75" top="1" bottom="1" header="0.5" footer="0.5"/>
  <pageSetup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11" baseType="lpstr">
      <vt:lpstr>FTE STUD DATA</vt:lpstr>
      <vt:lpstr>Full-Part Time</vt:lpstr>
      <vt:lpstr>Gender</vt:lpstr>
      <vt:lpstr>FullOrPartTimeCount</vt:lpstr>
      <vt:lpstr>UndergradTotals</vt:lpstr>
      <vt:lpstr>GradTotals</vt:lpstr>
      <vt:lpstr>GenderHeadcounts</vt:lpstr>
      <vt:lpstr>UndergradGenderCounts</vt:lpstr>
      <vt:lpstr>GradGenderCounts</vt:lpstr>
      <vt:lpstr>FTE</vt:lpstr>
      <vt:lpstr>'Full-Part Time'!Print_Area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Dorman, Laura Gransky</dc:creator>
  <cp:lastModifiedBy>Jones, Robert J</cp:lastModifiedBy>
  <cp:lastPrinted>2014-09-12T16:26:13Z</cp:lastPrinted>
  <dcterms:created xsi:type="dcterms:W3CDTF">2004-09-30T16:47:33Z</dcterms:created>
  <dcterms:modified xsi:type="dcterms:W3CDTF">2021-12-02T17:53:25Z</dcterms:modified>
</cp:coreProperties>
</file>